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20.xml" ContentType="application/vnd.openxmlformats-officedocument.drawingml.chartshape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21.xml" ContentType="application/vnd.openxmlformats-officedocument.drawingml.chartshapes+xml"/>
  <Override PartName="/xl/charts/chart16.xml" ContentType="application/vnd.openxmlformats-officedocument.drawingml.chart+xml"/>
  <Override PartName="/xl/drawings/drawing22.xml" ContentType="application/vnd.openxmlformats-officedocument.drawingml.chartshapes+xml"/>
  <Override PartName="/xl/charts/chart17.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8.xml" ContentType="application/vnd.openxmlformats-officedocument.drawingml.chart+xml"/>
  <Override PartName="/xl/drawings/drawing25.xml" ContentType="application/vnd.openxmlformats-officedocument.drawingml.chartshapes+xml"/>
  <Override PartName="/xl/charts/chart19.xml" ContentType="application/vnd.openxmlformats-officedocument.drawingml.chart+xml"/>
  <Override PartName="/xl/drawings/drawing26.xml" ContentType="application/vnd.openxmlformats-officedocument.drawingml.chartshapes+xml"/>
  <Override PartName="/xl/charts/chart20.xml" ContentType="application/vnd.openxmlformats-officedocument.drawingml.chart+xml"/>
  <Override PartName="/xl/drawings/drawing27.xml" ContentType="application/vnd.openxmlformats-officedocument.drawingml.chartshapes+xml"/>
  <Override PartName="/xl/charts/chart21.xml" ContentType="application/vnd.openxmlformats-officedocument.drawingml.chart+xml"/>
  <Override PartName="/xl/drawings/drawing28.xml" ContentType="application/vnd.openxmlformats-officedocument.drawingml.chartshapes+xml"/>
  <Override PartName="/xl/charts/chart22.xml" ContentType="application/vnd.openxmlformats-officedocument.drawingml.chart+xml"/>
  <Override PartName="/xl/drawings/drawing29.xml" ContentType="application/vnd.openxmlformats-officedocument.drawingml.chartshapes+xml"/>
  <Override PartName="/xl/charts/chart23.xml" ContentType="application/vnd.openxmlformats-officedocument.drawingml.chart+xml"/>
  <Override PartName="/xl/drawings/drawing30.xml" ContentType="application/vnd.openxmlformats-officedocument.drawingml.chartshapes+xml"/>
  <Override PartName="/xl/charts/chart24.xml" ContentType="application/vnd.openxmlformats-officedocument.drawingml.chart+xml"/>
  <Override PartName="/xl/drawings/drawing31.xml" ContentType="application/vnd.openxmlformats-officedocument.drawingml.chartshapes+xml"/>
  <Override PartName="/xl/charts/chart25.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26.xml" ContentType="application/vnd.openxmlformats-officedocument.drawingml.chart+xml"/>
  <Override PartName="/xl/drawings/drawing34.xml" ContentType="application/vnd.openxmlformats-officedocument.drawingml.chartshapes+xml"/>
  <Override PartName="/xl/charts/chart27.xml" ContentType="application/vnd.openxmlformats-officedocument.drawingml.chart+xml"/>
  <Override PartName="/xl/drawings/drawing35.xml" ContentType="application/vnd.openxmlformats-officedocument.drawingml.chartshapes+xml"/>
  <Override PartName="/xl/charts/chart28.xml" ContentType="application/vnd.openxmlformats-officedocument.drawingml.chart+xml"/>
  <Override PartName="/xl/drawings/drawing36.xml" ContentType="application/vnd.openxmlformats-officedocument.drawingml.chartshapes+xml"/>
  <Override PartName="/xl/charts/chart29.xml" ContentType="application/vnd.openxmlformats-officedocument.drawingml.chart+xml"/>
  <Override PartName="/xl/drawings/drawing37.xml" ContentType="application/vnd.openxmlformats-officedocument.drawingml.chartshapes+xml"/>
  <Override PartName="/xl/charts/chart30.xml" ContentType="application/vnd.openxmlformats-officedocument.drawingml.chart+xml"/>
  <Override PartName="/xl/drawings/drawing38.xml" ContentType="application/vnd.openxmlformats-officedocument.drawingml.chartshapes+xml"/>
  <Override PartName="/xl/charts/chart31.xml" ContentType="application/vnd.openxmlformats-officedocument.drawingml.chart+xml"/>
  <Override PartName="/xl/drawings/drawing39.xml" ContentType="application/vnd.openxmlformats-officedocument.drawingml.chartshapes+xml"/>
  <Override PartName="/xl/charts/chart32.xml" ContentType="application/vnd.openxmlformats-officedocument.drawingml.chart+xml"/>
  <Override PartName="/xl/drawings/drawing40.xml" ContentType="application/vnd.openxmlformats-officedocument.drawingml.chartshapes+xml"/>
  <Override PartName="/xl/charts/chart33.xml" ContentType="application/vnd.openxmlformats-officedocument.drawingml.chart+xml"/>
  <Override PartName="/xl/drawings/drawing41.xml" ContentType="application/vnd.openxmlformats-officedocument.drawingml.chartshapes+xml"/>
  <Override PartName="/xl/drawings/drawing42.xml" ContentType="application/vnd.openxmlformats-officedocument.drawing+xml"/>
  <Override PartName="/xl/charts/chart34.xml" ContentType="application/vnd.openxmlformats-officedocument.drawingml.chart+xml"/>
  <Override PartName="/xl/drawings/drawing43.xml" ContentType="application/vnd.openxmlformats-officedocument.drawingml.chartshapes+xml"/>
  <Override PartName="/xl/charts/chart35.xml" ContentType="application/vnd.openxmlformats-officedocument.drawingml.chart+xml"/>
  <Override PartName="/xl/drawings/drawing44.xml" ContentType="application/vnd.openxmlformats-officedocument.drawingml.chartshapes+xml"/>
  <Override PartName="/xl/charts/chart36.xml" ContentType="application/vnd.openxmlformats-officedocument.drawingml.chart+xml"/>
  <Override PartName="/xl/drawings/drawing45.xml" ContentType="application/vnd.openxmlformats-officedocument.drawingml.chartshapes+xml"/>
  <Override PartName="/xl/charts/chart37.xml" ContentType="application/vnd.openxmlformats-officedocument.drawingml.chart+xml"/>
  <Override PartName="/xl/drawings/drawing46.xml" ContentType="application/vnd.openxmlformats-officedocument.drawingml.chartshapes+xml"/>
  <Override PartName="/xl/charts/chart38.xml" ContentType="application/vnd.openxmlformats-officedocument.drawingml.chart+xml"/>
  <Override PartName="/xl/drawings/drawing47.xml" ContentType="application/vnd.openxmlformats-officedocument.drawingml.chartshapes+xml"/>
  <Override PartName="/xl/charts/chart39.xml" ContentType="application/vnd.openxmlformats-officedocument.drawingml.chart+xml"/>
  <Override PartName="/xl/drawings/drawing48.xml" ContentType="application/vnd.openxmlformats-officedocument.drawingml.chartshapes+xml"/>
  <Override PartName="/xl/charts/chart40.xml" ContentType="application/vnd.openxmlformats-officedocument.drawingml.chart+xml"/>
  <Override PartName="/xl/drawings/drawing49.xml" ContentType="application/vnd.openxmlformats-officedocument.drawingml.chartshapes+xml"/>
  <Override PartName="/xl/charts/chart41.xml" ContentType="application/vnd.openxmlformats-officedocument.drawingml.chart+xml"/>
  <Override PartName="/xl/drawings/drawing5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odeName="ThisWorkbook" defaultThemeVersion="124226"/>
  <mc:AlternateContent xmlns:mc="http://schemas.openxmlformats.org/markup-compatibility/2006">
    <mc:Choice Requires="x15">
      <x15ac:absPath xmlns:x15ac="http://schemas.microsoft.com/office/spreadsheetml/2010/11/ac" url="/Users/patrickmchugh/Downloads/employment q4 2023/"/>
    </mc:Choice>
  </mc:AlternateContent>
  <xr:revisionPtr revIDLastSave="0" documentId="13_ncr:1_{6234AEC9-55BB-6A41-AFF9-377F2DB117B9}" xr6:coauthVersionLast="36" xr6:coauthVersionMax="47" xr10:uidLastSave="{00000000-0000-0000-0000-000000000000}"/>
  <bookViews>
    <workbookView xWindow="0" yWindow="500" windowWidth="28800" windowHeight="16180" tabRatio="882" xr2:uid="{00000000-000D-0000-FFFF-FFFF00000000}"/>
  </bookViews>
  <sheets>
    <sheet name="List of Figures and Tables" sheetId="27" r:id="rId1"/>
    <sheet name="Fig 1 " sheetId="48" r:id="rId2"/>
    <sheet name="Fig 2" sheetId="47" r:id="rId3"/>
    <sheet name="Fig 3" sheetId="46" r:id="rId4"/>
    <sheet name="Fig 4" sheetId="50" r:id="rId5"/>
    <sheet name="Fig 5" sheetId="45" r:id="rId6"/>
    <sheet name="Fig 6" sheetId="24" r:id="rId7"/>
    <sheet name="Fig 7" sheetId="19" r:id="rId8"/>
    <sheet name="Fig 8" sheetId="36" r:id="rId9"/>
    <sheet name="Fig 9" sheetId="43" r:id="rId10"/>
    <sheet name="Tab 1" sheetId="10" r:id="rId11"/>
    <sheet name="Tab 2" sheetId="22" r:id="rId12"/>
    <sheet name="Tab 3 " sheetId="13" r:id="rId13"/>
    <sheet name="Tab 4" sheetId="20" r:id="rId14"/>
    <sheet name="Tab 5" sheetId="14" r:id="rId15"/>
    <sheet name="Tab 6" sheetId="23" r:id="rId16"/>
    <sheet name="Tab 7" sheetId="51" r:id="rId17"/>
    <sheet name="Tab 8" sheetId="15" r:id="rId18"/>
    <sheet name="Tab 9" sheetId="5" r:id="rId19"/>
    <sheet name="Tab 10" sheetId="30" r:id="rId20"/>
    <sheet name="Tab 11" sheetId="32" r:id="rId21"/>
    <sheet name="Figures 10-17, All US" sheetId="26" r:id="rId22"/>
    <sheet name="Figures 18-25, US Men 25-54" sheetId="35" r:id="rId23"/>
    <sheet name="Figures 26-33, US Women 25-54" sheetId="37" r:id="rId24"/>
    <sheet name="Figures 34-41, All US 25-54 " sheetId="42" r:id="rId25"/>
  </sheets>
  <calcPr calcId="181029"/>
</workbook>
</file>

<file path=xl/calcChain.xml><?xml version="1.0" encoding="utf-8"?>
<calcChain xmlns="http://schemas.openxmlformats.org/spreadsheetml/2006/main">
  <c r="L209" i="32" l="1"/>
  <c r="K209" i="32"/>
  <c r="E209" i="32"/>
  <c r="L208" i="32"/>
  <c r="K208" i="32"/>
  <c r="E208" i="32"/>
  <c r="L207" i="32"/>
  <c r="K207" i="32"/>
  <c r="E207" i="32"/>
  <c r="L206" i="32"/>
  <c r="K206" i="32"/>
  <c r="E206" i="32"/>
  <c r="L205" i="32"/>
  <c r="K205" i="32"/>
  <c r="E205" i="32"/>
  <c r="L204" i="32"/>
  <c r="K204" i="32"/>
  <c r="E204" i="32"/>
  <c r="L203" i="32"/>
  <c r="K203" i="32"/>
  <c r="E203" i="32"/>
  <c r="L202" i="32"/>
  <c r="K202" i="32"/>
  <c r="E202" i="32"/>
  <c r="L201" i="32"/>
  <c r="K201" i="32"/>
  <c r="E201" i="32"/>
  <c r="L200" i="32"/>
  <c r="K200" i="32"/>
  <c r="E200" i="32"/>
  <c r="L199" i="32"/>
  <c r="K199" i="32"/>
  <c r="E199" i="32"/>
  <c r="L198" i="32"/>
  <c r="K198" i="32"/>
  <c r="E198" i="32"/>
  <c r="L197" i="32"/>
  <c r="K197" i="32"/>
  <c r="E197" i="32"/>
  <c r="L196" i="32"/>
  <c r="K196" i="32"/>
  <c r="E196" i="32"/>
  <c r="L195" i="32"/>
  <c r="K195" i="32"/>
  <c r="E195" i="32"/>
  <c r="L194" i="32"/>
  <c r="K194" i="32"/>
  <c r="E194" i="32"/>
  <c r="L193" i="32"/>
  <c r="K193" i="32"/>
  <c r="E193" i="32"/>
  <c r="L192" i="32"/>
  <c r="K192" i="32"/>
  <c r="E192" i="32"/>
  <c r="L191" i="32"/>
  <c r="K191" i="32"/>
  <c r="E191" i="32"/>
  <c r="L190" i="32"/>
  <c r="K190" i="32"/>
  <c r="E190" i="32"/>
  <c r="L189" i="32"/>
  <c r="K189" i="32"/>
  <c r="E189" i="32"/>
  <c r="L188" i="32"/>
  <c r="K188" i="32"/>
  <c r="E188" i="32"/>
  <c r="L187" i="32"/>
  <c r="K187" i="32"/>
  <c r="E187" i="32"/>
  <c r="L186" i="32"/>
  <c r="K186" i="32"/>
  <c r="E186" i="32"/>
  <c r="L185" i="32"/>
  <c r="K185" i="32"/>
  <c r="E185" i="32"/>
  <c r="L184" i="32"/>
  <c r="K184" i="32"/>
  <c r="E184" i="32"/>
  <c r="L183" i="32"/>
  <c r="K183" i="32"/>
  <c r="E183" i="32"/>
  <c r="L182" i="32"/>
  <c r="K182" i="32"/>
  <c r="E182" i="32"/>
  <c r="L181" i="32"/>
  <c r="K181" i="32"/>
  <c r="E181" i="32"/>
  <c r="L180" i="32"/>
  <c r="K180" i="32"/>
  <c r="E180" i="32"/>
  <c r="L179" i="32"/>
  <c r="K179" i="32"/>
  <c r="E179" i="32"/>
  <c r="L178" i="32"/>
  <c r="K178" i="32"/>
  <c r="E178" i="32"/>
  <c r="L177" i="32"/>
  <c r="K177" i="32"/>
  <c r="E177" i="32"/>
  <c r="L176" i="32"/>
  <c r="K176" i="32"/>
  <c r="E176" i="32"/>
  <c r="L175" i="32"/>
  <c r="K175" i="32"/>
  <c r="E175" i="32"/>
  <c r="L174" i="32"/>
  <c r="K174" i="32"/>
  <c r="E174" i="32"/>
  <c r="L173" i="32"/>
  <c r="K173" i="32"/>
  <c r="E173" i="32"/>
  <c r="L172" i="32"/>
  <c r="K172" i="32"/>
  <c r="E172" i="32"/>
  <c r="L171" i="32"/>
  <c r="K171" i="32"/>
  <c r="E171" i="32"/>
  <c r="L170" i="32"/>
  <c r="K170" i="32"/>
  <c r="E170" i="32"/>
  <c r="L169" i="32"/>
  <c r="K169" i="32"/>
  <c r="E169" i="32"/>
  <c r="L168" i="32"/>
  <c r="K168" i="32"/>
  <c r="E168" i="32"/>
  <c r="L167" i="32"/>
  <c r="K167" i="32"/>
  <c r="E167" i="32"/>
  <c r="L166" i="32"/>
  <c r="K166" i="32"/>
  <c r="E166" i="32"/>
  <c r="L165" i="32"/>
  <c r="K165" i="32"/>
  <c r="E165" i="32"/>
  <c r="L164" i="32"/>
  <c r="K164" i="32"/>
  <c r="E164" i="32"/>
  <c r="L163" i="32"/>
  <c r="K163" i="32"/>
  <c r="E163" i="32"/>
  <c r="L162" i="32"/>
  <c r="K162" i="32"/>
  <c r="E162" i="32"/>
  <c r="L161" i="32"/>
  <c r="K161" i="32"/>
  <c r="E161" i="32"/>
  <c r="L160" i="32"/>
  <c r="K160" i="32"/>
  <c r="E160" i="32"/>
  <c r="L159" i="32"/>
  <c r="K159" i="32"/>
  <c r="E159" i="32"/>
  <c r="L158" i="32"/>
  <c r="K158" i="32"/>
  <c r="E158" i="32"/>
  <c r="L157" i="32"/>
  <c r="K157" i="32"/>
  <c r="E157" i="32"/>
  <c r="L156" i="32"/>
  <c r="K156" i="32"/>
  <c r="E156" i="32"/>
  <c r="L155" i="32"/>
  <c r="K155" i="32"/>
  <c r="E155" i="32"/>
  <c r="L154" i="32"/>
  <c r="K154" i="32"/>
  <c r="E154" i="32"/>
  <c r="L153" i="32"/>
  <c r="K153" i="32"/>
  <c r="E153" i="32"/>
  <c r="L152" i="32"/>
  <c r="K152" i="32"/>
  <c r="E152" i="32"/>
  <c r="L151" i="32"/>
  <c r="K151" i="32"/>
  <c r="E151" i="32"/>
  <c r="L150" i="32"/>
  <c r="K150" i="32"/>
  <c r="E150" i="32"/>
  <c r="L149" i="32"/>
  <c r="K149" i="32"/>
  <c r="E149" i="32"/>
  <c r="L148" i="32"/>
  <c r="K148" i="32"/>
  <c r="E148" i="32"/>
  <c r="L147" i="32"/>
  <c r="K147" i="32"/>
  <c r="E147" i="32"/>
  <c r="L146" i="32"/>
  <c r="K146" i="32"/>
  <c r="E146" i="32"/>
  <c r="L145" i="32"/>
  <c r="K145" i="32"/>
  <c r="E145" i="32"/>
  <c r="L144" i="32"/>
  <c r="K144" i="32"/>
  <c r="E144" i="32"/>
  <c r="L143" i="32"/>
  <c r="K143" i="32"/>
  <c r="E143" i="32"/>
  <c r="L142" i="32"/>
  <c r="K142" i="32"/>
  <c r="E142" i="32"/>
  <c r="L141" i="32"/>
  <c r="K141" i="32"/>
  <c r="E141" i="32"/>
  <c r="L140" i="32"/>
  <c r="K140" i="32"/>
  <c r="E140" i="32"/>
  <c r="L139" i="32"/>
  <c r="K139" i="32"/>
  <c r="E139" i="32"/>
  <c r="L138" i="32"/>
  <c r="K138" i="32"/>
  <c r="E138" i="32"/>
  <c r="L137" i="32"/>
  <c r="K137" i="32"/>
  <c r="E137" i="32"/>
  <c r="L136" i="32"/>
  <c r="K136" i="32"/>
  <c r="E136" i="32"/>
  <c r="L135" i="32"/>
  <c r="K135" i="32"/>
  <c r="E135" i="32"/>
  <c r="L134" i="32"/>
  <c r="K134" i="32"/>
  <c r="E134" i="32"/>
  <c r="L133" i="32"/>
  <c r="K133" i="32"/>
  <c r="E133" i="32"/>
  <c r="L132" i="32"/>
  <c r="K132" i="32"/>
  <c r="E132" i="32"/>
  <c r="L131" i="32"/>
  <c r="K131" i="32"/>
  <c r="E131" i="32"/>
  <c r="L130" i="32"/>
  <c r="K130" i="32"/>
  <c r="E130" i="32"/>
  <c r="L129" i="32"/>
  <c r="K129" i="32"/>
  <c r="E129" i="32"/>
  <c r="L128" i="32"/>
  <c r="K128" i="32"/>
  <c r="E128" i="32"/>
  <c r="L127" i="32"/>
  <c r="K127" i="32"/>
  <c r="E127" i="32"/>
  <c r="L126" i="32"/>
  <c r="K126" i="32"/>
  <c r="E126" i="32"/>
  <c r="L125" i="32"/>
  <c r="K125" i="32"/>
  <c r="E125" i="32"/>
  <c r="L124" i="32"/>
  <c r="K124" i="32"/>
  <c r="E124" i="32"/>
  <c r="L123" i="32"/>
  <c r="K123" i="32"/>
  <c r="E123" i="32"/>
  <c r="L122" i="32"/>
  <c r="K122" i="32"/>
  <c r="E122" i="32"/>
  <c r="L121" i="32"/>
  <c r="K121" i="32"/>
  <c r="E121" i="32"/>
  <c r="L120" i="32"/>
  <c r="K120" i="32"/>
  <c r="E120" i="32"/>
  <c r="L119" i="32"/>
  <c r="K119" i="32"/>
  <c r="E119" i="32"/>
  <c r="L118" i="32"/>
  <c r="K118" i="32"/>
  <c r="E118" i="32"/>
  <c r="L117" i="32"/>
  <c r="K117" i="32"/>
  <c r="E117" i="32"/>
  <c r="L116" i="32"/>
  <c r="K116" i="32"/>
  <c r="E116" i="32"/>
  <c r="L115" i="32"/>
  <c r="K115" i="32"/>
  <c r="E115" i="32"/>
  <c r="L114" i="32"/>
  <c r="K114" i="32"/>
  <c r="E114" i="32"/>
  <c r="L113" i="32"/>
  <c r="K113" i="32"/>
  <c r="E113" i="32"/>
  <c r="L112" i="32"/>
  <c r="K112" i="32"/>
  <c r="E112" i="32"/>
  <c r="L111" i="32"/>
  <c r="K111" i="32"/>
  <c r="E111" i="32"/>
  <c r="L110" i="32"/>
  <c r="K110" i="32"/>
  <c r="E110" i="32"/>
  <c r="L109" i="32"/>
  <c r="K109" i="32"/>
  <c r="E109" i="32"/>
  <c r="L108" i="32"/>
  <c r="K108" i="32"/>
  <c r="E108" i="32"/>
  <c r="L107" i="32"/>
  <c r="K107" i="32"/>
  <c r="E107" i="32"/>
  <c r="L106" i="32"/>
  <c r="K106" i="32"/>
  <c r="E106" i="32"/>
  <c r="L105" i="32"/>
  <c r="K105" i="32"/>
  <c r="E105" i="32"/>
  <c r="L104" i="32"/>
  <c r="K104" i="32"/>
  <c r="E104" i="32"/>
  <c r="L103" i="32"/>
  <c r="K103" i="32"/>
  <c r="E103" i="32"/>
  <c r="L102" i="32"/>
  <c r="K102" i="32"/>
  <c r="E102" i="32"/>
  <c r="L101" i="32"/>
  <c r="K101" i="32"/>
  <c r="E101" i="32"/>
  <c r="L100" i="32"/>
  <c r="K100" i="32"/>
  <c r="E100" i="32"/>
  <c r="L99" i="32"/>
  <c r="K99" i="32"/>
  <c r="E99" i="32"/>
  <c r="L98" i="32"/>
  <c r="K98" i="32"/>
  <c r="E98" i="32"/>
  <c r="L97" i="32"/>
  <c r="K97" i="32"/>
  <c r="E97" i="32"/>
  <c r="L96" i="32"/>
  <c r="K96" i="32"/>
  <c r="E96" i="32"/>
  <c r="L95" i="32"/>
  <c r="K95" i="32"/>
  <c r="E95" i="32"/>
  <c r="L94" i="32"/>
  <c r="K94" i="32"/>
  <c r="E94" i="32"/>
  <c r="L93" i="32"/>
  <c r="K93" i="32"/>
  <c r="E93" i="32"/>
  <c r="L92" i="32"/>
  <c r="K92" i="32"/>
  <c r="E92" i="32"/>
  <c r="L91" i="32"/>
  <c r="K91" i="32"/>
  <c r="E91" i="32"/>
  <c r="L90" i="32"/>
  <c r="K90" i="32"/>
  <c r="E90" i="32"/>
  <c r="L89" i="32"/>
  <c r="K89" i="32"/>
  <c r="E89" i="32"/>
  <c r="L88" i="32"/>
  <c r="K88" i="32"/>
  <c r="E88" i="32"/>
  <c r="L87" i="32"/>
  <c r="K87" i="32"/>
  <c r="E87" i="32"/>
  <c r="L86" i="32"/>
  <c r="K86" i="32"/>
  <c r="E86" i="32"/>
  <c r="L85" i="32"/>
  <c r="K85" i="32"/>
  <c r="E85" i="32"/>
  <c r="L84" i="32"/>
  <c r="K84" i="32"/>
  <c r="E84" i="32"/>
  <c r="L83" i="32"/>
  <c r="K83" i="32"/>
  <c r="E83" i="32"/>
  <c r="L82" i="32"/>
  <c r="K82" i="32"/>
  <c r="E82" i="32"/>
  <c r="L81" i="32"/>
  <c r="K81" i="32"/>
  <c r="E81" i="32"/>
  <c r="L80" i="32"/>
  <c r="K80" i="32"/>
  <c r="E80" i="32"/>
  <c r="L79" i="32"/>
  <c r="K79" i="32"/>
  <c r="E79" i="32"/>
  <c r="L78" i="32"/>
  <c r="K78" i="32"/>
  <c r="E78" i="32"/>
  <c r="L77" i="32"/>
  <c r="K77" i="32"/>
  <c r="E77" i="32"/>
  <c r="L76" i="32"/>
  <c r="K76" i="32"/>
  <c r="E76" i="32"/>
  <c r="L75" i="32"/>
  <c r="K75" i="32"/>
  <c r="E75" i="32"/>
  <c r="L74" i="32"/>
  <c r="K74" i="32"/>
  <c r="E74" i="32"/>
  <c r="L73" i="32"/>
  <c r="K73" i="32"/>
  <c r="E73" i="32"/>
  <c r="L72" i="32"/>
  <c r="K72" i="32"/>
  <c r="E72" i="32"/>
  <c r="L71" i="32"/>
  <c r="K71" i="32"/>
  <c r="E71" i="32"/>
  <c r="L70" i="32"/>
  <c r="K70" i="32"/>
  <c r="E70" i="32"/>
  <c r="L69" i="32"/>
  <c r="K69" i="32"/>
  <c r="E69" i="32"/>
  <c r="L68" i="32"/>
  <c r="K68" i="32"/>
  <c r="E68" i="32"/>
  <c r="L67" i="32"/>
  <c r="K67" i="32"/>
  <c r="E67" i="32"/>
  <c r="L66" i="32"/>
  <c r="K66" i="32"/>
  <c r="E66" i="32"/>
  <c r="L65" i="32"/>
  <c r="K65" i="32"/>
  <c r="E65" i="32"/>
  <c r="L64" i="32"/>
  <c r="K64" i="32"/>
  <c r="E64" i="32"/>
  <c r="L63" i="32"/>
  <c r="K63" i="32"/>
  <c r="E63" i="32"/>
  <c r="L62" i="32"/>
  <c r="K62" i="32"/>
  <c r="E62" i="32"/>
  <c r="L61" i="32"/>
  <c r="K61" i="32"/>
  <c r="E61" i="32"/>
  <c r="L60" i="32"/>
  <c r="K60" i="32"/>
  <c r="E60" i="32"/>
  <c r="L59" i="32"/>
  <c r="K59" i="32"/>
  <c r="E59" i="32"/>
  <c r="L58" i="32"/>
  <c r="K58" i="32"/>
  <c r="E58" i="32"/>
  <c r="L57" i="32"/>
  <c r="K57" i="32"/>
  <c r="E57" i="32"/>
  <c r="L56" i="32"/>
  <c r="K56" i="32"/>
  <c r="E56" i="32"/>
  <c r="L55" i="32"/>
  <c r="K55" i="32"/>
  <c r="E55" i="32"/>
  <c r="L54" i="32"/>
  <c r="K54" i="32"/>
  <c r="E54" i="32"/>
  <c r="L53" i="32"/>
  <c r="K53" i="32"/>
  <c r="E53" i="32"/>
  <c r="L52" i="32"/>
  <c r="K52" i="32"/>
  <c r="E52" i="32"/>
  <c r="L51" i="32"/>
  <c r="K51" i="32"/>
  <c r="E51" i="32"/>
  <c r="L50" i="32"/>
  <c r="K50" i="32"/>
  <c r="E50" i="32"/>
  <c r="L49" i="32"/>
  <c r="K49" i="32"/>
  <c r="E49" i="32"/>
  <c r="L48" i="32"/>
  <c r="K48" i="32"/>
  <c r="E48" i="32"/>
  <c r="L47" i="32"/>
  <c r="K47" i="32"/>
  <c r="E47" i="32"/>
  <c r="L46" i="32"/>
  <c r="K46" i="32"/>
  <c r="E46" i="32"/>
  <c r="L45" i="32"/>
  <c r="K45" i="32"/>
  <c r="E45" i="32"/>
  <c r="L44" i="32"/>
  <c r="K44" i="32"/>
  <c r="E44" i="32"/>
  <c r="L43" i="32"/>
  <c r="K43" i="32"/>
  <c r="E43" i="32"/>
  <c r="L42" i="32"/>
  <c r="K42" i="32"/>
  <c r="E42" i="32"/>
  <c r="L41" i="32"/>
  <c r="K41" i="32"/>
  <c r="E41" i="32"/>
  <c r="L40" i="32"/>
  <c r="K40" i="32"/>
  <c r="E40" i="32"/>
  <c r="L39" i="32"/>
  <c r="K39" i="32"/>
  <c r="E39" i="32"/>
  <c r="L38" i="32"/>
  <c r="K38" i="32"/>
  <c r="E38" i="32"/>
  <c r="L37" i="32"/>
  <c r="K37" i="32"/>
  <c r="E37" i="32"/>
  <c r="L36" i="32"/>
  <c r="K36" i="32"/>
  <c r="E36" i="32"/>
  <c r="L35" i="32"/>
  <c r="K35" i="32"/>
  <c r="E35" i="32"/>
  <c r="L34" i="32"/>
  <c r="K34" i="32"/>
  <c r="E34" i="32"/>
  <c r="L33" i="32"/>
  <c r="K33" i="32"/>
  <c r="E33" i="32"/>
  <c r="L32" i="32"/>
  <c r="K32" i="32"/>
  <c r="E32" i="32"/>
  <c r="L31" i="32"/>
  <c r="K31" i="32"/>
  <c r="E31" i="32"/>
  <c r="L30" i="32"/>
  <c r="K30" i="32"/>
  <c r="E30" i="32"/>
  <c r="L29" i="32"/>
  <c r="K29" i="32"/>
  <c r="E29" i="32"/>
  <c r="L28" i="32"/>
  <c r="K28" i="32"/>
  <c r="E28" i="32"/>
  <c r="L27" i="32"/>
  <c r="K27" i="32"/>
  <c r="E27" i="32"/>
  <c r="L26" i="32"/>
  <c r="K26" i="32"/>
  <c r="E26" i="32"/>
  <c r="L25" i="32"/>
  <c r="K25" i="32"/>
  <c r="E25" i="32"/>
  <c r="L24" i="32"/>
  <c r="K24" i="32"/>
  <c r="E24" i="32"/>
  <c r="L23" i="32"/>
  <c r="K23" i="32"/>
  <c r="E23" i="32"/>
  <c r="L22" i="32"/>
  <c r="K22" i="32"/>
  <c r="E22" i="32"/>
  <c r="L21" i="32"/>
  <c r="K21" i="32"/>
  <c r="E21" i="32"/>
  <c r="L20" i="32"/>
  <c r="K20" i="32"/>
  <c r="E20" i="32"/>
  <c r="L19" i="32"/>
  <c r="K19" i="32"/>
  <c r="E19" i="32"/>
  <c r="L18" i="32"/>
  <c r="K18" i="32"/>
  <c r="E18" i="32"/>
  <c r="L17" i="32"/>
  <c r="K17" i="32"/>
  <c r="E17" i="32"/>
  <c r="L16" i="32"/>
  <c r="K16" i="32"/>
  <c r="E16" i="32"/>
  <c r="L15" i="32"/>
  <c r="K15" i="32"/>
  <c r="E15" i="32"/>
  <c r="L14" i="32"/>
  <c r="K14" i="32"/>
  <c r="E14" i="32"/>
  <c r="L13" i="32"/>
  <c r="K13" i="32"/>
  <c r="E13" i="32"/>
  <c r="L12" i="32"/>
  <c r="K12" i="32"/>
  <c r="E12" i="32"/>
  <c r="L11" i="32"/>
  <c r="K11" i="32"/>
  <c r="E11" i="32"/>
  <c r="L10" i="32"/>
  <c r="K10" i="32"/>
  <c r="E10" i="32"/>
  <c r="L9" i="32"/>
  <c r="K9" i="32"/>
  <c r="E9" i="32"/>
  <c r="L8" i="32"/>
  <c r="K8" i="32"/>
  <c r="E8" i="32"/>
  <c r="L7" i="32"/>
  <c r="K7" i="32"/>
  <c r="E7" i="32"/>
  <c r="L6" i="32"/>
  <c r="K6" i="32"/>
  <c r="E6" i="32"/>
  <c r="L209" i="30"/>
  <c r="K209" i="30"/>
  <c r="E209" i="30"/>
  <c r="L208" i="30"/>
  <c r="K208" i="30"/>
  <c r="E208" i="30"/>
  <c r="L207" i="30"/>
  <c r="K207" i="30"/>
  <c r="E207" i="30"/>
  <c r="L206" i="30"/>
  <c r="K206" i="30"/>
  <c r="E206" i="30"/>
  <c r="L205" i="30"/>
  <c r="K205" i="30"/>
  <c r="E205" i="30"/>
  <c r="L204" i="30"/>
  <c r="K204" i="30"/>
  <c r="E204" i="30"/>
  <c r="L203" i="30"/>
  <c r="K203" i="30"/>
  <c r="E203" i="30"/>
  <c r="L202" i="30"/>
  <c r="K202" i="30"/>
  <c r="E202" i="30"/>
  <c r="L201" i="30"/>
  <c r="K201" i="30"/>
  <c r="E201" i="30"/>
  <c r="L200" i="30"/>
  <c r="K200" i="30"/>
  <c r="E200" i="30"/>
  <c r="L199" i="30"/>
  <c r="K199" i="30"/>
  <c r="E199" i="30"/>
  <c r="L198" i="30"/>
  <c r="K198" i="30"/>
  <c r="E198" i="30"/>
  <c r="L197" i="30"/>
  <c r="K197" i="30"/>
  <c r="E197" i="30"/>
  <c r="L196" i="30"/>
  <c r="K196" i="30"/>
  <c r="E196" i="30"/>
  <c r="L195" i="30"/>
  <c r="K195" i="30"/>
  <c r="E195" i="30"/>
  <c r="L194" i="30"/>
  <c r="K194" i="30"/>
  <c r="E194" i="30"/>
  <c r="L193" i="30"/>
  <c r="K193" i="30"/>
  <c r="E193" i="30"/>
  <c r="L192" i="30"/>
  <c r="K192" i="30"/>
  <c r="E192" i="30"/>
  <c r="L191" i="30"/>
  <c r="K191" i="30"/>
  <c r="E191" i="30"/>
  <c r="L190" i="30"/>
  <c r="K190" i="30"/>
  <c r="E190" i="30"/>
  <c r="L189" i="30"/>
  <c r="K189" i="30"/>
  <c r="E189" i="30"/>
  <c r="L188" i="30"/>
  <c r="K188" i="30"/>
  <c r="E188" i="30"/>
  <c r="L187" i="30"/>
  <c r="K187" i="30"/>
  <c r="E187" i="30"/>
  <c r="L186" i="30"/>
  <c r="K186" i="30"/>
  <c r="E186" i="30"/>
  <c r="L185" i="30"/>
  <c r="K185" i="30"/>
  <c r="E185" i="30"/>
  <c r="L184" i="30"/>
  <c r="K184" i="30"/>
  <c r="E184" i="30"/>
  <c r="L183" i="30"/>
  <c r="K183" i="30"/>
  <c r="E183" i="30"/>
  <c r="L182" i="30"/>
  <c r="K182" i="30"/>
  <c r="E182" i="30"/>
  <c r="L181" i="30"/>
  <c r="K181" i="30"/>
  <c r="E181" i="30"/>
  <c r="L180" i="30"/>
  <c r="K180" i="30"/>
  <c r="E180" i="30"/>
  <c r="L179" i="30"/>
  <c r="K179" i="30"/>
  <c r="E179" i="30"/>
  <c r="L178" i="30"/>
  <c r="K178" i="30"/>
  <c r="E178" i="30"/>
  <c r="L177" i="30"/>
  <c r="K177" i="30"/>
  <c r="E177" i="30"/>
  <c r="L176" i="30"/>
  <c r="K176" i="30"/>
  <c r="E176" i="30"/>
  <c r="L175" i="30"/>
  <c r="K175" i="30"/>
  <c r="E175" i="30"/>
  <c r="L174" i="30"/>
  <c r="K174" i="30"/>
  <c r="E174" i="30"/>
  <c r="L173" i="30"/>
  <c r="K173" i="30"/>
  <c r="E173" i="30"/>
  <c r="L172" i="30"/>
  <c r="K172" i="30"/>
  <c r="E172" i="30"/>
  <c r="L171" i="30"/>
  <c r="K171" i="30"/>
  <c r="E171" i="30"/>
  <c r="L170" i="30"/>
  <c r="K170" i="30"/>
  <c r="E170" i="30"/>
  <c r="L169" i="30"/>
  <c r="K169" i="30"/>
  <c r="E169" i="30"/>
  <c r="L168" i="30"/>
  <c r="K168" i="30"/>
  <c r="E168" i="30"/>
  <c r="L167" i="30"/>
  <c r="K167" i="30"/>
  <c r="E167" i="30"/>
  <c r="L166" i="30"/>
  <c r="K166" i="30"/>
  <c r="E166" i="30"/>
  <c r="L165" i="30"/>
  <c r="K165" i="30"/>
  <c r="E165" i="30"/>
  <c r="L164" i="30"/>
  <c r="K164" i="30"/>
  <c r="E164" i="30"/>
  <c r="L163" i="30"/>
  <c r="K163" i="30"/>
  <c r="E163" i="30"/>
  <c r="L162" i="30"/>
  <c r="K162" i="30"/>
  <c r="E162" i="30"/>
  <c r="L161" i="30"/>
  <c r="K161" i="30"/>
  <c r="E161" i="30"/>
  <c r="L160" i="30"/>
  <c r="K160" i="30"/>
  <c r="E160" i="30"/>
  <c r="L159" i="30"/>
  <c r="K159" i="30"/>
  <c r="E159" i="30"/>
  <c r="L158" i="30"/>
  <c r="K158" i="30"/>
  <c r="E158" i="30"/>
  <c r="L157" i="30"/>
  <c r="K157" i="30"/>
  <c r="E157" i="30"/>
  <c r="L156" i="30"/>
  <c r="K156" i="30"/>
  <c r="E156" i="30"/>
  <c r="L155" i="30"/>
  <c r="K155" i="30"/>
  <c r="E155" i="30"/>
  <c r="L154" i="30"/>
  <c r="K154" i="30"/>
  <c r="E154" i="30"/>
  <c r="L153" i="30"/>
  <c r="K153" i="30"/>
  <c r="E153" i="30"/>
  <c r="L152" i="30"/>
  <c r="K152" i="30"/>
  <c r="E152" i="30"/>
  <c r="L151" i="30"/>
  <c r="K151" i="30"/>
  <c r="E151" i="30"/>
  <c r="L150" i="30"/>
  <c r="K150" i="30"/>
  <c r="E150" i="30"/>
  <c r="L149" i="30"/>
  <c r="K149" i="30"/>
  <c r="E149" i="30"/>
  <c r="L148" i="30"/>
  <c r="K148" i="30"/>
  <c r="E148" i="30"/>
  <c r="L147" i="30"/>
  <c r="K147" i="30"/>
  <c r="E147" i="30"/>
  <c r="L146" i="30"/>
  <c r="K146" i="30"/>
  <c r="E146" i="30"/>
  <c r="L145" i="30"/>
  <c r="K145" i="30"/>
  <c r="E145" i="30"/>
  <c r="L144" i="30"/>
  <c r="K144" i="30"/>
  <c r="E144" i="30"/>
  <c r="L143" i="30"/>
  <c r="K143" i="30"/>
  <c r="E143" i="30"/>
  <c r="L142" i="30"/>
  <c r="K142" i="30"/>
  <c r="E142" i="30"/>
  <c r="L141" i="30"/>
  <c r="K141" i="30"/>
  <c r="E141" i="30"/>
  <c r="L140" i="30"/>
  <c r="K140" i="30"/>
  <c r="E140" i="30"/>
  <c r="L139" i="30"/>
  <c r="K139" i="30"/>
  <c r="E139" i="30"/>
  <c r="L138" i="30"/>
  <c r="K138" i="30"/>
  <c r="E138" i="30"/>
  <c r="L137" i="30"/>
  <c r="K137" i="30"/>
  <c r="E137" i="30"/>
  <c r="L136" i="30"/>
  <c r="K136" i="30"/>
  <c r="E136" i="30"/>
  <c r="L135" i="30"/>
  <c r="K135" i="30"/>
  <c r="E135" i="30"/>
  <c r="L134" i="30"/>
  <c r="K134" i="30"/>
  <c r="E134" i="30"/>
  <c r="L133" i="30"/>
  <c r="K133" i="30"/>
  <c r="E133" i="30"/>
  <c r="L132" i="30"/>
  <c r="K132" i="30"/>
  <c r="E132" i="30"/>
  <c r="L131" i="30"/>
  <c r="K131" i="30"/>
  <c r="E131" i="30"/>
  <c r="L130" i="30"/>
  <c r="K130" i="30"/>
  <c r="E130" i="30"/>
  <c r="L129" i="30"/>
  <c r="K129" i="30"/>
  <c r="E129" i="30"/>
  <c r="L128" i="30"/>
  <c r="K128" i="30"/>
  <c r="E128" i="30"/>
  <c r="L127" i="30"/>
  <c r="K127" i="30"/>
  <c r="E127" i="30"/>
  <c r="L126" i="30"/>
  <c r="K126" i="30"/>
  <c r="E126" i="30"/>
  <c r="L125" i="30"/>
  <c r="K125" i="30"/>
  <c r="E125" i="30"/>
  <c r="L124" i="30"/>
  <c r="K124" i="30"/>
  <c r="E124" i="30"/>
  <c r="L123" i="30"/>
  <c r="K123" i="30"/>
  <c r="E123" i="30"/>
  <c r="L122" i="30"/>
  <c r="K122" i="30"/>
  <c r="E122" i="30"/>
  <c r="L121" i="30"/>
  <c r="K121" i="30"/>
  <c r="E121" i="30"/>
  <c r="L120" i="30"/>
  <c r="K120" i="30"/>
  <c r="E120" i="30"/>
  <c r="L119" i="30"/>
  <c r="K119" i="30"/>
  <c r="E119" i="30"/>
  <c r="L118" i="30"/>
  <c r="K118" i="30"/>
  <c r="E118" i="30"/>
  <c r="L117" i="30"/>
  <c r="K117" i="30"/>
  <c r="E117" i="30"/>
  <c r="L116" i="30"/>
  <c r="K116" i="30"/>
  <c r="E116" i="30"/>
  <c r="L115" i="30"/>
  <c r="K115" i="30"/>
  <c r="E115" i="30"/>
  <c r="L114" i="30"/>
  <c r="K114" i="30"/>
  <c r="E114" i="30"/>
  <c r="L113" i="30"/>
  <c r="K113" i="30"/>
  <c r="E113" i="30"/>
  <c r="L112" i="30"/>
  <c r="K112" i="30"/>
  <c r="E112" i="30"/>
  <c r="L111" i="30"/>
  <c r="K111" i="30"/>
  <c r="E111" i="30"/>
  <c r="L110" i="30"/>
  <c r="K110" i="30"/>
  <c r="E110" i="30"/>
  <c r="L109" i="30"/>
  <c r="K109" i="30"/>
  <c r="E109" i="30"/>
  <c r="L108" i="30"/>
  <c r="K108" i="30"/>
  <c r="E108" i="30"/>
  <c r="L107" i="30"/>
  <c r="K107" i="30"/>
  <c r="E107" i="30"/>
  <c r="L106" i="30"/>
  <c r="K106" i="30"/>
  <c r="E106" i="30"/>
  <c r="L105" i="30"/>
  <c r="K105" i="30"/>
  <c r="E105" i="30"/>
  <c r="L104" i="30"/>
  <c r="K104" i="30"/>
  <c r="E104" i="30"/>
  <c r="L103" i="30"/>
  <c r="K103" i="30"/>
  <c r="E103" i="30"/>
  <c r="L102" i="30"/>
  <c r="K102" i="30"/>
  <c r="E102" i="30"/>
  <c r="L101" i="30"/>
  <c r="K101" i="30"/>
  <c r="E101" i="30"/>
  <c r="L100" i="30"/>
  <c r="K100" i="30"/>
  <c r="E100" i="30"/>
  <c r="L99" i="30"/>
  <c r="K99" i="30"/>
  <c r="E99" i="30"/>
  <c r="L98" i="30"/>
  <c r="K98" i="30"/>
  <c r="E98" i="30"/>
  <c r="L97" i="30"/>
  <c r="K97" i="30"/>
  <c r="E97" i="30"/>
  <c r="L96" i="30"/>
  <c r="K96" i="30"/>
  <c r="E96" i="30"/>
  <c r="L95" i="30"/>
  <c r="K95" i="30"/>
  <c r="E95" i="30"/>
  <c r="L94" i="30"/>
  <c r="K94" i="30"/>
  <c r="E94" i="30"/>
  <c r="L93" i="30"/>
  <c r="K93" i="30"/>
  <c r="E93" i="30"/>
  <c r="L92" i="30"/>
  <c r="K92" i="30"/>
  <c r="E92" i="30"/>
  <c r="L91" i="30"/>
  <c r="K91" i="30"/>
  <c r="E91" i="30"/>
  <c r="L90" i="30"/>
  <c r="K90" i="30"/>
  <c r="E90" i="30"/>
  <c r="L89" i="30"/>
  <c r="K89" i="30"/>
  <c r="E89" i="30"/>
  <c r="L88" i="30"/>
  <c r="K88" i="30"/>
  <c r="E88" i="30"/>
  <c r="L87" i="30"/>
  <c r="K87" i="30"/>
  <c r="E87" i="30"/>
  <c r="L86" i="30"/>
  <c r="K86" i="30"/>
  <c r="E86" i="30"/>
  <c r="L85" i="30"/>
  <c r="K85" i="30"/>
  <c r="E85" i="30"/>
  <c r="L84" i="30"/>
  <c r="K84" i="30"/>
  <c r="E84" i="30"/>
  <c r="L83" i="30"/>
  <c r="K83" i="30"/>
  <c r="E83" i="30"/>
  <c r="L82" i="30"/>
  <c r="K82" i="30"/>
  <c r="E82" i="30"/>
  <c r="L81" i="30"/>
  <c r="K81" i="30"/>
  <c r="E81" i="30"/>
  <c r="L80" i="30"/>
  <c r="K80" i="30"/>
  <c r="E80" i="30"/>
  <c r="L79" i="30"/>
  <c r="K79" i="30"/>
  <c r="E79" i="30"/>
  <c r="L78" i="30"/>
  <c r="K78" i="30"/>
  <c r="E78" i="30"/>
  <c r="L77" i="30"/>
  <c r="K77" i="30"/>
  <c r="E77" i="30"/>
  <c r="L76" i="30"/>
  <c r="K76" i="30"/>
  <c r="E76" i="30"/>
  <c r="L75" i="30"/>
  <c r="K75" i="30"/>
  <c r="E75" i="30"/>
  <c r="L74" i="30"/>
  <c r="K74" i="30"/>
  <c r="E74" i="30"/>
  <c r="L73" i="30"/>
  <c r="K73" i="30"/>
  <c r="E73" i="30"/>
  <c r="L72" i="30"/>
  <c r="K72" i="30"/>
  <c r="E72" i="30"/>
  <c r="L71" i="30"/>
  <c r="K71" i="30"/>
  <c r="E71" i="30"/>
  <c r="L70" i="30"/>
  <c r="K70" i="30"/>
  <c r="E70" i="30"/>
  <c r="L69" i="30"/>
  <c r="K69" i="30"/>
  <c r="E69" i="30"/>
  <c r="L68" i="30"/>
  <c r="K68" i="30"/>
  <c r="E68" i="30"/>
  <c r="L67" i="30"/>
  <c r="K67" i="30"/>
  <c r="E67" i="30"/>
  <c r="L66" i="30"/>
  <c r="K66" i="30"/>
  <c r="E66" i="30"/>
  <c r="L65" i="30"/>
  <c r="K65" i="30"/>
  <c r="E65" i="30"/>
  <c r="L64" i="30"/>
  <c r="K64" i="30"/>
  <c r="E64" i="30"/>
  <c r="L63" i="30"/>
  <c r="K63" i="30"/>
  <c r="E63" i="30"/>
  <c r="L62" i="30"/>
  <c r="K62" i="30"/>
  <c r="E62" i="30"/>
  <c r="L61" i="30"/>
  <c r="K61" i="30"/>
  <c r="E61" i="30"/>
  <c r="L60" i="30"/>
  <c r="K60" i="30"/>
  <c r="E60" i="30"/>
  <c r="L59" i="30"/>
  <c r="K59" i="30"/>
  <c r="E59" i="30"/>
  <c r="L58" i="30"/>
  <c r="K58" i="30"/>
  <c r="E58" i="30"/>
  <c r="L57" i="30"/>
  <c r="K57" i="30"/>
  <c r="E57" i="30"/>
  <c r="L56" i="30"/>
  <c r="K56" i="30"/>
  <c r="E56" i="30"/>
  <c r="L55" i="30"/>
  <c r="K55" i="30"/>
  <c r="E55" i="30"/>
  <c r="L54" i="30"/>
  <c r="K54" i="30"/>
  <c r="E54" i="30"/>
  <c r="L53" i="30"/>
  <c r="K53" i="30"/>
  <c r="E53" i="30"/>
  <c r="L52" i="30"/>
  <c r="K52" i="30"/>
  <c r="E52" i="30"/>
  <c r="L51" i="30"/>
  <c r="K51" i="30"/>
  <c r="E51" i="30"/>
  <c r="L50" i="30"/>
  <c r="K50" i="30"/>
  <c r="E50" i="30"/>
  <c r="L49" i="30"/>
  <c r="K49" i="30"/>
  <c r="E49" i="30"/>
  <c r="L48" i="30"/>
  <c r="K48" i="30"/>
  <c r="E48" i="30"/>
  <c r="L47" i="30"/>
  <c r="K47" i="30"/>
  <c r="E47" i="30"/>
  <c r="L46" i="30"/>
  <c r="K46" i="30"/>
  <c r="E46" i="30"/>
  <c r="L45" i="30"/>
  <c r="K45" i="30"/>
  <c r="E45" i="30"/>
  <c r="L44" i="30"/>
  <c r="K44" i="30"/>
  <c r="E44" i="30"/>
  <c r="L43" i="30"/>
  <c r="K43" i="30"/>
  <c r="E43" i="30"/>
  <c r="L42" i="30"/>
  <c r="K42" i="30"/>
  <c r="E42" i="30"/>
  <c r="L41" i="30"/>
  <c r="K41" i="30"/>
  <c r="E41" i="30"/>
  <c r="L40" i="30"/>
  <c r="K40" i="30"/>
  <c r="E40" i="30"/>
  <c r="L39" i="30"/>
  <c r="K39" i="30"/>
  <c r="E39" i="30"/>
  <c r="L38" i="30"/>
  <c r="K38" i="30"/>
  <c r="E38" i="30"/>
  <c r="L37" i="30"/>
  <c r="K37" i="30"/>
  <c r="E37" i="30"/>
  <c r="L36" i="30"/>
  <c r="K36" i="30"/>
  <c r="E36" i="30"/>
  <c r="L35" i="30"/>
  <c r="K35" i="30"/>
  <c r="E35" i="30"/>
  <c r="L34" i="30"/>
  <c r="K34" i="30"/>
  <c r="E34" i="30"/>
  <c r="L33" i="30"/>
  <c r="K33" i="30"/>
  <c r="E33" i="30"/>
  <c r="L32" i="30"/>
  <c r="K32" i="30"/>
  <c r="E32" i="30"/>
  <c r="L31" i="30"/>
  <c r="K31" i="30"/>
  <c r="E31" i="30"/>
  <c r="L30" i="30"/>
  <c r="K30" i="30"/>
  <c r="E30" i="30"/>
  <c r="L29" i="30"/>
  <c r="K29" i="30"/>
  <c r="E29" i="30"/>
  <c r="L28" i="30"/>
  <c r="K28" i="30"/>
  <c r="E28" i="30"/>
  <c r="L27" i="30"/>
  <c r="K27" i="30"/>
  <c r="E27" i="30"/>
  <c r="L26" i="30"/>
  <c r="K26" i="30"/>
  <c r="E26" i="30"/>
  <c r="L25" i="30"/>
  <c r="K25" i="30"/>
  <c r="E25" i="30"/>
  <c r="L24" i="30"/>
  <c r="K24" i="30"/>
  <c r="E24" i="30"/>
  <c r="L23" i="30"/>
  <c r="K23" i="30"/>
  <c r="E23" i="30"/>
  <c r="L22" i="30"/>
  <c r="K22" i="30"/>
  <c r="E22" i="30"/>
  <c r="L21" i="30"/>
  <c r="K21" i="30"/>
  <c r="E21" i="30"/>
  <c r="L20" i="30"/>
  <c r="K20" i="30"/>
  <c r="E20" i="30"/>
  <c r="L19" i="30"/>
  <c r="K19" i="30"/>
  <c r="E19" i="30"/>
  <c r="L18" i="30"/>
  <c r="K18" i="30"/>
  <c r="E18" i="30"/>
  <c r="L17" i="30"/>
  <c r="K17" i="30"/>
  <c r="E17" i="30"/>
  <c r="L16" i="30"/>
  <c r="K16" i="30"/>
  <c r="E16" i="30"/>
  <c r="L15" i="30"/>
  <c r="K15" i="30"/>
  <c r="E15" i="30"/>
  <c r="L14" i="30"/>
  <c r="K14" i="30"/>
  <c r="E14" i="30"/>
  <c r="L13" i="30"/>
  <c r="K13" i="30"/>
  <c r="E13" i="30"/>
  <c r="L12" i="30"/>
  <c r="K12" i="30"/>
  <c r="E12" i="30"/>
  <c r="L11" i="30"/>
  <c r="K11" i="30"/>
  <c r="E11" i="30"/>
  <c r="L10" i="30"/>
  <c r="K10" i="30"/>
  <c r="E10" i="30"/>
  <c r="L9" i="30"/>
  <c r="K9" i="30"/>
  <c r="E9" i="30"/>
  <c r="L8" i="30"/>
  <c r="K8" i="30"/>
  <c r="E8" i="30"/>
  <c r="L7" i="30"/>
  <c r="K7" i="30"/>
  <c r="E7" i="30"/>
  <c r="L6" i="30"/>
  <c r="K6" i="30"/>
  <c r="E6" i="30"/>
  <c r="L209" i="5"/>
  <c r="K209" i="5"/>
  <c r="E209" i="5"/>
  <c r="L208" i="5"/>
  <c r="K208" i="5"/>
  <c r="E208" i="5"/>
  <c r="L207" i="5"/>
  <c r="K207" i="5"/>
  <c r="E207" i="5"/>
  <c r="L206" i="5"/>
  <c r="K206" i="5"/>
  <c r="E206" i="5"/>
  <c r="L205" i="5"/>
  <c r="K205" i="5"/>
  <c r="E205" i="5"/>
  <c r="L204" i="5"/>
  <c r="K204" i="5"/>
  <c r="E204" i="5"/>
  <c r="L203" i="5"/>
  <c r="K203" i="5"/>
  <c r="E203" i="5"/>
  <c r="L202" i="5"/>
  <c r="K202" i="5"/>
  <c r="E202" i="5"/>
  <c r="L201" i="5"/>
  <c r="K201" i="5"/>
  <c r="E201" i="5"/>
  <c r="L200" i="5"/>
  <c r="K200" i="5"/>
  <c r="E200" i="5"/>
  <c r="L199" i="5"/>
  <c r="K199" i="5"/>
  <c r="E199" i="5"/>
  <c r="L198" i="5"/>
  <c r="K198" i="5"/>
  <c r="E198" i="5"/>
  <c r="L197" i="5"/>
  <c r="K197" i="5"/>
  <c r="E197" i="5"/>
  <c r="L196" i="5"/>
  <c r="K196" i="5"/>
  <c r="E196" i="5"/>
  <c r="L195" i="5"/>
  <c r="K195" i="5"/>
  <c r="E195" i="5"/>
  <c r="L194" i="5"/>
  <c r="K194" i="5"/>
  <c r="E194" i="5"/>
  <c r="L193" i="5"/>
  <c r="K193" i="5"/>
  <c r="E193" i="5"/>
  <c r="L192" i="5"/>
  <c r="K192" i="5"/>
  <c r="E192" i="5"/>
  <c r="L191" i="5"/>
  <c r="K191" i="5"/>
  <c r="E191" i="5"/>
  <c r="L190" i="5"/>
  <c r="K190" i="5"/>
  <c r="E190" i="5"/>
  <c r="L189" i="5"/>
  <c r="K189" i="5"/>
  <c r="E189" i="5"/>
  <c r="L188" i="5"/>
  <c r="K188" i="5"/>
  <c r="E188" i="5"/>
  <c r="L187" i="5"/>
  <c r="K187" i="5"/>
  <c r="E187" i="5"/>
  <c r="L186" i="5"/>
  <c r="K186" i="5"/>
  <c r="E186" i="5"/>
  <c r="L185" i="5"/>
  <c r="K185" i="5"/>
  <c r="E185" i="5"/>
  <c r="L184" i="5"/>
  <c r="K184" i="5"/>
  <c r="E184" i="5"/>
  <c r="L183" i="5"/>
  <c r="K183" i="5"/>
  <c r="E183" i="5"/>
  <c r="L182" i="5"/>
  <c r="K182" i="5"/>
  <c r="E182" i="5"/>
  <c r="L181" i="5"/>
  <c r="K181" i="5"/>
  <c r="E181" i="5"/>
  <c r="L180" i="5"/>
  <c r="K180" i="5"/>
  <c r="E180" i="5"/>
  <c r="L179" i="5"/>
  <c r="K179" i="5"/>
  <c r="E179" i="5"/>
  <c r="L178" i="5"/>
  <c r="K178" i="5"/>
  <c r="E178" i="5"/>
  <c r="L177" i="5"/>
  <c r="K177" i="5"/>
  <c r="E177" i="5"/>
  <c r="L176" i="5"/>
  <c r="K176" i="5"/>
  <c r="E176" i="5"/>
  <c r="L175" i="5"/>
  <c r="K175" i="5"/>
  <c r="E175" i="5"/>
  <c r="L174" i="5"/>
  <c r="K174" i="5"/>
  <c r="E174" i="5"/>
  <c r="L173" i="5"/>
  <c r="K173" i="5"/>
  <c r="E173" i="5"/>
  <c r="L172" i="5"/>
  <c r="K172" i="5"/>
  <c r="E172" i="5"/>
  <c r="L171" i="5"/>
  <c r="K171" i="5"/>
  <c r="E171" i="5"/>
  <c r="L170" i="5"/>
  <c r="K170" i="5"/>
  <c r="E170" i="5"/>
  <c r="L169" i="5"/>
  <c r="K169" i="5"/>
  <c r="E169" i="5"/>
  <c r="L168" i="5"/>
  <c r="K168" i="5"/>
  <c r="E168" i="5"/>
  <c r="L167" i="5"/>
  <c r="K167" i="5"/>
  <c r="E167" i="5"/>
  <c r="L166" i="5"/>
  <c r="K166" i="5"/>
  <c r="E166" i="5"/>
  <c r="L165" i="5"/>
  <c r="K165" i="5"/>
  <c r="E165" i="5"/>
  <c r="L164" i="5"/>
  <c r="K164" i="5"/>
  <c r="E164" i="5"/>
  <c r="L163" i="5"/>
  <c r="K163" i="5"/>
  <c r="E163" i="5"/>
  <c r="L162" i="5"/>
  <c r="K162" i="5"/>
  <c r="E162" i="5"/>
  <c r="L161" i="5"/>
  <c r="K161" i="5"/>
  <c r="E161" i="5"/>
  <c r="L160" i="5"/>
  <c r="K160" i="5"/>
  <c r="E160" i="5"/>
  <c r="L159" i="5"/>
  <c r="K159" i="5"/>
  <c r="E159" i="5"/>
  <c r="L158" i="5"/>
  <c r="K158" i="5"/>
  <c r="E158" i="5"/>
  <c r="L157" i="5"/>
  <c r="K157" i="5"/>
  <c r="E157" i="5"/>
  <c r="L156" i="5"/>
  <c r="K156" i="5"/>
  <c r="E156" i="5"/>
  <c r="L155" i="5"/>
  <c r="K155" i="5"/>
  <c r="E155" i="5"/>
  <c r="L154" i="5"/>
  <c r="K154" i="5"/>
  <c r="E154" i="5"/>
  <c r="L153" i="5"/>
  <c r="K153" i="5"/>
  <c r="E153" i="5"/>
  <c r="L152" i="5"/>
  <c r="K152" i="5"/>
  <c r="E152" i="5"/>
  <c r="L151" i="5"/>
  <c r="K151" i="5"/>
  <c r="E151" i="5"/>
  <c r="L150" i="5"/>
  <c r="K150" i="5"/>
  <c r="E150" i="5"/>
  <c r="L149" i="5"/>
  <c r="K149" i="5"/>
  <c r="E149" i="5"/>
  <c r="L148" i="5"/>
  <c r="K148" i="5"/>
  <c r="E148" i="5"/>
  <c r="L147" i="5"/>
  <c r="K147" i="5"/>
  <c r="E147" i="5"/>
  <c r="L146" i="5"/>
  <c r="K146" i="5"/>
  <c r="E146" i="5"/>
  <c r="L145" i="5"/>
  <c r="K145" i="5"/>
  <c r="E145" i="5"/>
  <c r="L144" i="5"/>
  <c r="K144" i="5"/>
  <c r="E144" i="5"/>
  <c r="L143" i="5"/>
  <c r="K143" i="5"/>
  <c r="E143" i="5"/>
  <c r="L142" i="5"/>
  <c r="K142" i="5"/>
  <c r="E142" i="5"/>
  <c r="L141" i="5"/>
  <c r="K141" i="5"/>
  <c r="E141" i="5"/>
  <c r="L140" i="5"/>
  <c r="K140" i="5"/>
  <c r="E140" i="5"/>
  <c r="L139" i="5"/>
  <c r="K139" i="5"/>
  <c r="E139" i="5"/>
  <c r="L138" i="5"/>
  <c r="K138" i="5"/>
  <c r="E138" i="5"/>
  <c r="L137" i="5"/>
  <c r="K137" i="5"/>
  <c r="E137" i="5"/>
  <c r="L136" i="5"/>
  <c r="K136" i="5"/>
  <c r="E136" i="5"/>
  <c r="L135" i="5"/>
  <c r="K135" i="5"/>
  <c r="E135" i="5"/>
  <c r="L134" i="5"/>
  <c r="K134" i="5"/>
  <c r="E134" i="5"/>
  <c r="L133" i="5"/>
  <c r="K133" i="5"/>
  <c r="E133" i="5"/>
  <c r="L132" i="5"/>
  <c r="K132" i="5"/>
  <c r="E132" i="5"/>
  <c r="L131" i="5"/>
  <c r="K131" i="5"/>
  <c r="E131" i="5"/>
  <c r="L130" i="5"/>
  <c r="K130" i="5"/>
  <c r="E130" i="5"/>
  <c r="L129" i="5"/>
  <c r="K129" i="5"/>
  <c r="E129" i="5"/>
  <c r="L128" i="5"/>
  <c r="K128" i="5"/>
  <c r="E128" i="5"/>
  <c r="L127" i="5"/>
  <c r="K127" i="5"/>
  <c r="E127" i="5"/>
  <c r="L126" i="5"/>
  <c r="K126" i="5"/>
  <c r="E126" i="5"/>
  <c r="L125" i="5"/>
  <c r="K125" i="5"/>
  <c r="E125" i="5"/>
  <c r="L124" i="5"/>
  <c r="K124" i="5"/>
  <c r="E124" i="5"/>
  <c r="L123" i="5"/>
  <c r="K123" i="5"/>
  <c r="E123" i="5"/>
  <c r="L122" i="5"/>
  <c r="K122" i="5"/>
  <c r="E122" i="5"/>
  <c r="L121" i="5"/>
  <c r="K121" i="5"/>
  <c r="E121" i="5"/>
  <c r="L120" i="5"/>
  <c r="K120" i="5"/>
  <c r="E120" i="5"/>
  <c r="L119" i="5"/>
  <c r="K119" i="5"/>
  <c r="E119" i="5"/>
  <c r="L118" i="5"/>
  <c r="K118" i="5"/>
  <c r="E118" i="5"/>
  <c r="L117" i="5"/>
  <c r="K117" i="5"/>
  <c r="E117" i="5"/>
  <c r="L116" i="5"/>
  <c r="K116" i="5"/>
  <c r="E116" i="5"/>
  <c r="L115" i="5"/>
  <c r="K115" i="5"/>
  <c r="E115" i="5"/>
  <c r="L114" i="5"/>
  <c r="K114" i="5"/>
  <c r="E114" i="5"/>
  <c r="L113" i="5"/>
  <c r="K113" i="5"/>
  <c r="E113" i="5"/>
  <c r="L112" i="5"/>
  <c r="K112" i="5"/>
  <c r="E112" i="5"/>
  <c r="L111" i="5"/>
  <c r="K111" i="5"/>
  <c r="E111" i="5"/>
  <c r="L110" i="5"/>
  <c r="K110" i="5"/>
  <c r="E110" i="5"/>
  <c r="L109" i="5"/>
  <c r="K109" i="5"/>
  <c r="E109" i="5"/>
  <c r="L108" i="5"/>
  <c r="K108" i="5"/>
  <c r="E108" i="5"/>
  <c r="L107" i="5"/>
  <c r="K107" i="5"/>
  <c r="E107" i="5"/>
  <c r="L106" i="5"/>
  <c r="K106" i="5"/>
  <c r="E106" i="5"/>
  <c r="L105" i="5"/>
  <c r="K105" i="5"/>
  <c r="E105" i="5"/>
  <c r="L104" i="5"/>
  <c r="K104" i="5"/>
  <c r="E104" i="5"/>
  <c r="L103" i="5"/>
  <c r="K103" i="5"/>
  <c r="E103" i="5"/>
  <c r="L102" i="5"/>
  <c r="K102" i="5"/>
  <c r="E102" i="5"/>
  <c r="L101" i="5"/>
  <c r="K101" i="5"/>
  <c r="E101" i="5"/>
  <c r="L100" i="5"/>
  <c r="K100" i="5"/>
  <c r="E100" i="5"/>
  <c r="L99" i="5"/>
  <c r="K99" i="5"/>
  <c r="E99" i="5"/>
  <c r="L98" i="5"/>
  <c r="K98" i="5"/>
  <c r="E98" i="5"/>
  <c r="L97" i="5"/>
  <c r="K97" i="5"/>
  <c r="E97" i="5"/>
  <c r="L96" i="5"/>
  <c r="K96" i="5"/>
  <c r="E96" i="5"/>
  <c r="L95" i="5"/>
  <c r="K95" i="5"/>
  <c r="E95" i="5"/>
  <c r="L94" i="5"/>
  <c r="K94" i="5"/>
  <c r="E94" i="5"/>
  <c r="L93" i="5"/>
  <c r="K93" i="5"/>
  <c r="E93" i="5"/>
  <c r="L92" i="5"/>
  <c r="K92" i="5"/>
  <c r="E92" i="5"/>
  <c r="L91" i="5"/>
  <c r="K91" i="5"/>
  <c r="E91" i="5"/>
  <c r="L90" i="5"/>
  <c r="K90" i="5"/>
  <c r="E90" i="5"/>
  <c r="L89" i="5"/>
  <c r="K89" i="5"/>
  <c r="E89" i="5"/>
  <c r="L88" i="5"/>
  <c r="K88" i="5"/>
  <c r="E88" i="5"/>
  <c r="L87" i="5"/>
  <c r="K87" i="5"/>
  <c r="E87" i="5"/>
  <c r="L86" i="5"/>
  <c r="K86" i="5"/>
  <c r="E86" i="5"/>
  <c r="L85" i="5"/>
  <c r="K85" i="5"/>
  <c r="E85" i="5"/>
  <c r="L84" i="5"/>
  <c r="K84" i="5"/>
  <c r="E84" i="5"/>
  <c r="L83" i="5"/>
  <c r="K83" i="5"/>
  <c r="E83" i="5"/>
  <c r="L82" i="5"/>
  <c r="K82" i="5"/>
  <c r="E82" i="5"/>
  <c r="L81" i="5"/>
  <c r="K81" i="5"/>
  <c r="E81" i="5"/>
  <c r="L80" i="5"/>
  <c r="K80" i="5"/>
  <c r="E80" i="5"/>
  <c r="L79" i="5"/>
  <c r="K79" i="5"/>
  <c r="E79" i="5"/>
  <c r="L78" i="5"/>
  <c r="K78" i="5"/>
  <c r="E78" i="5"/>
  <c r="L77" i="5"/>
  <c r="K77" i="5"/>
  <c r="E77" i="5"/>
  <c r="L76" i="5"/>
  <c r="K76" i="5"/>
  <c r="E76" i="5"/>
  <c r="L75" i="5"/>
  <c r="K75" i="5"/>
  <c r="E75" i="5"/>
  <c r="L74" i="5"/>
  <c r="K74" i="5"/>
  <c r="E74" i="5"/>
  <c r="L73" i="5"/>
  <c r="K73" i="5"/>
  <c r="E73" i="5"/>
  <c r="L72" i="5"/>
  <c r="K72" i="5"/>
  <c r="E72" i="5"/>
  <c r="L71" i="5"/>
  <c r="K71" i="5"/>
  <c r="E71" i="5"/>
  <c r="L70" i="5"/>
  <c r="K70" i="5"/>
  <c r="E70" i="5"/>
  <c r="L69" i="5"/>
  <c r="K69" i="5"/>
  <c r="E69" i="5"/>
  <c r="L68" i="5"/>
  <c r="K68" i="5"/>
  <c r="E68" i="5"/>
  <c r="L67" i="5"/>
  <c r="K67" i="5"/>
  <c r="E67" i="5"/>
  <c r="L66" i="5"/>
  <c r="K66" i="5"/>
  <c r="E66" i="5"/>
  <c r="L65" i="5"/>
  <c r="K65" i="5"/>
  <c r="E65" i="5"/>
  <c r="L64" i="5"/>
  <c r="K64" i="5"/>
  <c r="E64" i="5"/>
  <c r="L63" i="5"/>
  <c r="K63" i="5"/>
  <c r="E63" i="5"/>
  <c r="L62" i="5"/>
  <c r="K62" i="5"/>
  <c r="E62" i="5"/>
  <c r="L61" i="5"/>
  <c r="K61" i="5"/>
  <c r="E61" i="5"/>
  <c r="L60" i="5"/>
  <c r="K60" i="5"/>
  <c r="E60" i="5"/>
  <c r="L59" i="5"/>
  <c r="K59" i="5"/>
  <c r="E59" i="5"/>
  <c r="L58" i="5"/>
  <c r="K58" i="5"/>
  <c r="E58" i="5"/>
  <c r="L57" i="5"/>
  <c r="K57" i="5"/>
  <c r="E57" i="5"/>
  <c r="L56" i="5"/>
  <c r="K56" i="5"/>
  <c r="E56" i="5"/>
  <c r="L55" i="5"/>
  <c r="K55" i="5"/>
  <c r="E55" i="5"/>
  <c r="L54" i="5"/>
  <c r="K54" i="5"/>
  <c r="E54" i="5"/>
  <c r="L53" i="5"/>
  <c r="K53" i="5"/>
  <c r="E53" i="5"/>
  <c r="L52" i="5"/>
  <c r="K52" i="5"/>
  <c r="E52" i="5"/>
  <c r="L51" i="5"/>
  <c r="K51" i="5"/>
  <c r="E51" i="5"/>
  <c r="L50" i="5"/>
  <c r="K50" i="5"/>
  <c r="E50" i="5"/>
  <c r="L49" i="5"/>
  <c r="K49" i="5"/>
  <c r="E49" i="5"/>
  <c r="L48" i="5"/>
  <c r="K48" i="5"/>
  <c r="E48" i="5"/>
  <c r="L47" i="5"/>
  <c r="K47" i="5"/>
  <c r="E47" i="5"/>
  <c r="L46" i="5"/>
  <c r="K46" i="5"/>
  <c r="E46" i="5"/>
  <c r="L45" i="5"/>
  <c r="K45" i="5"/>
  <c r="E45" i="5"/>
  <c r="L44" i="5"/>
  <c r="K44" i="5"/>
  <c r="E44" i="5"/>
  <c r="L43" i="5"/>
  <c r="K43" i="5"/>
  <c r="E43" i="5"/>
  <c r="L42" i="5"/>
  <c r="K42" i="5"/>
  <c r="E42" i="5"/>
  <c r="L41" i="5"/>
  <c r="K41" i="5"/>
  <c r="E41" i="5"/>
  <c r="L40" i="5"/>
  <c r="K40" i="5"/>
  <c r="E40" i="5"/>
  <c r="L39" i="5"/>
  <c r="K39" i="5"/>
  <c r="E39" i="5"/>
  <c r="L38" i="5"/>
  <c r="K38" i="5"/>
  <c r="E38" i="5"/>
  <c r="L37" i="5"/>
  <c r="K37" i="5"/>
  <c r="E37" i="5"/>
  <c r="L36" i="5"/>
  <c r="K36" i="5"/>
  <c r="E36" i="5"/>
  <c r="L35" i="5"/>
  <c r="K35" i="5"/>
  <c r="E35" i="5"/>
  <c r="L34" i="5"/>
  <c r="K34" i="5"/>
  <c r="E34" i="5"/>
  <c r="L33" i="5"/>
  <c r="K33" i="5"/>
  <c r="E33" i="5"/>
  <c r="L32" i="5"/>
  <c r="K32" i="5"/>
  <c r="E32" i="5"/>
  <c r="L31" i="5"/>
  <c r="K31" i="5"/>
  <c r="E31" i="5"/>
  <c r="L30" i="5"/>
  <c r="K30" i="5"/>
  <c r="E30" i="5"/>
  <c r="L29" i="5"/>
  <c r="K29" i="5"/>
  <c r="E29" i="5"/>
  <c r="L28" i="5"/>
  <c r="K28" i="5"/>
  <c r="E28" i="5"/>
  <c r="L27" i="5"/>
  <c r="K27" i="5"/>
  <c r="E27" i="5"/>
  <c r="L26" i="5"/>
  <c r="K26" i="5"/>
  <c r="E26" i="5"/>
  <c r="L25" i="5"/>
  <c r="K25" i="5"/>
  <c r="E25" i="5"/>
  <c r="L24" i="5"/>
  <c r="K24" i="5"/>
  <c r="E24" i="5"/>
  <c r="L23" i="5"/>
  <c r="K23" i="5"/>
  <c r="E23" i="5"/>
  <c r="L22" i="5"/>
  <c r="K22" i="5"/>
  <c r="E22" i="5"/>
  <c r="L21" i="5"/>
  <c r="K21" i="5"/>
  <c r="E21" i="5"/>
  <c r="L20" i="5"/>
  <c r="K20" i="5"/>
  <c r="E20" i="5"/>
  <c r="L19" i="5"/>
  <c r="K19" i="5"/>
  <c r="E19" i="5"/>
  <c r="L18" i="5"/>
  <c r="K18" i="5"/>
  <c r="E18" i="5"/>
  <c r="L17" i="5"/>
  <c r="K17" i="5"/>
  <c r="E17" i="5"/>
  <c r="L16" i="5"/>
  <c r="K16" i="5"/>
  <c r="E16" i="5"/>
  <c r="L15" i="5"/>
  <c r="K15" i="5"/>
  <c r="E15" i="5"/>
  <c r="L14" i="5"/>
  <c r="K14" i="5"/>
  <c r="E14" i="5"/>
  <c r="L13" i="5"/>
  <c r="K13" i="5"/>
  <c r="E13" i="5"/>
  <c r="L12" i="5"/>
  <c r="K12" i="5"/>
  <c r="E12" i="5"/>
  <c r="L11" i="5"/>
  <c r="K11" i="5"/>
  <c r="E11" i="5"/>
  <c r="L10" i="5"/>
  <c r="K10" i="5"/>
  <c r="E10" i="5"/>
  <c r="L9" i="5"/>
  <c r="K9" i="5"/>
  <c r="E9" i="5"/>
  <c r="L8" i="5"/>
  <c r="K8" i="5"/>
  <c r="E8" i="5"/>
  <c r="L7" i="5"/>
  <c r="K7" i="5"/>
  <c r="E7" i="5"/>
  <c r="L6" i="5"/>
  <c r="K6" i="5"/>
  <c r="E6" i="5"/>
  <c r="L209" i="15"/>
  <c r="K209" i="15"/>
  <c r="E209" i="15"/>
  <c r="L208" i="15"/>
  <c r="K208" i="15"/>
  <c r="E208" i="15"/>
  <c r="L207" i="15"/>
  <c r="K207" i="15"/>
  <c r="E207" i="15"/>
  <c r="L206" i="15"/>
  <c r="K206" i="15"/>
  <c r="E206" i="15"/>
  <c r="L205" i="15"/>
  <c r="K205" i="15"/>
  <c r="E205" i="15"/>
  <c r="L204" i="15"/>
  <c r="K204" i="15"/>
  <c r="E204" i="15"/>
  <c r="L203" i="15"/>
  <c r="K203" i="15"/>
  <c r="E203" i="15"/>
  <c r="L202" i="15"/>
  <c r="K202" i="15"/>
  <c r="D202" i="15"/>
  <c r="E202" i="15" s="1"/>
  <c r="C202" i="15"/>
  <c r="L201" i="15"/>
  <c r="K201" i="15"/>
  <c r="E201" i="15"/>
  <c r="L200" i="15"/>
  <c r="K200" i="15"/>
  <c r="E200" i="15"/>
  <c r="L199" i="15"/>
  <c r="K199" i="15"/>
  <c r="E199" i="15"/>
  <c r="L198" i="15"/>
  <c r="K198" i="15"/>
  <c r="E198" i="15"/>
  <c r="L197" i="15"/>
  <c r="K197" i="15"/>
  <c r="E197" i="15"/>
  <c r="L196" i="15"/>
  <c r="K196" i="15"/>
  <c r="E196" i="15"/>
  <c r="L195" i="15"/>
  <c r="K195" i="15"/>
  <c r="E195" i="15"/>
  <c r="L194" i="15"/>
  <c r="K194" i="15"/>
  <c r="E194" i="15"/>
  <c r="L193" i="15"/>
  <c r="K193" i="15"/>
  <c r="E193" i="15"/>
  <c r="L192" i="15"/>
  <c r="K192" i="15"/>
  <c r="E192" i="15"/>
  <c r="L191" i="15"/>
  <c r="K191" i="15"/>
  <c r="E191" i="15"/>
  <c r="L190" i="15"/>
  <c r="K190" i="15"/>
  <c r="D190" i="15"/>
  <c r="E190" i="15" s="1"/>
  <c r="C190" i="15"/>
  <c r="L189" i="15"/>
  <c r="K189" i="15"/>
  <c r="E189" i="15"/>
  <c r="L188" i="15"/>
  <c r="K188" i="15"/>
  <c r="E188" i="15"/>
  <c r="L187" i="15"/>
  <c r="K187" i="15"/>
  <c r="E187" i="15"/>
  <c r="L186" i="15"/>
  <c r="K186" i="15"/>
  <c r="E186" i="15"/>
  <c r="L185" i="15"/>
  <c r="K185" i="15"/>
  <c r="E185" i="15"/>
  <c r="L184" i="15"/>
  <c r="K184" i="15"/>
  <c r="E184" i="15"/>
  <c r="L183" i="15"/>
  <c r="K183" i="15"/>
  <c r="E183" i="15"/>
  <c r="L182" i="15"/>
  <c r="K182" i="15"/>
  <c r="E182" i="15"/>
  <c r="L181" i="15"/>
  <c r="K181" i="15"/>
  <c r="E181" i="15"/>
  <c r="L180" i="15"/>
  <c r="K180" i="15"/>
  <c r="E180" i="15"/>
  <c r="L179" i="15"/>
  <c r="K179" i="15"/>
  <c r="E179" i="15"/>
  <c r="L178" i="15"/>
  <c r="K178" i="15"/>
  <c r="D178" i="15"/>
  <c r="E178" i="15" s="1"/>
  <c r="C178" i="15"/>
  <c r="L177" i="15"/>
  <c r="K177" i="15"/>
  <c r="E177" i="15"/>
  <c r="L176" i="15"/>
  <c r="K176" i="15"/>
  <c r="E176" i="15"/>
  <c r="L175" i="15"/>
  <c r="K175" i="15"/>
  <c r="E175" i="15"/>
  <c r="L174" i="15"/>
  <c r="K174" i="15"/>
  <c r="E174" i="15"/>
  <c r="L173" i="15"/>
  <c r="K173" i="15"/>
  <c r="E173" i="15"/>
  <c r="L172" i="15"/>
  <c r="K172" i="15"/>
  <c r="E172" i="15"/>
  <c r="L171" i="15"/>
  <c r="K171" i="15"/>
  <c r="E171" i="15"/>
  <c r="L170" i="15"/>
  <c r="K170" i="15"/>
  <c r="E170" i="15"/>
  <c r="L169" i="15"/>
  <c r="K169" i="15"/>
  <c r="E169" i="15"/>
  <c r="L168" i="15"/>
  <c r="K168" i="15"/>
  <c r="E168" i="15"/>
  <c r="L167" i="15"/>
  <c r="K167" i="15"/>
  <c r="E167" i="15"/>
  <c r="L166" i="15"/>
  <c r="K166" i="15"/>
  <c r="D166" i="15"/>
  <c r="E166" i="15" s="1"/>
  <c r="C166" i="15"/>
  <c r="L165" i="15"/>
  <c r="K165" i="15"/>
  <c r="E165" i="15"/>
  <c r="L164" i="15"/>
  <c r="K164" i="15"/>
  <c r="E164" i="15"/>
  <c r="L163" i="15"/>
  <c r="K163" i="15"/>
  <c r="E163" i="15"/>
  <c r="L162" i="15"/>
  <c r="K162" i="15"/>
  <c r="E162" i="15"/>
  <c r="L161" i="15"/>
  <c r="K161" i="15"/>
  <c r="E161" i="15"/>
  <c r="L160" i="15"/>
  <c r="K160" i="15"/>
  <c r="E160" i="15"/>
  <c r="L159" i="15"/>
  <c r="K159" i="15"/>
  <c r="E159" i="15"/>
  <c r="L158" i="15"/>
  <c r="K158" i="15"/>
  <c r="E158" i="15"/>
  <c r="L157" i="15"/>
  <c r="K157" i="15"/>
  <c r="E157" i="15"/>
  <c r="L156" i="15"/>
  <c r="K156" i="15"/>
  <c r="E156" i="15"/>
  <c r="L155" i="15"/>
  <c r="K155" i="15"/>
  <c r="E155" i="15"/>
  <c r="L154" i="15"/>
  <c r="K154" i="15"/>
  <c r="D154" i="15"/>
  <c r="E154" i="15" s="1"/>
  <c r="C154" i="15"/>
  <c r="L153" i="15"/>
  <c r="K153" i="15"/>
  <c r="E153" i="15"/>
  <c r="L152" i="15"/>
  <c r="K152" i="15"/>
  <c r="E152" i="15"/>
  <c r="L151" i="15"/>
  <c r="K151" i="15"/>
  <c r="E151" i="15"/>
  <c r="L150" i="15"/>
  <c r="K150" i="15"/>
  <c r="E150" i="15"/>
  <c r="L149" i="15"/>
  <c r="K149" i="15"/>
  <c r="E149" i="15"/>
  <c r="L148" i="15"/>
  <c r="K148" i="15"/>
  <c r="E148" i="15"/>
  <c r="L147" i="15"/>
  <c r="K147" i="15"/>
  <c r="E147" i="15"/>
  <c r="L146" i="15"/>
  <c r="K146" i="15"/>
  <c r="E146" i="15"/>
  <c r="L145" i="15"/>
  <c r="K145" i="15"/>
  <c r="E145" i="15"/>
  <c r="L144" i="15"/>
  <c r="K144" i="15"/>
  <c r="E144" i="15"/>
  <c r="L143" i="15"/>
  <c r="K143" i="15"/>
  <c r="E143" i="15"/>
  <c r="L142" i="15"/>
  <c r="K142" i="15"/>
  <c r="E142" i="15"/>
  <c r="D142" i="15"/>
  <c r="C142" i="15"/>
  <c r="L141" i="15"/>
  <c r="K141" i="15"/>
  <c r="E141" i="15"/>
  <c r="L140" i="15"/>
  <c r="K140" i="15"/>
  <c r="E140" i="15"/>
  <c r="L139" i="15"/>
  <c r="K139" i="15"/>
  <c r="E139" i="15"/>
  <c r="L138" i="15"/>
  <c r="K138" i="15"/>
  <c r="E138" i="15"/>
  <c r="L137" i="15"/>
  <c r="K137" i="15"/>
  <c r="E137" i="15"/>
  <c r="L136" i="15"/>
  <c r="K136" i="15"/>
  <c r="E136" i="15"/>
  <c r="L135" i="15"/>
  <c r="K135" i="15"/>
  <c r="E135" i="15"/>
  <c r="L134" i="15"/>
  <c r="K134" i="15"/>
  <c r="E134" i="15"/>
  <c r="L133" i="15"/>
  <c r="K133" i="15"/>
  <c r="E133" i="15"/>
  <c r="L132" i="15"/>
  <c r="K132" i="15"/>
  <c r="E132" i="15"/>
  <c r="L131" i="15"/>
  <c r="K131" i="15"/>
  <c r="E131" i="15"/>
  <c r="L130" i="15"/>
  <c r="K130" i="15"/>
  <c r="D130" i="15"/>
  <c r="E130" i="15" s="1"/>
  <c r="C130" i="15"/>
  <c r="L129" i="15"/>
  <c r="K129" i="15"/>
  <c r="E129" i="15"/>
  <c r="L128" i="15"/>
  <c r="K128" i="15"/>
  <c r="E128" i="15"/>
  <c r="L127" i="15"/>
  <c r="K127" i="15"/>
  <c r="E127" i="15"/>
  <c r="L126" i="15"/>
  <c r="K126" i="15"/>
  <c r="E126" i="15"/>
  <c r="L125" i="15"/>
  <c r="K125" i="15"/>
  <c r="E125" i="15"/>
  <c r="L124" i="15"/>
  <c r="K124" i="15"/>
  <c r="E124" i="15"/>
  <c r="L123" i="15"/>
  <c r="K123" i="15"/>
  <c r="E123" i="15"/>
  <c r="L122" i="15"/>
  <c r="K122" i="15"/>
  <c r="E122" i="15"/>
  <c r="L121" i="15"/>
  <c r="K121" i="15"/>
  <c r="E121" i="15"/>
  <c r="L120" i="15"/>
  <c r="K120" i="15"/>
  <c r="E120" i="15"/>
  <c r="L119" i="15"/>
  <c r="K119" i="15"/>
  <c r="E119" i="15"/>
  <c r="L118" i="15"/>
  <c r="K118" i="15"/>
  <c r="D118" i="15"/>
  <c r="E118" i="15" s="1"/>
  <c r="C118" i="15"/>
  <c r="L117" i="15"/>
  <c r="K117" i="15"/>
  <c r="E117" i="15"/>
  <c r="L116" i="15"/>
  <c r="K116" i="15"/>
  <c r="E116" i="15"/>
  <c r="L115" i="15"/>
  <c r="K115" i="15"/>
  <c r="E115" i="15"/>
  <c r="L114" i="15"/>
  <c r="K114" i="15"/>
  <c r="E114" i="15"/>
  <c r="L113" i="15"/>
  <c r="K113" i="15"/>
  <c r="E113" i="15"/>
  <c r="L112" i="15"/>
  <c r="K112" i="15"/>
  <c r="E112" i="15"/>
  <c r="L111" i="15"/>
  <c r="K111" i="15"/>
  <c r="E111" i="15"/>
  <c r="L110" i="15"/>
  <c r="K110" i="15"/>
  <c r="E110" i="15"/>
  <c r="L109" i="15"/>
  <c r="K109" i="15"/>
  <c r="E109" i="15"/>
  <c r="L108" i="15"/>
  <c r="K108" i="15"/>
  <c r="E108" i="15"/>
  <c r="L107" i="15"/>
  <c r="K107" i="15"/>
  <c r="E107" i="15"/>
  <c r="L106" i="15"/>
  <c r="K106" i="15"/>
  <c r="D106" i="15"/>
  <c r="C106" i="15"/>
  <c r="E106" i="15" s="1"/>
  <c r="L105" i="15"/>
  <c r="K105" i="15"/>
  <c r="E105" i="15"/>
  <c r="L104" i="15"/>
  <c r="K104" i="15"/>
  <c r="E104" i="15"/>
  <c r="L103" i="15"/>
  <c r="K103" i="15"/>
  <c r="E103" i="15"/>
  <c r="L102" i="15"/>
  <c r="K102" i="15"/>
  <c r="E102" i="15"/>
  <c r="L101" i="15"/>
  <c r="K101" i="15"/>
  <c r="E101" i="15"/>
  <c r="L100" i="15"/>
  <c r="K100" i="15"/>
  <c r="E100" i="15"/>
  <c r="L99" i="15"/>
  <c r="K99" i="15"/>
  <c r="E99" i="15"/>
  <c r="L98" i="15"/>
  <c r="K98" i="15"/>
  <c r="E98" i="15"/>
  <c r="L97" i="15"/>
  <c r="K97" i="15"/>
  <c r="E97" i="15"/>
  <c r="L96" i="15"/>
  <c r="K96" i="15"/>
  <c r="E96" i="15"/>
  <c r="L95" i="15"/>
  <c r="K95" i="15"/>
  <c r="E95" i="15"/>
  <c r="L94" i="15"/>
  <c r="K94" i="15"/>
  <c r="D94" i="15"/>
  <c r="E94" i="15" s="1"/>
  <c r="C94" i="15"/>
  <c r="L93" i="15"/>
  <c r="K93" i="15"/>
  <c r="E93" i="15"/>
  <c r="L92" i="15"/>
  <c r="K92" i="15"/>
  <c r="E92" i="15"/>
  <c r="L91" i="15"/>
  <c r="K91" i="15"/>
  <c r="E91" i="15"/>
  <c r="L90" i="15"/>
  <c r="K90" i="15"/>
  <c r="E90" i="15"/>
  <c r="L89" i="15"/>
  <c r="K89" i="15"/>
  <c r="E89" i="15"/>
  <c r="L88" i="15"/>
  <c r="K88" i="15"/>
  <c r="E88" i="15"/>
  <c r="L87" i="15"/>
  <c r="K87" i="15"/>
  <c r="E87" i="15"/>
  <c r="L86" i="15"/>
  <c r="K86" i="15"/>
  <c r="E86" i="15"/>
  <c r="L85" i="15"/>
  <c r="K85" i="15"/>
  <c r="E85" i="15"/>
  <c r="L84" i="15"/>
  <c r="K84" i="15"/>
  <c r="E84" i="15"/>
  <c r="L83" i="15"/>
  <c r="K83" i="15"/>
  <c r="E83" i="15"/>
  <c r="L82" i="15"/>
  <c r="K82" i="15"/>
  <c r="D82" i="15"/>
  <c r="E82" i="15" s="1"/>
  <c r="C82" i="15"/>
  <c r="L81" i="15"/>
  <c r="K81" i="15"/>
  <c r="E81" i="15"/>
  <c r="L80" i="15"/>
  <c r="K80" i="15"/>
  <c r="E80" i="15"/>
  <c r="L79" i="15"/>
  <c r="K79" i="15"/>
  <c r="E79" i="15"/>
  <c r="L78" i="15"/>
  <c r="K78" i="15"/>
  <c r="E78" i="15"/>
  <c r="L77" i="15"/>
  <c r="K77" i="15"/>
  <c r="E77" i="15"/>
  <c r="L76" i="15"/>
  <c r="K76" i="15"/>
  <c r="E76" i="15"/>
  <c r="L75" i="15"/>
  <c r="K75" i="15"/>
  <c r="E75" i="15"/>
  <c r="L74" i="15"/>
  <c r="K74" i="15"/>
  <c r="E74" i="15"/>
  <c r="L73" i="15"/>
  <c r="K73" i="15"/>
  <c r="E73" i="15"/>
  <c r="L72" i="15"/>
  <c r="K72" i="15"/>
  <c r="E72" i="15"/>
  <c r="L71" i="15"/>
  <c r="K71" i="15"/>
  <c r="E71" i="15"/>
  <c r="L70" i="15"/>
  <c r="K70" i="15"/>
  <c r="E70" i="15"/>
  <c r="D70" i="15"/>
  <c r="C70" i="15"/>
  <c r="L69" i="15"/>
  <c r="K69" i="15"/>
  <c r="E69" i="15"/>
  <c r="L68" i="15"/>
  <c r="K68" i="15"/>
  <c r="E68" i="15"/>
  <c r="L67" i="15"/>
  <c r="K67" i="15"/>
  <c r="E67" i="15"/>
  <c r="L66" i="15"/>
  <c r="K66" i="15"/>
  <c r="E66" i="15"/>
  <c r="L65" i="15"/>
  <c r="K65" i="15"/>
  <c r="E65" i="15"/>
  <c r="L64" i="15"/>
  <c r="K64" i="15"/>
  <c r="E64" i="15"/>
  <c r="L63" i="15"/>
  <c r="K63" i="15"/>
  <c r="E63" i="15"/>
  <c r="L62" i="15"/>
  <c r="K62" i="15"/>
  <c r="E62" i="15"/>
  <c r="L61" i="15"/>
  <c r="K61" i="15"/>
  <c r="E61" i="15"/>
  <c r="L60" i="15"/>
  <c r="K60" i="15"/>
  <c r="E60" i="15"/>
  <c r="L59" i="15"/>
  <c r="K59" i="15"/>
  <c r="E59" i="15"/>
  <c r="L58" i="15"/>
  <c r="K58" i="15"/>
  <c r="D58" i="15"/>
  <c r="E58" i="15" s="1"/>
  <c r="C58" i="15"/>
  <c r="L57" i="15"/>
  <c r="K57" i="15"/>
  <c r="E57" i="15"/>
  <c r="L56" i="15"/>
  <c r="K56" i="15"/>
  <c r="E56" i="15"/>
  <c r="L55" i="15"/>
  <c r="K55" i="15"/>
  <c r="E55" i="15"/>
  <c r="L54" i="15"/>
  <c r="K54" i="15"/>
  <c r="E54" i="15"/>
  <c r="L53" i="15"/>
  <c r="K53" i="15"/>
  <c r="E53" i="15"/>
  <c r="L52" i="15"/>
  <c r="K52" i="15"/>
  <c r="E52" i="15"/>
  <c r="L51" i="15"/>
  <c r="K51" i="15"/>
  <c r="E51" i="15"/>
  <c r="L50" i="15"/>
  <c r="K50" i="15"/>
  <c r="E50" i="15"/>
  <c r="L49" i="15"/>
  <c r="K49" i="15"/>
  <c r="E49" i="15"/>
  <c r="L48" i="15"/>
  <c r="K48" i="15"/>
  <c r="E48" i="15"/>
  <c r="L47" i="15"/>
  <c r="K47" i="15"/>
  <c r="E47" i="15"/>
  <c r="L46" i="15"/>
  <c r="K46" i="15"/>
  <c r="D46" i="15"/>
  <c r="C46" i="15"/>
  <c r="E46" i="15" s="1"/>
  <c r="L45" i="15"/>
  <c r="K45" i="15"/>
  <c r="E45" i="15"/>
  <c r="L44" i="15"/>
  <c r="K44" i="15"/>
  <c r="E44" i="15"/>
  <c r="L43" i="15"/>
  <c r="K43" i="15"/>
  <c r="E43" i="15"/>
  <c r="L42" i="15"/>
  <c r="K42" i="15"/>
  <c r="E42" i="15"/>
  <c r="L41" i="15"/>
  <c r="K41" i="15"/>
  <c r="E41" i="15"/>
  <c r="L40" i="15"/>
  <c r="K40" i="15"/>
  <c r="E40" i="15"/>
  <c r="L39" i="15"/>
  <c r="K39" i="15"/>
  <c r="E39" i="15"/>
  <c r="L38" i="15"/>
  <c r="K38" i="15"/>
  <c r="E38" i="15"/>
  <c r="L37" i="15"/>
  <c r="K37" i="15"/>
  <c r="E37" i="15"/>
  <c r="L36" i="15"/>
  <c r="K36" i="15"/>
  <c r="E36" i="15"/>
  <c r="L35" i="15"/>
  <c r="K35" i="15"/>
  <c r="E35" i="15"/>
  <c r="L34" i="15"/>
  <c r="K34" i="15"/>
  <c r="D34" i="15"/>
  <c r="E34" i="15" s="1"/>
  <c r="C34" i="15"/>
  <c r="L33" i="15"/>
  <c r="K33" i="15"/>
  <c r="E33" i="15"/>
  <c r="L32" i="15"/>
  <c r="K32" i="15"/>
  <c r="E32" i="15"/>
  <c r="L31" i="15"/>
  <c r="K31" i="15"/>
  <c r="E31" i="15"/>
  <c r="L30" i="15"/>
  <c r="K30" i="15"/>
  <c r="E30" i="15"/>
  <c r="L29" i="15"/>
  <c r="K29" i="15"/>
  <c r="E29" i="15"/>
  <c r="L28" i="15"/>
  <c r="K28" i="15"/>
  <c r="E28" i="15"/>
  <c r="L27" i="15"/>
  <c r="K27" i="15"/>
  <c r="E27" i="15"/>
  <c r="L26" i="15"/>
  <c r="K26" i="15"/>
  <c r="E26" i="15"/>
  <c r="L25" i="15"/>
  <c r="K25" i="15"/>
  <c r="E25" i="15"/>
  <c r="L24" i="15"/>
  <c r="K24" i="15"/>
  <c r="E24" i="15"/>
  <c r="L23" i="15"/>
  <c r="K23" i="15"/>
  <c r="E23" i="15"/>
  <c r="L22" i="15"/>
  <c r="K22" i="15"/>
  <c r="D22" i="15"/>
  <c r="E22" i="15" s="1"/>
  <c r="C22" i="15"/>
  <c r="L21" i="15"/>
  <c r="K21" i="15"/>
  <c r="E21" i="15"/>
  <c r="L20" i="15"/>
  <c r="K20" i="15"/>
  <c r="E20" i="15"/>
  <c r="L19" i="15"/>
  <c r="K19" i="15"/>
  <c r="E19" i="15"/>
  <c r="L18" i="15"/>
  <c r="K18" i="15"/>
  <c r="E18" i="15"/>
  <c r="L17" i="15"/>
  <c r="K17" i="15"/>
  <c r="E17" i="15"/>
  <c r="L16" i="15"/>
  <c r="K16" i="15"/>
  <c r="E16" i="15"/>
  <c r="L15" i="15"/>
  <c r="K15" i="15"/>
  <c r="E15" i="15"/>
  <c r="L14" i="15"/>
  <c r="K14" i="15"/>
  <c r="E14" i="15"/>
  <c r="L13" i="15"/>
  <c r="K13" i="15"/>
  <c r="E13" i="15"/>
  <c r="L12" i="15"/>
  <c r="K12" i="15"/>
  <c r="E12" i="15"/>
  <c r="L11" i="15"/>
  <c r="K11" i="15"/>
  <c r="E11" i="15"/>
  <c r="L10" i="15"/>
  <c r="K10" i="15"/>
  <c r="D10" i="15"/>
  <c r="E10" i="15" s="1"/>
  <c r="C10" i="15"/>
  <c r="L9" i="15"/>
  <c r="K9" i="15"/>
  <c r="E9" i="15"/>
  <c r="L8" i="15"/>
  <c r="K8" i="15"/>
  <c r="E8" i="15"/>
  <c r="L7" i="15"/>
  <c r="K7" i="15"/>
  <c r="E7" i="15"/>
  <c r="L6" i="15"/>
  <c r="K6" i="15"/>
  <c r="E6" i="15"/>
  <c r="R29" i="14"/>
  <c r="Q29" i="14"/>
  <c r="P29" i="14"/>
  <c r="N29" i="14"/>
  <c r="L29" i="14"/>
  <c r="J29" i="14"/>
  <c r="H29" i="14"/>
  <c r="F29" i="14"/>
  <c r="D29" i="14"/>
  <c r="R28" i="14"/>
  <c r="Q28" i="14"/>
  <c r="P28" i="14"/>
  <c r="N28" i="14"/>
  <c r="L28" i="14"/>
  <c r="J28" i="14"/>
  <c r="H28" i="14"/>
  <c r="F28" i="14"/>
  <c r="D28" i="14"/>
  <c r="R27" i="14"/>
  <c r="Q27" i="14"/>
  <c r="P27" i="14"/>
  <c r="O27" i="14"/>
  <c r="N27" i="14"/>
  <c r="L27" i="14"/>
  <c r="J27" i="14"/>
  <c r="H27" i="14"/>
  <c r="F27" i="14"/>
  <c r="D27" i="14"/>
  <c r="R26" i="14"/>
  <c r="Q26" i="14"/>
  <c r="P26" i="14"/>
  <c r="O26" i="14"/>
  <c r="N26" i="14"/>
  <c r="L26" i="14"/>
  <c r="J26" i="14"/>
  <c r="H26" i="14"/>
  <c r="F26" i="14"/>
  <c r="D26" i="14"/>
  <c r="R25" i="14"/>
  <c r="Q25" i="14"/>
  <c r="P25" i="14"/>
  <c r="O25" i="14"/>
  <c r="N25" i="14"/>
  <c r="L25" i="14"/>
  <c r="J25" i="14"/>
  <c r="H25" i="14"/>
  <c r="F25" i="14"/>
  <c r="D25" i="14"/>
  <c r="R24" i="14"/>
  <c r="Q24" i="14"/>
  <c r="P24" i="14"/>
  <c r="O24" i="14"/>
  <c r="N24" i="14"/>
  <c r="L24" i="14"/>
  <c r="J24" i="14"/>
  <c r="H24" i="14"/>
  <c r="F24" i="14"/>
  <c r="D24" i="14"/>
  <c r="R23" i="14"/>
  <c r="Q23" i="14"/>
  <c r="P23" i="14"/>
  <c r="O23" i="14"/>
  <c r="N23" i="14"/>
  <c r="L23" i="14"/>
  <c r="J23" i="14"/>
  <c r="H23" i="14"/>
  <c r="F23" i="14"/>
  <c r="D23" i="14"/>
  <c r="R22" i="14"/>
  <c r="Q22" i="14"/>
  <c r="P22" i="14"/>
  <c r="O22" i="14"/>
  <c r="N22" i="14"/>
  <c r="L22" i="14"/>
  <c r="J22" i="14"/>
  <c r="H22" i="14"/>
  <c r="F22" i="14"/>
  <c r="D22" i="14"/>
  <c r="R21" i="14"/>
  <c r="Q21" i="14"/>
  <c r="P21" i="14"/>
  <c r="O21" i="14"/>
  <c r="N21" i="14"/>
  <c r="L21" i="14"/>
  <c r="J21" i="14"/>
  <c r="H21" i="14"/>
  <c r="F21" i="14"/>
  <c r="D21" i="14"/>
  <c r="R20" i="14"/>
  <c r="Q20" i="14"/>
  <c r="P20" i="14"/>
  <c r="O20" i="14"/>
  <c r="N20" i="14"/>
  <c r="L20" i="14"/>
  <c r="J20" i="14"/>
  <c r="H20" i="14"/>
  <c r="F20" i="14"/>
  <c r="D20" i="14"/>
  <c r="R19" i="14"/>
  <c r="Q19" i="14"/>
  <c r="P19" i="14"/>
  <c r="O19" i="14"/>
  <c r="N19" i="14"/>
  <c r="L19" i="14"/>
  <c r="J19" i="14"/>
  <c r="H19" i="14"/>
  <c r="F19" i="14"/>
  <c r="D19" i="14"/>
  <c r="R18" i="14"/>
  <c r="Q18" i="14"/>
  <c r="P18" i="14"/>
  <c r="O18" i="14"/>
  <c r="N18" i="14"/>
  <c r="L18" i="14"/>
  <c r="J18" i="14"/>
  <c r="H18" i="14"/>
  <c r="F18" i="14"/>
  <c r="D18" i="14"/>
  <c r="R17" i="14"/>
  <c r="Q17" i="14"/>
  <c r="P17" i="14"/>
  <c r="O17" i="14"/>
  <c r="N17" i="14"/>
  <c r="L17" i="14"/>
  <c r="J17" i="14"/>
  <c r="H17" i="14"/>
  <c r="F17" i="14"/>
  <c r="D17" i="14"/>
  <c r="R16" i="14"/>
  <c r="Q16" i="14"/>
  <c r="P16" i="14"/>
  <c r="O16" i="14"/>
  <c r="N16" i="14"/>
  <c r="L16" i="14"/>
  <c r="J16" i="14"/>
  <c r="H16" i="14"/>
  <c r="F16" i="14"/>
  <c r="D16" i="14"/>
  <c r="R15" i="14"/>
  <c r="Q15" i="14"/>
  <c r="P15" i="14"/>
  <c r="O15" i="14"/>
  <c r="N15" i="14"/>
  <c r="L15" i="14"/>
  <c r="J15" i="14"/>
  <c r="H15" i="14"/>
  <c r="F15" i="14"/>
  <c r="D15" i="14"/>
  <c r="R14" i="14"/>
  <c r="Q14" i="14"/>
  <c r="P14" i="14"/>
  <c r="O14" i="14"/>
  <c r="N14" i="14"/>
  <c r="L14" i="14"/>
  <c r="J14" i="14"/>
  <c r="H14" i="14"/>
  <c r="F14" i="14"/>
  <c r="D14" i="14"/>
  <c r="R13" i="14"/>
  <c r="Q13" i="14"/>
  <c r="P13" i="14"/>
  <c r="O13" i="14"/>
  <c r="N13" i="14"/>
  <c r="L13" i="14"/>
  <c r="J13" i="14"/>
  <c r="H13" i="14"/>
  <c r="F13" i="14"/>
  <c r="D13" i="14"/>
  <c r="R12" i="14"/>
  <c r="Q12" i="14"/>
  <c r="P12" i="14"/>
  <c r="O12" i="14"/>
  <c r="N12" i="14"/>
  <c r="L12" i="14"/>
  <c r="J12" i="14"/>
  <c r="H12" i="14"/>
  <c r="F12" i="14"/>
  <c r="D12" i="14"/>
  <c r="R11" i="14"/>
  <c r="Q11" i="14"/>
  <c r="P11" i="14"/>
  <c r="O11" i="14"/>
  <c r="N11" i="14"/>
  <c r="L11" i="14"/>
  <c r="J11" i="14"/>
  <c r="H11" i="14"/>
  <c r="F11" i="14"/>
  <c r="D11" i="14"/>
  <c r="R10" i="14"/>
  <c r="Q10" i="14"/>
  <c r="P10" i="14"/>
  <c r="O10" i="14"/>
  <c r="N10" i="14"/>
  <c r="L10" i="14"/>
  <c r="J10" i="14"/>
  <c r="H10" i="14"/>
  <c r="F10" i="14"/>
  <c r="D10" i="14"/>
  <c r="R9" i="14"/>
  <c r="Q9" i="14"/>
  <c r="P9" i="14"/>
  <c r="O9" i="14"/>
  <c r="N9" i="14"/>
  <c r="L9" i="14"/>
  <c r="J9" i="14"/>
  <c r="H9" i="14"/>
  <c r="F9" i="14"/>
  <c r="D9" i="14"/>
  <c r="R8" i="14"/>
  <c r="Q8" i="14"/>
  <c r="P8" i="14"/>
  <c r="O8" i="14"/>
  <c r="N8" i="14"/>
  <c r="L8" i="14"/>
  <c r="J8" i="14"/>
  <c r="H8" i="14"/>
  <c r="F8" i="14"/>
  <c r="D8" i="14"/>
  <c r="R7" i="14"/>
  <c r="Q7" i="14"/>
  <c r="P7" i="14"/>
  <c r="O7" i="14"/>
  <c r="N7" i="14"/>
  <c r="L7" i="14"/>
  <c r="J7" i="14"/>
  <c r="H7" i="14"/>
  <c r="F7" i="14"/>
  <c r="D7" i="14"/>
  <c r="R6" i="14"/>
  <c r="Q6" i="14"/>
  <c r="P6" i="14"/>
  <c r="O6" i="14"/>
  <c r="N6" i="14"/>
  <c r="L6" i="14"/>
  <c r="J6" i="14"/>
  <c r="H6" i="14"/>
  <c r="F6" i="14"/>
  <c r="D6" i="14"/>
  <c r="R29" i="13"/>
  <c r="Q29" i="13"/>
  <c r="P29" i="13"/>
  <c r="N29" i="13"/>
  <c r="L29" i="13"/>
  <c r="J29" i="13"/>
  <c r="H29" i="13"/>
  <c r="F29" i="13"/>
  <c r="D29" i="13"/>
  <c r="R28" i="13"/>
  <c r="Q28" i="13"/>
  <c r="P28" i="13"/>
  <c r="N28" i="13"/>
  <c r="L28" i="13"/>
  <c r="J28" i="13"/>
  <c r="H28" i="13"/>
  <c r="F28" i="13"/>
  <c r="D28" i="13"/>
  <c r="R29" i="10"/>
  <c r="Q29" i="10"/>
  <c r="P29" i="10"/>
  <c r="N29" i="10"/>
  <c r="L29" i="10"/>
  <c r="J29" i="10"/>
  <c r="H29" i="10"/>
  <c r="F29" i="10"/>
  <c r="D29" i="10"/>
  <c r="R28" i="10"/>
  <c r="Q28" i="10"/>
  <c r="P28" i="10"/>
  <c r="N28" i="10"/>
  <c r="L28" i="10"/>
  <c r="J28" i="10"/>
  <c r="H28" i="10"/>
  <c r="F28" i="10"/>
  <c r="D28" i="10"/>
  <c r="D28" i="45"/>
  <c r="D27" i="46"/>
  <c r="C27" i="46"/>
  <c r="I4" i="46"/>
</calcChain>
</file>

<file path=xl/sharedStrings.xml><?xml version="1.0" encoding="utf-8"?>
<sst xmlns="http://schemas.openxmlformats.org/spreadsheetml/2006/main" count="2615" uniqueCount="215">
  <si>
    <t>&lt;HS (18+)</t>
  </si>
  <si>
    <t>HS only (18+)</t>
  </si>
  <si>
    <t>ALL (16+)</t>
  </si>
  <si>
    <t>Employed</t>
  </si>
  <si>
    <t>Unemployed</t>
  </si>
  <si>
    <t>Year</t>
  </si>
  <si>
    <t>Employment Rate</t>
  </si>
  <si>
    <t>Labor Force Participation Rate</t>
  </si>
  <si>
    <t>&lt; HS</t>
  </si>
  <si>
    <t>HS only</t>
  </si>
  <si>
    <t>Some College</t>
  </si>
  <si>
    <t>Employed (16+)</t>
  </si>
  <si>
    <t>Unemployed (16+)</t>
  </si>
  <si>
    <t>Employed (18+)</t>
  </si>
  <si>
    <t>Unemployed (18+)</t>
  </si>
  <si>
    <t>Number</t>
  </si>
  <si>
    <t>Percent Unemployed</t>
  </si>
  <si>
    <t>Youths (18 to 29)</t>
  </si>
  <si>
    <t>Native</t>
  </si>
  <si>
    <t>Immigrant</t>
  </si>
  <si>
    <t>ALL (18-64)</t>
  </si>
  <si>
    <r>
      <t>Immigrants</t>
    </r>
    <r>
      <rPr>
        <vertAlign val="superscript"/>
        <sz val="12"/>
        <color indexed="8"/>
        <rFont val="Calibri"/>
        <family val="2"/>
        <scheme val="minor"/>
      </rPr>
      <t>1</t>
    </r>
  </si>
  <si>
    <t>All Immigrants (18-64)</t>
  </si>
  <si>
    <t>All Immigrants (16+)</t>
  </si>
  <si>
    <r>
      <t>Labor Force Participation Rate</t>
    </r>
    <r>
      <rPr>
        <b/>
        <vertAlign val="superscript"/>
        <sz val="10"/>
        <rFont val="Arial"/>
        <family val="2"/>
      </rPr>
      <t>3</t>
    </r>
  </si>
  <si>
    <r>
      <t>Employment Rate</t>
    </r>
    <r>
      <rPr>
        <b/>
        <vertAlign val="superscript"/>
        <sz val="10"/>
        <rFont val="Arial"/>
        <family val="2"/>
      </rPr>
      <t>4</t>
    </r>
  </si>
  <si>
    <r>
      <t>Not in Labor Force (18-64)</t>
    </r>
    <r>
      <rPr>
        <b/>
        <vertAlign val="superscript"/>
        <sz val="10"/>
        <color theme="1"/>
        <rFont val="Arial"/>
        <family val="2"/>
      </rPr>
      <t>1</t>
    </r>
  </si>
  <si>
    <r>
      <t>Total</t>
    </r>
    <r>
      <rPr>
        <b/>
        <vertAlign val="superscript"/>
        <sz val="10"/>
        <color theme="1"/>
        <rFont val="Arial"/>
        <family val="2"/>
      </rPr>
      <t>2</t>
    </r>
  </si>
  <si>
    <t xml:space="preserve">List of Figures and Tables </t>
  </si>
  <si>
    <t>&lt;HS (18-64)</t>
  </si>
  <si>
    <t>HS only (18-64)</t>
  </si>
  <si>
    <r>
      <t>Immigrants</t>
    </r>
    <r>
      <rPr>
        <vertAlign val="superscript"/>
        <sz val="14"/>
        <color indexed="8"/>
        <rFont val="Calibri"/>
        <family val="2"/>
      </rPr>
      <t>2</t>
    </r>
  </si>
  <si>
    <r>
      <t>Employed (16-64)</t>
    </r>
    <r>
      <rPr>
        <b/>
        <vertAlign val="superscript"/>
        <sz val="16"/>
        <color indexed="8"/>
        <rFont val="Calibri"/>
        <family val="2"/>
      </rPr>
      <t>1</t>
    </r>
  </si>
  <si>
    <r>
      <t>Unemployed (16-64)</t>
    </r>
    <r>
      <rPr>
        <b/>
        <vertAlign val="superscript"/>
        <sz val="16"/>
        <color indexed="8"/>
        <rFont val="Calibri"/>
        <family val="2"/>
      </rPr>
      <t>3</t>
    </r>
  </si>
  <si>
    <r>
      <t>Employed (18-64)</t>
    </r>
    <r>
      <rPr>
        <b/>
        <vertAlign val="superscript"/>
        <sz val="16"/>
        <color indexed="8"/>
        <rFont val="Calibri"/>
        <family val="2"/>
      </rPr>
      <t>1</t>
    </r>
  </si>
  <si>
    <r>
      <t>Unemployed (18-64)</t>
    </r>
    <r>
      <rPr>
        <b/>
        <vertAlign val="superscript"/>
        <sz val="16"/>
        <color indexed="8"/>
        <rFont val="Calibri"/>
        <family val="2"/>
      </rPr>
      <t>3</t>
    </r>
  </si>
  <si>
    <t>U.S.-born</t>
  </si>
  <si>
    <t>Black U.S.-born</t>
  </si>
  <si>
    <t>Hispanic U.S.-born</t>
  </si>
  <si>
    <t>White U.S.-born</t>
  </si>
  <si>
    <t>U.S.-Born</t>
  </si>
  <si>
    <r>
      <t>Number Not in the Labor Force &amp; Labor Force Participation Rate (16-64)</t>
    </r>
    <r>
      <rPr>
        <b/>
        <vertAlign val="superscript"/>
        <sz val="16"/>
        <color indexed="8"/>
        <rFont val="Calibri"/>
        <family val="2"/>
      </rPr>
      <t>4</t>
    </r>
  </si>
  <si>
    <r>
      <t>Overall Number Not in the Labor Force &amp; Overall Participation Rate</t>
    </r>
    <r>
      <rPr>
        <b/>
        <vertAlign val="superscript"/>
        <sz val="16"/>
        <color indexed="8"/>
        <rFont val="Calibri"/>
        <family val="2"/>
      </rPr>
      <t>4</t>
    </r>
    <r>
      <rPr>
        <b/>
        <sz val="16"/>
        <color indexed="8"/>
        <rFont val="Calibri"/>
        <family val="2"/>
      </rPr>
      <t xml:space="preserve"> </t>
    </r>
  </si>
  <si>
    <r>
      <t>Overall Number Not Employed &amp; Overall Employment Rate</t>
    </r>
    <r>
      <rPr>
        <b/>
        <vertAlign val="superscript"/>
        <sz val="16"/>
        <color indexed="8"/>
        <rFont val="Calibri"/>
        <family val="2"/>
      </rPr>
      <t>1,5</t>
    </r>
  </si>
  <si>
    <t>Part-Time, Economic Reasons (16+)</t>
  </si>
  <si>
    <t>Part-Time, Economic Reasons (18+)</t>
  </si>
  <si>
    <r>
      <t>Number Not in the Labor Force &amp; Labor Force Participation Rate (18-64)</t>
    </r>
    <r>
      <rPr>
        <b/>
        <vertAlign val="superscript"/>
        <sz val="16"/>
        <color indexed="8"/>
        <rFont val="Calibri"/>
        <family val="2"/>
      </rPr>
      <t>4</t>
    </r>
  </si>
  <si>
    <t>Young Teens (16-17)</t>
  </si>
  <si>
    <t>Immigrant Men (16+)</t>
  </si>
  <si>
    <t>Immigrant Men (18-64)</t>
  </si>
  <si>
    <t>Immigrant Women (16+)</t>
  </si>
  <si>
    <t>Immigrant Women (18-64)</t>
  </si>
  <si>
    <r>
      <t>Labor Force Participation Rate</t>
    </r>
    <r>
      <rPr>
        <b/>
        <vertAlign val="superscript"/>
        <sz val="10"/>
        <color theme="1"/>
        <rFont val="Arial"/>
        <family val="2"/>
      </rPr>
      <t>3</t>
    </r>
  </si>
  <si>
    <r>
      <t>Employment Rate</t>
    </r>
    <r>
      <rPr>
        <b/>
        <vertAlign val="superscript"/>
        <sz val="10"/>
        <color theme="1"/>
        <rFont val="Arial"/>
        <family val="2"/>
      </rPr>
      <t>4</t>
    </r>
  </si>
  <si>
    <t>Young  Teens (16-17)</t>
  </si>
  <si>
    <t>Bachelors+</t>
  </si>
  <si>
    <t>&lt;Bachelor's</t>
  </si>
  <si>
    <t>≥Bachelor's</t>
  </si>
  <si>
    <t>≥Bachelor's (18+)</t>
  </si>
  <si>
    <t>≥Bachelor's (18-64)</t>
  </si>
  <si>
    <t>Without Bachelor's (18+)</t>
  </si>
  <si>
    <t>Without Bachelor's (18-64)</t>
  </si>
  <si>
    <t>(in thousands)</t>
  </si>
  <si>
    <t>Table 9. Employment &amp; Unemployment for U.S.-Born &amp; Immigrants</t>
  </si>
  <si>
    <t>Table 8. Employment &amp; Unemployment for U.S.-Born &amp; Immigrants</t>
  </si>
  <si>
    <t>Q4 2000</t>
  </si>
  <si>
    <t>Q4 2001</t>
  </si>
  <si>
    <t>Q4 2002</t>
  </si>
  <si>
    <t>Q4 2003</t>
  </si>
  <si>
    <t>Q4 2004</t>
  </si>
  <si>
    <t>Q4 2005</t>
  </si>
  <si>
    <t>Q4 2006</t>
  </si>
  <si>
    <t>Q4 2007</t>
  </si>
  <si>
    <t>Q4 2008</t>
  </si>
  <si>
    <t>Q4 2009</t>
  </si>
  <si>
    <t>Q4 2010</t>
  </si>
  <si>
    <t>Q4 2011</t>
  </si>
  <si>
    <t>Q4 2012</t>
  </si>
  <si>
    <t>Q4 2013</t>
  </si>
  <si>
    <t>Q4 2014</t>
  </si>
  <si>
    <t>Q4 2015</t>
  </si>
  <si>
    <t>Q4 2016</t>
  </si>
  <si>
    <t>Q4 2017</t>
  </si>
  <si>
    <t>Q4 2018</t>
  </si>
  <si>
    <t>Q4 2019</t>
  </si>
  <si>
    <t>Q4 2020</t>
  </si>
  <si>
    <t>Q4 2021</t>
  </si>
  <si>
    <t>Q4 2022</t>
  </si>
  <si>
    <t>Table 2. Employment Statistics in Q4 for Persons 16+, 2000-2022 (in thousands)</t>
  </si>
  <si>
    <t>Actual number  in the labor force</t>
  </si>
  <si>
    <t>Number if labor force participation was same as in 2000</t>
  </si>
  <si>
    <t>Rate</t>
  </si>
  <si>
    <t>Youths (18-29)</t>
  </si>
  <si>
    <r>
      <rPr>
        <vertAlign val="superscript"/>
        <sz val="10"/>
        <rFont val="Arial"/>
        <family val="2"/>
      </rPr>
      <t xml:space="preserve">1 </t>
    </r>
    <r>
      <rPr>
        <sz val="10"/>
        <rFont val="Arial"/>
        <family val="2"/>
      </rPr>
      <t>Rate reflects the share of those 16 to 64 holding a job.</t>
    </r>
  </si>
  <si>
    <r>
      <rPr>
        <vertAlign val="superscript"/>
        <sz val="10"/>
        <rFont val="Arial"/>
        <family val="2"/>
      </rPr>
      <t xml:space="preserve">3 </t>
    </r>
    <r>
      <rPr>
        <sz val="10"/>
        <rFont val="Arial"/>
        <family val="2"/>
      </rPr>
      <t>The unemployed are those not working, but who have looked for work in the prior four weeks. The unemployed rate excludes those not in the labor force.</t>
    </r>
  </si>
  <si>
    <r>
      <rPr>
        <vertAlign val="superscript"/>
        <sz val="10"/>
        <rFont val="Arial"/>
        <family val="2"/>
      </rPr>
      <t xml:space="preserve">4 </t>
    </r>
    <r>
      <rPr>
        <sz val="10"/>
        <rFont val="Arial"/>
        <family val="2"/>
      </rPr>
      <t>Persons who are not in the labor force are neither working nor looking for work.</t>
    </r>
  </si>
  <si>
    <r>
      <rPr>
        <vertAlign val="superscript"/>
        <sz val="10"/>
        <rFont val="Arial"/>
        <family val="2"/>
      </rPr>
      <t xml:space="preserve">5 </t>
    </r>
    <r>
      <rPr>
        <sz val="10"/>
        <rFont val="Arial"/>
        <family val="2"/>
      </rPr>
      <t>The number not employed (16 to 64) reflects both the unemployed and those not in the labor force.</t>
    </r>
  </si>
  <si>
    <r>
      <rPr>
        <vertAlign val="superscript"/>
        <sz val="10"/>
        <rFont val="Arial"/>
        <family val="2"/>
      </rPr>
      <t xml:space="preserve">1 </t>
    </r>
    <r>
      <rPr>
        <sz val="10"/>
        <rFont val="Arial"/>
        <family val="2"/>
      </rPr>
      <t>Rate reflect the share of those 18 to 64 holding a job.</t>
    </r>
  </si>
  <si>
    <r>
      <rPr>
        <vertAlign val="superscript"/>
        <sz val="10"/>
        <rFont val="Arial"/>
        <family val="2"/>
      </rPr>
      <t xml:space="preserve">3 </t>
    </r>
    <r>
      <rPr>
        <sz val="10"/>
        <rFont val="Arial"/>
        <family val="2"/>
      </rPr>
      <t>The unemployed are those not working, but who have looked for work in the prior four weeks. The unemployment rate excludes those not in the labor force.</t>
    </r>
  </si>
  <si>
    <r>
      <rPr>
        <vertAlign val="superscript"/>
        <sz val="10"/>
        <color theme="1"/>
        <rFont val="Arial"/>
        <family val="2"/>
      </rPr>
      <t xml:space="preserve">1 </t>
    </r>
    <r>
      <rPr>
        <sz val="10"/>
        <color theme="1"/>
        <rFont val="Arial"/>
        <family val="2"/>
      </rPr>
      <t>Persons who are not working or looking for work.</t>
    </r>
  </si>
  <si>
    <r>
      <rPr>
        <vertAlign val="superscript"/>
        <sz val="10"/>
        <color theme="1"/>
        <rFont val="Arial"/>
        <family val="2"/>
      </rPr>
      <t xml:space="preserve">2 </t>
    </r>
    <r>
      <rPr>
        <sz val="10"/>
        <color theme="1"/>
        <rFont val="Arial"/>
        <family val="2"/>
      </rPr>
      <t>Total number of people in age group.</t>
    </r>
  </si>
  <si>
    <r>
      <rPr>
        <vertAlign val="superscript"/>
        <sz val="10"/>
        <color theme="1"/>
        <rFont val="Arial"/>
        <family val="2"/>
      </rPr>
      <t xml:space="preserve">3 </t>
    </r>
    <r>
      <rPr>
        <sz val="10"/>
        <color theme="1"/>
        <rFont val="Arial"/>
        <family val="2"/>
      </rPr>
      <t>The share of people in the specific age group who are currently holding a job or looking for one.</t>
    </r>
  </si>
  <si>
    <r>
      <rPr>
        <vertAlign val="superscript"/>
        <sz val="10"/>
        <color theme="1"/>
        <rFont val="Arial"/>
        <family val="2"/>
      </rPr>
      <t xml:space="preserve">4 </t>
    </r>
    <r>
      <rPr>
        <sz val="10"/>
        <color theme="1"/>
        <rFont val="Arial"/>
        <family val="2"/>
      </rPr>
      <t>The share of people in the specific age group who are currently holding a job.</t>
    </r>
  </si>
  <si>
    <r>
      <rPr>
        <vertAlign val="superscript"/>
        <sz val="10"/>
        <rFont val="Arial"/>
        <family val="2"/>
      </rPr>
      <t xml:space="preserve">1 </t>
    </r>
    <r>
      <rPr>
        <sz val="10"/>
        <rFont val="Arial"/>
        <family val="2"/>
      </rPr>
      <t>Persons who are not working or looking for work.</t>
    </r>
  </si>
  <si>
    <r>
      <rPr>
        <vertAlign val="superscript"/>
        <sz val="10"/>
        <rFont val="Arial"/>
        <family val="2"/>
      </rPr>
      <t xml:space="preserve">2 </t>
    </r>
    <r>
      <rPr>
        <sz val="10"/>
        <rFont val="Arial"/>
        <family val="2"/>
      </rPr>
      <t>Total number of people in age group.</t>
    </r>
  </si>
  <si>
    <r>
      <rPr>
        <vertAlign val="superscript"/>
        <sz val="10"/>
        <rFont val="Arial"/>
        <family val="2"/>
      </rPr>
      <t xml:space="preserve">3 </t>
    </r>
    <r>
      <rPr>
        <sz val="10"/>
        <rFont val="Arial"/>
        <family val="2"/>
      </rPr>
      <t>The share of people in the specific age group who are currently holding a job or looking for one.</t>
    </r>
  </si>
  <si>
    <r>
      <rPr>
        <vertAlign val="superscript"/>
        <sz val="10"/>
        <rFont val="Arial"/>
        <family val="2"/>
      </rPr>
      <t xml:space="preserve">4 </t>
    </r>
    <r>
      <rPr>
        <sz val="10"/>
        <rFont val="Arial"/>
        <family val="2"/>
      </rPr>
      <t>The share of people in the specific age group who are currently holding a job.</t>
    </r>
  </si>
  <si>
    <t>Q4 2023</t>
  </si>
  <si>
    <t>Source: Center for Immigration Studies analysis of the Current Population Survey public-use files for every year from the fourth quarter of 2000 to the fourth quarter of 2023. All figures are seasonally unadjusted and are for non-institutionalized civilians, which does not include those in institutions such as prisons and nursing homes.  Those not in the labor force are neither working nor looking for work.</t>
  </si>
  <si>
    <t>Source: Center for Immigration Studies analysis of the Current Population Survey public-use files for every year from the fourth quarter of 2000 to the fourth quarter of 2023. All figures are seasonally unadjusted and are for non-institutionalized civilians, which does not include those in institutions such as prisons and nursing homes</t>
  </si>
  <si>
    <t>Source: Center for Immigration Studies analysis of the Current Population Survey public-use files for every year from the fourth quarter of 2000 to the fourth quarter of 2023. All figures are seasonally unadjusted and are for non-institutionalized civilians, which does not include those in institutions such as prisons and nursing homes. Immigrant matches the Census Bureau's definition of foreign-born and includes all persons who were not U.S. citizens at birth. Those in the labor force are working or looking for work. The figure excludes full-time students under age 25.  Those with a bachelor's degree or higher are also excluded.</t>
  </si>
  <si>
    <t>Table 1. Employment Statistics in Q4 for Persons 16 to 64, 2000 to 2023 (in thousands)</t>
  </si>
  <si>
    <t xml:space="preserve">Source: Center for Immigration Studies analysis of the Current Population Survey public-use files for every year from the fourth quarter of 2000 to the fourth quarter of 2023. All figures are seasonally unadjusted and are for non-institutionalized civilians, which does not include those in institutions such as prisons and nursing homes. Peak years are shown in green. </t>
  </si>
  <si>
    <t>Table 2. Employment Statistics in Q4 for Persons 16+, 2000-2023 (in thousands)</t>
  </si>
  <si>
    <t>Table 3. Employment Statistics Q4 for Persons 18 to 64, 2000 to 2023 (in thousands)</t>
  </si>
  <si>
    <t>Source: Center for Immigration Studies analysis of the Current Population Survey public-use files for every year from the fourth quarter of 2000 to the fourth quarter of 2023. All figures are seasonally unadjusted and are for non-institutionalized civilians, which does not include those in institutions such as prisons and nursing homes. Peak years are shown in green.</t>
  </si>
  <si>
    <t>Table 4.  Employment Statistics in Q4 for Persons 18+, 2000-2023 (in thousands)</t>
  </si>
  <si>
    <t>Table 5. Employment Statistics Q4 for Persons 18 to 64, No Bachelor's, 2000 to 2023 (in thousands)</t>
  </si>
  <si>
    <t>Source: Center for Immigration Studies analysis of the Current Population Survey public-use files for every year from the fourth quarter of 2000 to the fourth quarter of 2023. All figures are seasonally unadjusted and are for non-institutionalized civilians, which does not include those in institutions such as prisons and nursing homes. Peak years are shown in green. Table excludes all those with a bachelor's degree or higher.</t>
  </si>
  <si>
    <t>Table 6. Employment Statistics in Q4 for Persons 18+, No Bachelor's, 2000-2023 (in thousands)</t>
  </si>
  <si>
    <t>Source: Center for Immigration Studies analysis of the Current Population Survey public-use files for every year from the fourth quarter of 2000 to the fourth quarter of 2023. All figures are seasonally unadjusted and are for noninstitutionalized civilians, which does not include those in institutions such as prisons and nursing homes. Peak years are shown in green. Table excludes all those with a bachelor's degree or higher.</t>
  </si>
  <si>
    <t>Table 1. Employment Statistics in Q4 for Persons 16 to 64 by Nativity, 2000-2023 (in thousands)</t>
  </si>
  <si>
    <t>Table 2. Employment Statistics in Q4 for Persons 16+ by Nativity, 2000-2023 (in thousands)</t>
  </si>
  <si>
    <t>Table 3. Employment Statistics Q4 for Persons 18 to 64 by Nativity, 2000-2023 (in thousands)</t>
  </si>
  <si>
    <t>2000 LF Rate</t>
  </si>
  <si>
    <r>
      <t>Employed (65+)</t>
    </r>
    <r>
      <rPr>
        <b/>
        <vertAlign val="superscript"/>
        <sz val="16"/>
        <color indexed="8"/>
        <rFont val="Calibri"/>
        <family val="2"/>
      </rPr>
      <t>1</t>
    </r>
  </si>
  <si>
    <r>
      <t>Unemployed (65+)</t>
    </r>
    <r>
      <rPr>
        <b/>
        <vertAlign val="superscript"/>
        <sz val="16"/>
        <color indexed="8"/>
        <rFont val="Calibri"/>
        <family val="2"/>
      </rPr>
      <t>3</t>
    </r>
  </si>
  <si>
    <r>
      <t>Number in Labor force (65 to 74)</t>
    </r>
    <r>
      <rPr>
        <b/>
        <vertAlign val="superscript"/>
        <sz val="16"/>
        <color indexed="8"/>
        <rFont val="Calibri"/>
        <family val="2"/>
      </rPr>
      <t>5</t>
    </r>
  </si>
  <si>
    <r>
      <t>Number in Labor force (65 to 69)</t>
    </r>
    <r>
      <rPr>
        <b/>
        <vertAlign val="superscript"/>
        <sz val="16"/>
        <color indexed="8"/>
        <rFont val="Calibri"/>
        <family val="2"/>
      </rPr>
      <t>5</t>
    </r>
  </si>
  <si>
    <t>Table 7. Employment Statistics in Q4 for Persons 65+ by Nativity, 2000-2023 (in thousands)</t>
  </si>
  <si>
    <t>Table 11. Employment &amp; Unemployment for U.S.-Born &amp; Immigrants,</t>
  </si>
  <si>
    <t>Table 10. Employment &amp; Unemployment for U.S.-Born &amp; Immigrants</t>
  </si>
  <si>
    <t>Table 8. Employment, Unemployment, and Labor Force Participation by Nativity, Race, Age, Sex, &amp; Education, Q4 2023 (in thousands)</t>
  </si>
  <si>
    <t>Table 9. Employment, Unemployment, and Labor Force Participation by Nativity, Race, Age, Sex, &amp; Education, Q4 2019 (in thousands)</t>
  </si>
  <si>
    <t>Table 11. Employment, Unemployment, and Labor Force Participation by Nativity, Race, Age, Sex, &amp; Education, Q4 2000 (in thousands)</t>
  </si>
  <si>
    <t>Source: Center for Immigration Studies analysis of the Current Population Survey public-use files for every year from the fourth quarter of 2000 to the fourth quarter of 2023. All figures are seasonally unadjusted and are for non-institutionalized civilians, which does not include those in institutions such as prisons and nursing homes.  Those in the labor force are either working or looking for work.</t>
  </si>
  <si>
    <r>
      <rPr>
        <vertAlign val="superscript"/>
        <sz val="10"/>
        <rFont val="Arial"/>
        <family val="2"/>
      </rPr>
      <t xml:space="preserve">1 </t>
    </r>
    <r>
      <rPr>
        <sz val="10"/>
        <rFont val="Arial"/>
        <family val="2"/>
      </rPr>
      <t>Rate reflects the share of those 65 and older holding a job.</t>
    </r>
  </si>
  <si>
    <r>
      <t>Number Not in Labor force (65 to 74)</t>
    </r>
    <r>
      <rPr>
        <b/>
        <vertAlign val="superscript"/>
        <sz val="16"/>
        <color indexed="8"/>
        <rFont val="Calibri"/>
        <family val="2"/>
      </rPr>
      <t>6</t>
    </r>
  </si>
  <si>
    <r>
      <t>Number Employed (65 to 69)</t>
    </r>
    <r>
      <rPr>
        <b/>
        <vertAlign val="superscript"/>
        <sz val="16"/>
        <color indexed="8"/>
        <rFont val="Calibri"/>
        <family val="2"/>
      </rPr>
      <t>5</t>
    </r>
  </si>
  <si>
    <r>
      <t>Number Not in Labor force (65 to 69)</t>
    </r>
    <r>
      <rPr>
        <b/>
        <vertAlign val="superscript"/>
        <sz val="16"/>
        <color indexed="8"/>
        <rFont val="Calibri"/>
        <family val="2"/>
      </rPr>
      <t>6</t>
    </r>
  </si>
  <si>
    <r>
      <t>Rate</t>
    </r>
    <r>
      <rPr>
        <vertAlign val="superscript"/>
        <sz val="11"/>
        <rFont val="Calibri"/>
        <family val="2"/>
        <scheme val="minor"/>
      </rPr>
      <t>4</t>
    </r>
  </si>
  <si>
    <r>
      <t>Number Employed (65 to 74)</t>
    </r>
    <r>
      <rPr>
        <b/>
        <vertAlign val="superscript"/>
        <sz val="16"/>
        <color rgb="FF000000"/>
        <rFont val="Calibri"/>
        <family val="2"/>
      </rPr>
      <t>4</t>
    </r>
  </si>
  <si>
    <r>
      <rPr>
        <vertAlign val="superscript"/>
        <sz val="10"/>
        <rFont val="Arial"/>
        <family val="2"/>
      </rPr>
      <t xml:space="preserve">4 </t>
    </r>
    <r>
      <rPr>
        <sz val="10"/>
        <rFont val="Arial"/>
        <family val="2"/>
      </rPr>
      <t>Rate is share of people in age groups who are working.</t>
    </r>
  </si>
  <si>
    <t xml:space="preserve">Source: Center for Immigration Studies analysis of the Current Population Survey public-use files for every year from the fourth quarter of 2019 to the fourth quarter of 2023. All figures are seasonally unadjusted and are for non-institutionalized civilians, which does not include those in institutions such as prisons and nursing homes. </t>
  </si>
  <si>
    <t>Employment and Labor Force Participation for U.S.-Born Men by Race and Education Level (Ages 25-54), Fourth Quarter of Peak Years: 2000, 2006, 2019, and 2023</t>
  </si>
  <si>
    <t>Employment and Labor Force Participation for U.S.-Born Women by Race and Education Level (Ages 25-54), Fourth Quarter of Peak Years: 2000, 2006, 2019, and 2023</t>
  </si>
  <si>
    <t>Employment and Labor Force Participation for the U.S.-Born by Race and Education Level (Ages 18 to 64), Fourth Quarter of Peak Years: 2000, 2006, 2019, and 2023</t>
  </si>
  <si>
    <t>Figures 10-17. Employment &amp; Labor Force Participation for the U.S-Born by Nativity, Race, &amp; Education (Ages 18 to 64), Q4 of Peak Years: 2000, 2006, 2019, and 2023</t>
  </si>
  <si>
    <t>Figures 18-25. Employment &amp; Labor Force Participation by Nativity, Race, &amp; Education for U.S.-Born Men (Ages 25 to 54), Q4 of Peak Years: 2000, 2006, 2019, and 2023</t>
  </si>
  <si>
    <t>Figures 26-33. Employment &amp; Labor Force Participation by Nativity, Race, &amp; Education for U.S.-Born Women (Ages 25 to 54), Q4 of Peak Years: 2000, 2006, 2019, and 2023</t>
  </si>
  <si>
    <t>Figures 34-41. Employment &amp; Labor Force Participation for the U.S.-Born by Nativity, Race, Bachelor's/Non-bachelor's (Ages 25 to 54), Q4 of Peak Years: 2000, 2006, 2019, and 2023</t>
  </si>
  <si>
    <t>Table 4. Employment Statistics in Q4 for Persons 18+ by Nativity, 2000-2023 (in thousands)</t>
  </si>
  <si>
    <t xml:space="preserve">     Immigrants Employed</t>
  </si>
  <si>
    <t xml:space="preserve">     Trend Line, 2000 to 2019</t>
  </si>
  <si>
    <t>"Immigrant" matches the Census Bureau's definition of "foreign-born" and includes all persons who were not U.S. citizens at birth.</t>
  </si>
  <si>
    <t xml:space="preserve">   U.S.-Born</t>
  </si>
  <si>
    <t xml:space="preserve">   Immigrants</t>
  </si>
  <si>
    <t>Source: Center for Immigration Studies analysis of the Current Population Survey public-use files for every year from the fourth quarter of 2000 to the fourth quarter of 2023. All figures are seasonally unadjusted and are for non-institutionalized civilians, which does not include those in institutions such as prisons and nursing homes. Those not in the labor force are niether working nor looking for work.</t>
  </si>
  <si>
    <t>Source: Center for Immigration Studies analysis of the Current Population Survey public-use files for every year from the fourth quarter of 2000 to the fourth quarter of 2023. All figures are seasonally unadjusted and are for non-institutionalized civilians, which does not include those in institutions such as prisons and nursing homes. "Immigrant" matches the Census Bureau's definition of "foreign-born" and includes all persons who were not U.S. citizens at birth. Those in the labor force are working or looking for work. Figure excludes all those with a bachelor's degree or higher.</t>
  </si>
  <si>
    <r>
      <rPr>
        <vertAlign val="superscript"/>
        <sz val="10"/>
        <rFont val="Arial"/>
        <family val="2"/>
      </rPr>
      <t>2 "</t>
    </r>
    <r>
      <rPr>
        <sz val="10"/>
        <rFont val="Arial"/>
        <family val="2"/>
      </rPr>
      <t>Immigrant" matches the Census Bureau's definition of "foreign-born" and includes all persons who were not U.S. citizens at birth.</t>
    </r>
  </si>
  <si>
    <r>
      <rPr>
        <vertAlign val="superscript"/>
        <sz val="10"/>
        <rFont val="Arial"/>
        <family val="2"/>
      </rPr>
      <t>1 "</t>
    </r>
    <r>
      <rPr>
        <sz val="10"/>
        <rFont val="Arial"/>
        <family val="2"/>
      </rPr>
      <t>Immigrant" matches the Census Bureau's definition of "foreign-born" and includes all persons who were not U.S. citizens at birth.</t>
    </r>
  </si>
  <si>
    <r>
      <rPr>
        <vertAlign val="superscript"/>
        <sz val="10"/>
        <rFont val="Arial"/>
        <family val="2"/>
      </rPr>
      <t xml:space="preserve">1 </t>
    </r>
    <r>
      <rPr>
        <sz val="10"/>
        <rFont val="Arial"/>
        <family val="2"/>
      </rPr>
      <t>Rates reflect the share of those 18 to 64 holding a job.</t>
    </r>
  </si>
  <si>
    <t>Table 7. Employment Statistics in Q4 for Persons 65 and Older, 2000 to 2023 (in thousands)</t>
  </si>
  <si>
    <r>
      <rPr>
        <vertAlign val="superscript"/>
        <sz val="10"/>
        <rFont val="Arial"/>
        <family val="2"/>
      </rPr>
      <t xml:space="preserve">6 </t>
    </r>
    <r>
      <rPr>
        <sz val="10"/>
        <rFont val="Arial"/>
        <family val="2"/>
      </rPr>
      <t>Persons not in the labor force are neither working nor looking for work. Rate is share in age group not in labor force.</t>
    </r>
  </si>
  <si>
    <r>
      <rPr>
        <vertAlign val="superscript"/>
        <sz val="10"/>
        <rFont val="Arial"/>
        <family val="2"/>
      </rPr>
      <t xml:space="preserve">5 </t>
    </r>
    <r>
      <rPr>
        <sz val="10"/>
        <rFont val="Arial"/>
        <family val="2"/>
      </rPr>
      <t>Persons in the labor force are either working or looking for work. Rate is the share of age group in labor force.</t>
    </r>
  </si>
  <si>
    <t>Some College (18+)</t>
  </si>
  <si>
    <t>Prime-Age 25-54</t>
  </si>
  <si>
    <t>All U.S.-Born (16+)</t>
  </si>
  <si>
    <t>Men U.S.-Born (16+)</t>
  </si>
  <si>
    <t>Women U.S.-Born (16+)</t>
  </si>
  <si>
    <t>All White U.S.-Born (16+)</t>
  </si>
  <si>
    <t>White Men U.S.-Born (16+)</t>
  </si>
  <si>
    <t>White Women U.S.-Born (16+)</t>
  </si>
  <si>
    <t>Black U.S.-Born (16+)</t>
  </si>
  <si>
    <t>Black Men U.S.-Born (16+)</t>
  </si>
  <si>
    <t>Black Women U.S.-Born (16+)</t>
  </si>
  <si>
    <t>All Hispanics U.S.-Born (16+)</t>
  </si>
  <si>
    <t>Hispanic Men U.S.-Born (16+)</t>
  </si>
  <si>
    <t>Hispanic Women U.S.-Born (16+)</t>
  </si>
  <si>
    <t>Some College (18-64)</t>
  </si>
  <si>
    <t>All U.S.-Born (18-64)</t>
  </si>
  <si>
    <t>Men U.S.-Born (18-64)</t>
  </si>
  <si>
    <t>Women U.S.-Born (18-64)</t>
  </si>
  <si>
    <t>All White U.S.-Born (18-64)</t>
  </si>
  <si>
    <t>White Men U.S.-Born (18-64)</t>
  </si>
  <si>
    <t>White Women U.S.-Born (18-64)</t>
  </si>
  <si>
    <t>Black U.S.-Born (18-64)</t>
  </si>
  <si>
    <t>Black Men U.S.-Born (18-64)</t>
  </si>
  <si>
    <t>Black Women U.S.-Born (18-64)</t>
  </si>
  <si>
    <t>All Hispanics U.S.-Born (18-64)</t>
  </si>
  <si>
    <t>Hispanic Men U.S.-Born (18-64)</t>
  </si>
  <si>
    <t>Hispanic Women U.S.-Born (18-64)</t>
  </si>
  <si>
    <t>All Hisp. Immigrants (16+)</t>
  </si>
  <si>
    <t>All Hisp. Immigrants (18-64)</t>
  </si>
  <si>
    <t>Source: Center for Immigration Studies analysis of the Current Population Survey public-use files for the fourth quarter of 2023. All figures are seasonally unadjusted and are for noninstitutionalized civilians, which does not include those in institutions such as prisons and nursing homes. Whites and Blacks are non-Hispanics who identify as only one race. Hispanics can be of any race and are excluded from other categories. "Immigrant" matches the Census Bureau's definition of "foreign-born" and includes all persons who were not U.S. citizens at birth.</t>
  </si>
  <si>
    <t>Source: Center for Immigration Studies analysis of the Current Population Survey public-use files for the fourth quarter of 2019. All figures are seasonally unadjusted and are for noninstitutionalized civilians, which does not include those in institutions such as prisons and nursing homes. Whites and Blacks are non-Hispanics who identify as only one race. Hispanics can be of any race and are excluded from other categories. "Immigrant" matches the Census Bureau's definition of "foreign-born" and includes all persons who were not U.S. citizens at birth.</t>
  </si>
  <si>
    <t>Source: Center for Immigration Studies analysis of the Current Population Survey public-use files for the fourth quarter of 2006. All figures are seasonally unadjusted and are for noninstitutionalized civilians, which does not include those in institutions such as prisons and nursing homes.  Whites and Blacks are non-Hispanics who identify as only one race. Hispanics can be of any race and are excluded from other categories.  "Immigrant" matches the Census Bureau's definition of "foreign-born" and includes all persons who were not U.S. citizens at birth.</t>
  </si>
  <si>
    <t>Source: Center for Immigration Studies analysis of the Current Population Survey public-use files for the fourth quarter of 2000. All figures are seasonally unadjusted and are for noninstitutionalized civilians, which does not include those in institutions such as prisons and nursing homes. Whites and Blacks are non-Hispanics who identify as only one race. Hispanics can be of any race and are excluded from other categories.  "Immigrant" matches the Census Bureau's definition of "foreign-born" and includes all persons who were not U.S. citizens at birth.</t>
  </si>
  <si>
    <t>Source: Center for Immigration Studies analysis of the Current Population Survey public-use files for the fourth quarters of 2000, 2006, 2019, and 2023. All figures are seasonally unadjusted and are for noninstitutionalized civilians, which does not include those in institutions such as prisons and nursing homes. All figures are for persons 18 to 64. In 2000, persons could only chose one race; in all other years the figures reflect persons who chose only one race. Hispanics can be of any race and are excluded from other categories. "Immigrant" matches the Census Bureau's definition of "foreign-born" and includes all persons who were not U.S. citizens at birth.</t>
  </si>
  <si>
    <t>Source: Center for Immigration Studies analysis of the Current Population Survey public-use files for the fourth quarters of 2000, 2006, 2019, and 2023. All figures are seasonally unadjusted and are for noninstitutionalized civilians, which does not include those in institutions such as prisons and nursing homes. All figures are for men 25 to 54. In 2000, persons could only chose one race; in all other years the figures reflect persons who chose only one race. Hispanics can be of any race and are excluded from other categories. "Immigrant" matches the Census Bureau's definition of "foreign-born" and includes all persons who were not U.S. citizens at birth.</t>
  </si>
  <si>
    <t>Source: Center for Immigration Studies analysis of the Current Population Survey public-use files for the fourth quarters of 2000, 2006, 2019, and 2023. All figures are seasonally unadjusted and are for noninstitutionalized civilians, which does not include those in institutions such as prisons and nursing homes. All figures are for women 25 to 54. In 2000, persons could only chose one race; in all other years the figures reflect persons who chose only one race. Hispanics can be of any race and are excluded from other categories. "Immigrant" matches the Census Bureau's definition of "foreign-born" and includes all persons who were not U.S. citizens at birth.</t>
  </si>
  <si>
    <t>Employment and Labor Force Participation for the U.S.-Born by Race for those with and Without at Least a Bachelor's Degree (Ages 25-54), Fourth Quarter of Peak Years: 2000, 2006, 2019, and 2023</t>
  </si>
  <si>
    <t>Source: Center for Immigration Studies analysis of the Current Population Survey public-use files for the fourth quarters of 2000, 2006, 2019, and 2023. All figures are seasonally unadjusted and are for noninstitutionalized civilians, which does not include those in institutions such as prisons and nursing homes. All figures are for men and women 25 to 54. In 2000, persons could only chose one race, in all other years the figures reflect persons who chose only one race. Hispanics can be of any race and are excluded from other categories. "Immigrant" matches the Census Bureau's definition of "foreign-born" and includes all persons who were not U.S. citizens at birth.</t>
  </si>
  <si>
    <t>Figure 1. Labor Force Participation for Immigrants and U.S.-Born (Ages 18 to 64), 2000-2023</t>
  </si>
  <si>
    <t>Figure 2. Number of Immigrants Employed (Ages 16+) and Pre-Covid Trendline, 2000-2023</t>
  </si>
  <si>
    <t>Figure 3. Percentage Increase in the Number of Employed Immigrants and U.S.-Born, 2000 to 2023</t>
  </si>
  <si>
    <t>Figure 4. Number of U.S.-Born Working Has Not Returned to Pre-Covid Levels, 2000 to 2023</t>
  </si>
  <si>
    <t>Figure 5. Number of U.S.-Born in the Labor Force had Participation not declined, 2000 to 2023</t>
  </si>
  <si>
    <t>Figure 6. Labor Force Participation for Immigrants and U.S.-Born (ages 18 to 64) Without a Bachelor's Degree, 2000-2023</t>
  </si>
  <si>
    <t>Figure 7. Labor Force Participation for Immigrants and U.S.-Born Men (ages 18 to 64) Without a Bachelor's Degree, 2000-2023</t>
  </si>
  <si>
    <t>Figure 8. Labor Force Participation for Immigrants and U.S.-Born Men (ages 25 to 54) Without a Bachelor's Degree, 2000-2023</t>
  </si>
  <si>
    <t>Figure 9. Labor Force Participation for Immigrants and U.S.-Born Women (Ages 25 to 54) Without a Bachelor's Degree, 2000-2023</t>
  </si>
  <si>
    <t>Table 5. Employment Statistics Q4 for Persons 18 to 64 Without a  Bachelor's by Nativity, 2000-2023 (in thousands)</t>
  </si>
  <si>
    <t>Table 6. Employment Statistics in Q4 for Persons 18+, Without a Bachelor's, by Nativity, 2000-2023 (in thousands)</t>
  </si>
  <si>
    <t>Table 10. Employment, Unemployment, and Labor Force Participation by Nativity, Race, Age, Sex, &amp; Education. Q4 2006 (in thousands)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</si>
</sst>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_(* \(#,##0\);_(* &quot;-&quot;??_);_(@_)"/>
    <numFmt numFmtId="165" formatCode="0.0%"/>
    <numFmt numFmtId="166" formatCode="###0.0%"/>
    <numFmt numFmtId="167" formatCode="###0%"/>
    <numFmt numFmtId="168" formatCode="_(* #,##0.0_);_(* \(#,##0.0\);_(* &quot;-&quot;??_);_(@_)"/>
  </numFmts>
  <fonts count="7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b/>
      <sz val="10"/>
      <name val="Arial"/>
      <family val="2"/>
    </font>
    <font>
      <sz val="10"/>
      <name val="Arial"/>
      <family val="2"/>
    </font>
    <font>
      <sz val="18"/>
      <name val="Arial"/>
      <family val="2"/>
    </font>
    <font>
      <sz val="11"/>
      <color indexed="8"/>
      <name val="Calibri"/>
      <family val="2"/>
    </font>
    <font>
      <b/>
      <sz val="11"/>
      <color indexed="8"/>
      <name val="Calibri"/>
      <family val="2"/>
    </font>
    <font>
      <sz val="14"/>
      <color indexed="8"/>
      <name val="Calibri"/>
      <family val="2"/>
    </font>
    <font>
      <sz val="11"/>
      <name val="Calibri"/>
      <family val="2"/>
    </font>
    <font>
      <b/>
      <sz val="20"/>
      <color indexed="8"/>
      <name val="Calibri"/>
      <family val="2"/>
    </font>
    <font>
      <b/>
      <sz val="18"/>
      <color indexed="8"/>
      <name val="Calibri"/>
      <family val="2"/>
    </font>
    <font>
      <b/>
      <sz val="14"/>
      <color indexed="8"/>
      <name val="Calibri"/>
      <family val="2"/>
    </font>
    <font>
      <b/>
      <sz val="11"/>
      <name val="Calibri"/>
      <family val="2"/>
    </font>
    <font>
      <sz val="10"/>
      <name val="Arial"/>
      <family val="2"/>
    </font>
    <font>
      <sz val="11"/>
      <color theme="1"/>
      <name val="Calibri"/>
      <family val="2"/>
      <scheme val="minor"/>
    </font>
    <font>
      <sz val="11"/>
      <name val="Calibri"/>
      <family val="2"/>
      <scheme val="minor"/>
    </font>
    <font>
      <sz val="12"/>
      <color indexed="8"/>
      <name val="Calibri"/>
      <family val="2"/>
      <scheme val="minor"/>
    </font>
    <font>
      <sz val="12"/>
      <name val="Calibri"/>
      <family val="2"/>
      <scheme val="minor"/>
    </font>
    <font>
      <vertAlign val="superscript"/>
      <sz val="14"/>
      <color indexed="8"/>
      <name val="Calibri"/>
      <family val="2"/>
    </font>
    <font>
      <vertAlign val="superscript"/>
      <sz val="10"/>
      <name val="Arial"/>
      <family val="2"/>
    </font>
    <font>
      <vertAlign val="superscript"/>
      <sz val="12"/>
      <color indexed="8"/>
      <name val="Calibri"/>
      <family val="2"/>
      <scheme val="minor"/>
    </font>
    <font>
      <b/>
      <sz val="10"/>
      <color theme="1"/>
      <name val="Arial"/>
      <family val="2"/>
    </font>
    <font>
      <b/>
      <vertAlign val="superscript"/>
      <sz val="10"/>
      <name val="Arial"/>
      <family val="2"/>
    </font>
    <font>
      <b/>
      <vertAlign val="superscript"/>
      <sz val="10"/>
      <color theme="1"/>
      <name val="Arial"/>
      <family val="2"/>
    </font>
    <font>
      <b/>
      <sz val="14"/>
      <name val="Arial"/>
      <family val="2"/>
    </font>
    <font>
      <u/>
      <sz val="10"/>
      <color theme="10"/>
      <name val="Arial"/>
      <family val="2"/>
    </font>
    <font>
      <sz val="14"/>
      <name val="Arial"/>
      <family val="2"/>
    </font>
    <font>
      <b/>
      <sz val="16"/>
      <name val="Arial"/>
      <family val="2"/>
    </font>
    <font>
      <b/>
      <sz val="13"/>
      <name val="Arial"/>
      <family val="2"/>
    </font>
    <font>
      <b/>
      <u/>
      <sz val="13"/>
      <color theme="10"/>
      <name val="Arial"/>
      <family val="2"/>
    </font>
    <font>
      <sz val="10"/>
      <name val="Arial"/>
      <family val="2"/>
    </font>
    <font>
      <b/>
      <sz val="16"/>
      <color indexed="8"/>
      <name val="Calibri"/>
      <family val="2"/>
    </font>
    <font>
      <b/>
      <vertAlign val="superscript"/>
      <sz val="16"/>
      <color indexed="8"/>
      <name val="Calibri"/>
      <family val="2"/>
    </font>
    <font>
      <sz val="16"/>
      <name val="Arial"/>
      <family val="2"/>
    </font>
    <font>
      <b/>
      <sz val="11"/>
      <color theme="1"/>
      <name val="Calibri"/>
      <family val="2"/>
      <scheme val="minor"/>
    </font>
    <font>
      <sz val="10"/>
      <color theme="1"/>
      <name val="Arial"/>
      <family val="2"/>
    </font>
    <font>
      <b/>
      <sz val="11"/>
      <color theme="1"/>
      <name val="Calibri"/>
      <family val="2"/>
    </font>
    <font>
      <sz val="11"/>
      <color theme="1"/>
      <name val="Calibri"/>
      <family val="2"/>
    </font>
    <font>
      <sz val="18"/>
      <color theme="1"/>
      <name val="Arial"/>
      <family val="2"/>
    </font>
    <font>
      <vertAlign val="superscript"/>
      <sz val="10"/>
      <color theme="1"/>
      <name val="Arial"/>
      <family val="2"/>
    </font>
    <font>
      <sz val="11"/>
      <color indexed="60"/>
      <name val="Calibri"/>
      <family val="2"/>
      <scheme val="minor"/>
    </font>
    <font>
      <b/>
      <u/>
      <sz val="13"/>
      <color rgb="FF00B050"/>
      <name val="Arial"/>
      <family val="2"/>
    </font>
    <font>
      <b/>
      <u/>
      <sz val="13"/>
      <color rgb="FF00B0F0"/>
      <name val="Arial"/>
      <family val="2"/>
    </font>
    <font>
      <b/>
      <u/>
      <sz val="13"/>
      <color theme="9" tint="-0.249977111117893"/>
      <name val="Arial"/>
      <family val="2"/>
    </font>
    <font>
      <sz val="10"/>
      <name val="Arial"/>
      <family val="2"/>
    </font>
    <font>
      <b/>
      <sz val="13"/>
      <color rgb="FF9966FF"/>
      <name val="Arial"/>
      <family val="2"/>
    </font>
    <font>
      <b/>
      <u/>
      <sz val="13"/>
      <color rgb="FF9966FF"/>
      <name val="Arial"/>
      <family val="2"/>
    </font>
    <font>
      <sz val="8"/>
      <name val="Arial"/>
      <family val="2"/>
    </font>
    <font>
      <sz val="10"/>
      <name val="Arial"/>
      <family val="2"/>
    </font>
    <font>
      <sz val="11"/>
      <color indexed="60"/>
      <name val="Calibri"/>
      <family val="2"/>
    </font>
    <font>
      <b/>
      <sz val="20"/>
      <color theme="1"/>
      <name val="Arial"/>
      <family val="2"/>
    </font>
    <font>
      <b/>
      <sz val="20"/>
      <name val="Arial"/>
      <family val="2"/>
    </font>
    <font>
      <vertAlign val="superscript"/>
      <sz val="11"/>
      <name val="Calibri"/>
      <family val="2"/>
      <scheme val="minor"/>
    </font>
    <font>
      <b/>
      <vertAlign val="superscript"/>
      <sz val="16"/>
      <color rgb="FF000000"/>
      <name val="Calibri"/>
      <family val="2"/>
    </font>
    <font>
      <b/>
      <sz val="12"/>
      <color indexed="8"/>
      <name val="Calibri"/>
      <family val="2"/>
    </font>
    <font>
      <b/>
      <u/>
      <sz val="13"/>
      <color theme="5" tint="-0.249977111117893"/>
      <name val="Arial"/>
      <family val="2"/>
    </font>
    <font>
      <sz val="11"/>
      <color rgb="FF000000"/>
      <name val="Calibri"/>
      <family val="2"/>
    </font>
    <font>
      <b/>
      <sz val="11"/>
      <color rgb="FF000000"/>
      <name val="Calibri"/>
      <family val="2"/>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1"/>
        <bgColor indexed="64"/>
      </patternFill>
    </fill>
    <fill>
      <patternFill patternType="solid">
        <fgColor theme="0" tint="-0.14999847407452621"/>
        <bgColor indexed="64"/>
      </patternFill>
    </fill>
    <fill>
      <patternFill patternType="solid">
        <fgColor theme="6"/>
        <bgColor indexed="64"/>
      </patternFill>
    </fill>
    <fill>
      <patternFill patternType="solid">
        <fgColor rgb="FFFFFFFF"/>
        <bgColor rgb="FF000000"/>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style="thin">
        <color indexed="63"/>
      </right>
      <top style="medium">
        <color indexed="64"/>
      </top>
      <bottom style="thin">
        <color indexed="22"/>
      </bottom>
      <diagonal/>
    </border>
    <border>
      <left/>
      <right style="thin">
        <color indexed="63"/>
      </right>
      <top style="medium">
        <color indexed="64"/>
      </top>
      <bottom style="thin">
        <color indexed="22"/>
      </bottom>
      <diagonal/>
    </border>
    <border>
      <left/>
      <right style="medium">
        <color indexed="64"/>
      </right>
      <top style="medium">
        <color indexed="64"/>
      </top>
      <bottom style="thin">
        <color indexed="22"/>
      </bottom>
      <diagonal/>
    </border>
    <border>
      <left style="medium">
        <color indexed="64"/>
      </left>
      <right style="thin">
        <color indexed="63"/>
      </right>
      <top style="thin">
        <color indexed="22"/>
      </top>
      <bottom style="medium">
        <color indexed="64"/>
      </bottom>
      <diagonal/>
    </border>
    <border>
      <left/>
      <right style="thin">
        <color indexed="63"/>
      </right>
      <top style="thin">
        <color indexed="22"/>
      </top>
      <bottom style="medium">
        <color indexed="64"/>
      </bottom>
      <diagonal/>
    </border>
    <border>
      <left/>
      <right style="medium">
        <color indexed="64"/>
      </right>
      <top style="thin">
        <color indexed="22"/>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35">
    <xf numFmtId="0" fontId="0" fillId="0" borderId="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2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26" fillId="0" borderId="0"/>
    <xf numFmtId="0" fontId="12" fillId="0" borderId="0"/>
    <xf numFmtId="0" fontId="12" fillId="0" borderId="0"/>
    <xf numFmtId="0" fontId="15" fillId="0" borderId="0"/>
    <xf numFmtId="0" fontId="12" fillId="0" borderId="0"/>
    <xf numFmtId="0" fontId="12" fillId="0" borderId="0"/>
    <xf numFmtId="0" fontId="12" fillId="0" borderId="0"/>
    <xf numFmtId="0" fontId="15" fillId="0" borderId="0"/>
    <xf numFmtId="0" fontId="12" fillId="0" borderId="0"/>
    <xf numFmtId="0" fontId="1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7" fillId="0" borderId="0" applyFont="0" applyFill="0" applyBorder="0" applyAlignment="0" applyProtection="0"/>
    <xf numFmtId="9" fontId="25" fillId="0" borderId="0" applyFont="0" applyFill="0" applyBorder="0" applyAlignment="0" applyProtection="0"/>
    <xf numFmtId="9" fontId="12" fillId="0" borderId="0" applyFont="0" applyFill="0" applyBorder="0" applyAlignment="0" applyProtection="0"/>
    <xf numFmtId="0" fontId="11" fillId="0" borderId="0"/>
    <xf numFmtId="9" fontId="11" fillId="0" borderId="0" applyFont="0" applyFill="0" applyBorder="0" applyAlignment="0" applyProtection="0"/>
    <xf numFmtId="0" fontId="10" fillId="0" borderId="0"/>
    <xf numFmtId="0" fontId="37" fillId="0" borderId="0" applyNumberFormat="0" applyFill="0" applyBorder="0" applyAlignment="0" applyProtection="0"/>
    <xf numFmtId="43" fontId="11" fillId="0" borderId="0" applyFont="0" applyFill="0" applyBorder="0" applyAlignment="0" applyProtection="0"/>
    <xf numFmtId="43" fontId="42" fillId="0" borderId="0" applyFont="0" applyFill="0" applyBorder="0" applyAlignment="0" applyProtection="0"/>
    <xf numFmtId="9" fontId="42" fillId="0" borderId="0" applyFont="0" applyFill="0" applyBorder="0" applyAlignment="0" applyProtection="0"/>
    <xf numFmtId="43" fontId="11" fillId="0" borderId="0" applyFont="0" applyFill="0" applyBorder="0" applyAlignment="0" applyProtection="0"/>
    <xf numFmtId="0" fontId="11" fillId="0" borderId="0"/>
    <xf numFmtId="0" fontId="6" fillId="0" borderId="0"/>
    <xf numFmtId="0" fontId="56" fillId="0" borderId="0"/>
    <xf numFmtId="0" fontId="11" fillId="0" borderId="0"/>
    <xf numFmtId="0" fontId="56" fillId="0" borderId="0"/>
    <xf numFmtId="0" fontId="11" fillId="0" borderId="0"/>
    <xf numFmtId="0" fontId="4" fillId="0" borderId="0"/>
    <xf numFmtId="43" fontId="4" fillId="0" borderId="0" applyFont="0" applyFill="0" applyBorder="0" applyAlignment="0" applyProtection="0"/>
    <xf numFmtId="0" fontId="60" fillId="0" borderId="0"/>
    <xf numFmtId="0" fontId="2" fillId="0" borderId="0"/>
    <xf numFmtId="0" fontId="11" fillId="0" borderId="0"/>
  </cellStyleXfs>
  <cellXfs count="457">
    <xf numFmtId="0" fontId="0" fillId="0" borderId="0" xfId="0"/>
    <xf numFmtId="0" fontId="12" fillId="3" borderId="6" xfId="70" applyFill="1" applyBorder="1"/>
    <xf numFmtId="0" fontId="12" fillId="3" borderId="7" xfId="70" applyFill="1" applyBorder="1"/>
    <xf numFmtId="0" fontId="12" fillId="2" borderId="0" xfId="70" applyFill="1"/>
    <xf numFmtId="164" fontId="0" fillId="2" borderId="0" xfId="4" applyNumberFormat="1" applyFont="1" applyFill="1" applyBorder="1"/>
    <xf numFmtId="165" fontId="0" fillId="2" borderId="0" xfId="113" applyNumberFormat="1" applyFont="1" applyFill="1" applyBorder="1"/>
    <xf numFmtId="0" fontId="12" fillId="2" borderId="0" xfId="93" applyFill="1"/>
    <xf numFmtId="164" fontId="12" fillId="2" borderId="0" xfId="70" applyNumberFormat="1" applyFill="1"/>
    <xf numFmtId="0" fontId="0" fillId="2" borderId="0" xfId="0" applyFill="1"/>
    <xf numFmtId="165" fontId="0" fillId="2" borderId="0" xfId="0" applyNumberFormat="1" applyFill="1"/>
    <xf numFmtId="0" fontId="26" fillId="2" borderId="0" xfId="72" applyFill="1"/>
    <xf numFmtId="0" fontId="12" fillId="2" borderId="0" xfId="94" applyFill="1"/>
    <xf numFmtId="164" fontId="27" fillId="2" borderId="9" xfId="2" applyNumberFormat="1" applyFont="1" applyFill="1" applyBorder="1"/>
    <xf numFmtId="164" fontId="27" fillId="2" borderId="12" xfId="2" applyNumberFormat="1" applyFont="1" applyFill="1" applyBorder="1"/>
    <xf numFmtId="164" fontId="27" fillId="2" borderId="0" xfId="2" applyNumberFormat="1" applyFont="1" applyFill="1" applyBorder="1"/>
    <xf numFmtId="0" fontId="12" fillId="2" borderId="0" xfId="70" applyFill="1" applyAlignment="1">
      <alignment horizontal="left" wrapText="1"/>
    </xf>
    <xf numFmtId="43" fontId="12" fillId="2" borderId="0" xfId="70" applyNumberFormat="1" applyFill="1"/>
    <xf numFmtId="10" fontId="12" fillId="2" borderId="0" xfId="96" applyNumberFormat="1" applyFont="1" applyFill="1"/>
    <xf numFmtId="0" fontId="13" fillId="2" borderId="0" xfId="70" applyFont="1" applyFill="1"/>
    <xf numFmtId="165" fontId="12" fillId="2" borderId="0" xfId="96" applyNumberFormat="1" applyFont="1" applyFill="1" applyBorder="1"/>
    <xf numFmtId="0" fontId="12" fillId="2" borderId="0" xfId="95" applyFill="1"/>
    <xf numFmtId="0" fontId="28" fillId="3" borderId="1" xfId="70" applyFont="1" applyFill="1" applyBorder="1" applyAlignment="1">
      <alignment horizontal="center"/>
    </xf>
    <xf numFmtId="0" fontId="28" fillId="3" borderId="11" xfId="70" applyFont="1" applyFill="1" applyBorder="1" applyAlignment="1">
      <alignment horizontal="center"/>
    </xf>
    <xf numFmtId="0" fontId="28" fillId="3" borderId="2" xfId="70" applyFont="1" applyFill="1" applyBorder="1" applyAlignment="1">
      <alignment horizontal="center"/>
    </xf>
    <xf numFmtId="0" fontId="12" fillId="3" borderId="14" xfId="70" applyFill="1" applyBorder="1"/>
    <xf numFmtId="0" fontId="27" fillId="3" borderId="10" xfId="70" applyFont="1" applyFill="1" applyBorder="1" applyAlignment="1">
      <alignment horizontal="center" wrapText="1"/>
    </xf>
    <xf numFmtId="0" fontId="27" fillId="3" borderId="16" xfId="70" applyFont="1" applyFill="1" applyBorder="1" applyAlignment="1">
      <alignment horizontal="center" wrapText="1"/>
    </xf>
    <xf numFmtId="0" fontId="27" fillId="3" borderId="4" xfId="70" applyFont="1" applyFill="1" applyBorder="1" applyAlignment="1">
      <alignment horizontal="center" wrapText="1"/>
    </xf>
    <xf numFmtId="0" fontId="27" fillId="3" borderId="8" xfId="70" applyFont="1" applyFill="1" applyBorder="1" applyAlignment="1">
      <alignment horizontal="center" wrapText="1"/>
    </xf>
    <xf numFmtId="164" fontId="27" fillId="4" borderId="9" xfId="2" applyNumberFormat="1" applyFont="1" applyFill="1" applyBorder="1"/>
    <xf numFmtId="164" fontId="27" fillId="4" borderId="12" xfId="2" applyNumberFormat="1" applyFont="1" applyFill="1" applyBorder="1"/>
    <xf numFmtId="164" fontId="27" fillId="4" borderId="0" xfId="2" applyNumberFormat="1" applyFont="1" applyFill="1" applyBorder="1"/>
    <xf numFmtId="0" fontId="11" fillId="2" borderId="0" xfId="70" applyFont="1" applyFill="1"/>
    <xf numFmtId="165" fontId="0" fillId="2" borderId="0" xfId="96" applyNumberFormat="1" applyFont="1" applyFill="1" applyBorder="1"/>
    <xf numFmtId="0" fontId="11" fillId="2" borderId="0" xfId="116" applyFill="1"/>
    <xf numFmtId="0" fontId="18" fillId="2" borderId="0" xfId="116" applyFont="1" applyFill="1"/>
    <xf numFmtId="0" fontId="20" fillId="2" borderId="15" xfId="116" applyFont="1" applyFill="1" applyBorder="1"/>
    <xf numFmtId="0" fontId="20" fillId="2" borderId="9" xfId="116" applyFont="1" applyFill="1" applyBorder="1"/>
    <xf numFmtId="0" fontId="20" fillId="2" borderId="14" xfId="116" applyFont="1" applyFill="1" applyBorder="1"/>
    <xf numFmtId="9" fontId="10" fillId="2" borderId="0" xfId="118" applyNumberFormat="1" applyFill="1"/>
    <xf numFmtId="9" fontId="11" fillId="2" borderId="0" xfId="113" applyFont="1" applyFill="1" applyBorder="1"/>
    <xf numFmtId="0" fontId="11" fillId="2" borderId="0" xfId="116" applyFill="1" applyAlignment="1">
      <alignment horizontal="left"/>
    </xf>
    <xf numFmtId="0" fontId="33" fillId="3" borderId="10" xfId="116" applyFont="1" applyFill="1" applyBorder="1" applyAlignment="1">
      <alignment wrapText="1"/>
    </xf>
    <xf numFmtId="0" fontId="33" fillId="3" borderId="4" xfId="116" applyFont="1" applyFill="1" applyBorder="1" applyAlignment="1">
      <alignment wrapText="1"/>
    </xf>
    <xf numFmtId="49" fontId="11" fillId="2" borderId="0" xfId="116" applyNumberFormat="1" applyFill="1"/>
    <xf numFmtId="0" fontId="13" fillId="2" borderId="0" xfId="116" applyFont="1" applyFill="1"/>
    <xf numFmtId="2" fontId="11" fillId="2" borderId="0" xfId="116" applyNumberFormat="1" applyFill="1" applyAlignment="1">
      <alignment wrapText="1"/>
    </xf>
    <xf numFmtId="0" fontId="17" fillId="4" borderId="1" xfId="72" applyFont="1" applyFill="1" applyBorder="1"/>
    <xf numFmtId="164" fontId="20" fillId="4" borderId="9" xfId="4" applyNumberFormat="1" applyFont="1" applyFill="1" applyBorder="1" applyAlignment="1">
      <alignment horizontal="right"/>
    </xf>
    <xf numFmtId="165" fontId="20" fillId="4" borderId="0" xfId="96" applyNumberFormat="1" applyFont="1" applyFill="1" applyBorder="1" applyAlignment="1">
      <alignment horizontal="right"/>
    </xf>
    <xf numFmtId="164" fontId="20" fillId="4" borderId="21" xfId="4" applyNumberFormat="1" applyFont="1" applyFill="1" applyBorder="1" applyAlignment="1">
      <alignment horizontal="right"/>
    </xf>
    <xf numFmtId="165" fontId="20" fillId="4" borderId="12" xfId="96" applyNumberFormat="1" applyFont="1" applyFill="1" applyBorder="1" applyAlignment="1">
      <alignment horizontal="right"/>
    </xf>
    <xf numFmtId="164" fontId="20" fillId="4" borderId="0" xfId="4" applyNumberFormat="1" applyFont="1" applyFill="1" applyBorder="1" applyAlignment="1">
      <alignment horizontal="right"/>
    </xf>
    <xf numFmtId="164" fontId="20" fillId="4" borderId="9" xfId="0" applyNumberFormat="1" applyFont="1" applyFill="1" applyBorder="1" applyAlignment="1">
      <alignment horizontal="right"/>
    </xf>
    <xf numFmtId="0" fontId="17" fillId="4" borderId="9" xfId="72" applyFont="1" applyFill="1" applyBorder="1"/>
    <xf numFmtId="164" fontId="20" fillId="4" borderId="12" xfId="4" applyNumberFormat="1" applyFont="1" applyFill="1" applyBorder="1" applyAlignment="1">
      <alignment horizontal="right"/>
    </xf>
    <xf numFmtId="164" fontId="20" fillId="4" borderId="2" xfId="4" applyNumberFormat="1" applyFont="1" applyFill="1" applyBorder="1" applyAlignment="1">
      <alignment horizontal="right"/>
    </xf>
    <xf numFmtId="164" fontId="20" fillId="4" borderId="11" xfId="4" applyNumberFormat="1" applyFont="1" applyFill="1" applyBorder="1" applyAlignment="1">
      <alignment horizontal="right"/>
    </xf>
    <xf numFmtId="164" fontId="20" fillId="4" borderId="1" xfId="4" applyNumberFormat="1" applyFont="1" applyFill="1" applyBorder="1" applyAlignment="1">
      <alignment horizontal="right"/>
    </xf>
    <xf numFmtId="0" fontId="17" fillId="4" borderId="6" xfId="72" applyFont="1" applyFill="1" applyBorder="1"/>
    <xf numFmtId="0" fontId="17" fillId="4" borderId="7" xfId="72" applyFont="1" applyFill="1" applyBorder="1"/>
    <xf numFmtId="0" fontId="17" fillId="2" borderId="7" xfId="72" applyFont="1" applyFill="1" applyBorder="1"/>
    <xf numFmtId="164" fontId="20" fillId="2" borderId="0" xfId="4" applyNumberFormat="1" applyFont="1" applyFill="1" applyBorder="1" applyAlignment="1">
      <alignment horizontal="right"/>
    </xf>
    <xf numFmtId="164" fontId="20" fillId="2" borderId="12" xfId="4" applyNumberFormat="1" applyFont="1" applyFill="1" applyBorder="1" applyAlignment="1">
      <alignment horizontal="right"/>
    </xf>
    <xf numFmtId="164" fontId="20" fillId="2" borderId="9" xfId="4" applyNumberFormat="1" applyFont="1" applyFill="1" applyBorder="1" applyAlignment="1">
      <alignment horizontal="right"/>
    </xf>
    <xf numFmtId="0" fontId="17" fillId="2" borderId="9" xfId="72" applyFont="1" applyFill="1" applyBorder="1"/>
    <xf numFmtId="165" fontId="20" fillId="2" borderId="0" xfId="96" applyNumberFormat="1" applyFont="1" applyFill="1" applyBorder="1" applyAlignment="1">
      <alignment horizontal="right"/>
    </xf>
    <xf numFmtId="164" fontId="20" fillId="2" borderId="21" xfId="4" applyNumberFormat="1" applyFont="1" applyFill="1" applyBorder="1" applyAlignment="1">
      <alignment horizontal="right"/>
    </xf>
    <xf numFmtId="165" fontId="20" fillId="2" borderId="12" xfId="96" applyNumberFormat="1" applyFont="1" applyFill="1" applyBorder="1" applyAlignment="1">
      <alignment horizontal="right"/>
    </xf>
    <xf numFmtId="164" fontId="20" fillId="2" borderId="9" xfId="0" applyNumberFormat="1" applyFont="1" applyFill="1" applyBorder="1" applyAlignment="1">
      <alignment horizontal="right"/>
    </xf>
    <xf numFmtId="0" fontId="20" fillId="2" borderId="7" xfId="72" applyFont="1" applyFill="1" applyBorder="1"/>
    <xf numFmtId="165" fontId="27" fillId="2" borderId="0" xfId="0" applyNumberFormat="1" applyFont="1" applyFill="1"/>
    <xf numFmtId="0" fontId="17" fillId="4" borderId="14" xfId="72" applyFont="1" applyFill="1" applyBorder="1"/>
    <xf numFmtId="164" fontId="20" fillId="4" borderId="14" xfId="4" applyNumberFormat="1" applyFont="1" applyFill="1" applyBorder="1" applyAlignment="1">
      <alignment horizontal="right"/>
    </xf>
    <xf numFmtId="165" fontId="20" fillId="4" borderId="5" xfId="96" applyNumberFormat="1" applyFont="1" applyFill="1" applyBorder="1" applyAlignment="1">
      <alignment horizontal="right"/>
    </xf>
    <xf numFmtId="164" fontId="20" fillId="4" borderId="22" xfId="4" applyNumberFormat="1" applyFont="1" applyFill="1" applyBorder="1" applyAlignment="1">
      <alignment horizontal="right"/>
    </xf>
    <xf numFmtId="165" fontId="20" fillId="4" borderId="13" xfId="96" applyNumberFormat="1" applyFont="1" applyFill="1" applyBorder="1" applyAlignment="1">
      <alignment horizontal="right"/>
    </xf>
    <xf numFmtId="164" fontId="20" fillId="4" borderId="5" xfId="4" applyNumberFormat="1" applyFont="1" applyFill="1" applyBorder="1" applyAlignment="1">
      <alignment horizontal="right"/>
    </xf>
    <xf numFmtId="164" fontId="20" fillId="4" borderId="14" xfId="0" applyNumberFormat="1" applyFont="1" applyFill="1" applyBorder="1" applyAlignment="1">
      <alignment horizontal="right"/>
    </xf>
    <xf numFmtId="165" fontId="20" fillId="4" borderId="2" xfId="96" applyNumberFormat="1" applyFont="1" applyFill="1" applyBorder="1" applyAlignment="1">
      <alignment horizontal="right"/>
    </xf>
    <xf numFmtId="164" fontId="20" fillId="4" borderId="23" xfId="4" applyNumberFormat="1" applyFont="1" applyFill="1" applyBorder="1" applyAlignment="1">
      <alignment horizontal="right"/>
    </xf>
    <xf numFmtId="165" fontId="20" fillId="4" borderId="11" xfId="96" applyNumberFormat="1" applyFont="1" applyFill="1" applyBorder="1" applyAlignment="1">
      <alignment horizontal="right"/>
    </xf>
    <xf numFmtId="164" fontId="20" fillId="4" borderId="1" xfId="0" applyNumberFormat="1" applyFont="1" applyFill="1" applyBorder="1" applyAlignment="1">
      <alignment horizontal="right"/>
    </xf>
    <xf numFmtId="0" fontId="12" fillId="2" borderId="9" xfId="70" applyFill="1" applyBorder="1"/>
    <xf numFmtId="165" fontId="27" fillId="4" borderId="2" xfId="96" applyNumberFormat="1" applyFont="1" applyFill="1" applyBorder="1"/>
    <xf numFmtId="165" fontId="27" fillId="2" borderId="0" xfId="96" applyNumberFormat="1" applyFont="1" applyFill="1" applyBorder="1" applyAlignment="1">
      <alignment horizontal="right"/>
    </xf>
    <xf numFmtId="165" fontId="27" fillId="4" borderId="0" xfId="96" applyNumberFormat="1" applyFont="1" applyFill="1" applyBorder="1" applyAlignment="1">
      <alignment horizontal="right"/>
    </xf>
    <xf numFmtId="165" fontId="27" fillId="4" borderId="5" xfId="96" applyNumberFormat="1" applyFont="1" applyFill="1" applyBorder="1" applyAlignment="1">
      <alignment horizontal="right"/>
    </xf>
    <xf numFmtId="164" fontId="27" fillId="4" borderId="1" xfId="1" applyNumberFormat="1" applyFont="1" applyFill="1" applyBorder="1"/>
    <xf numFmtId="164" fontId="27" fillId="2" borderId="9" xfId="1" applyNumberFormat="1" applyFont="1" applyFill="1" applyBorder="1" applyAlignment="1">
      <alignment horizontal="right"/>
    </xf>
    <xf numFmtId="164" fontId="27" fillId="4" borderId="9" xfId="1" applyNumberFormat="1" applyFont="1" applyFill="1" applyBorder="1" applyAlignment="1">
      <alignment horizontal="right"/>
    </xf>
    <xf numFmtId="164" fontId="27" fillId="4" borderId="14" xfId="1" applyNumberFormat="1" applyFont="1" applyFill="1" applyBorder="1" applyAlignment="1">
      <alignment horizontal="right"/>
    </xf>
    <xf numFmtId="0" fontId="11" fillId="3" borderId="6" xfId="116" applyFill="1" applyBorder="1"/>
    <xf numFmtId="0" fontId="11" fillId="3" borderId="7" xfId="116" applyFill="1" applyBorder="1"/>
    <xf numFmtId="0" fontId="11" fillId="3" borderId="14" xfId="116" applyFill="1" applyBorder="1"/>
    <xf numFmtId="0" fontId="11" fillId="2" borderId="0" xfId="116" applyFill="1" applyAlignment="1">
      <alignment horizontal="left" wrapText="1"/>
    </xf>
    <xf numFmtId="43" fontId="0" fillId="2" borderId="0" xfId="4" applyFont="1" applyFill="1" applyBorder="1"/>
    <xf numFmtId="9" fontId="11" fillId="2" borderId="0" xfId="116" applyNumberFormat="1" applyFill="1"/>
    <xf numFmtId="9" fontId="20" fillId="2" borderId="9" xfId="116" applyNumberFormat="1" applyFont="1" applyFill="1" applyBorder="1"/>
    <xf numFmtId="9" fontId="20" fillId="2" borderId="14" xfId="116" applyNumberFormat="1" applyFont="1" applyFill="1" applyBorder="1"/>
    <xf numFmtId="0" fontId="39" fillId="2" borderId="0" xfId="0" applyFont="1" applyFill="1"/>
    <xf numFmtId="0" fontId="40" fillId="2" borderId="0" xfId="0" applyFont="1" applyFill="1"/>
    <xf numFmtId="0" fontId="41" fillId="2" borderId="0" xfId="119" applyFont="1" applyFill="1"/>
    <xf numFmtId="0" fontId="38" fillId="2" borderId="0" xfId="0" applyFont="1" applyFill="1"/>
    <xf numFmtId="0" fontId="29" fillId="3" borderId="1" xfId="70" applyFont="1" applyFill="1" applyBorder="1" applyAlignment="1">
      <alignment horizontal="left"/>
    </xf>
    <xf numFmtId="0" fontId="27" fillId="3" borderId="10" xfId="70" applyFont="1" applyFill="1" applyBorder="1" applyAlignment="1">
      <alignment horizontal="left"/>
    </xf>
    <xf numFmtId="0" fontId="27" fillId="3" borderId="10" xfId="116" applyFont="1" applyFill="1" applyBorder="1" applyAlignment="1">
      <alignment horizontal="left"/>
    </xf>
    <xf numFmtId="17" fontId="14" fillId="3" borderId="10" xfId="116" applyNumberFormat="1" applyFont="1" applyFill="1" applyBorder="1"/>
    <xf numFmtId="0" fontId="33" fillId="3" borderId="1" xfId="116" applyFont="1" applyFill="1" applyBorder="1" applyAlignment="1">
      <alignment wrapText="1"/>
    </xf>
    <xf numFmtId="0" fontId="33" fillId="3" borderId="2" xfId="116" applyFont="1" applyFill="1" applyBorder="1" applyAlignment="1">
      <alignment wrapText="1"/>
    </xf>
    <xf numFmtId="0" fontId="33" fillId="3" borderId="11" xfId="116" applyFont="1" applyFill="1" applyBorder="1" applyAlignment="1">
      <alignment wrapText="1"/>
    </xf>
    <xf numFmtId="0" fontId="47" fillId="5" borderId="4" xfId="116" applyFont="1" applyFill="1" applyBorder="1"/>
    <xf numFmtId="164" fontId="33" fillId="3" borderId="15" xfId="116" applyNumberFormat="1" applyFont="1" applyFill="1" applyBorder="1"/>
    <xf numFmtId="0" fontId="33" fillId="3" borderId="8" xfId="116" applyFont="1" applyFill="1" applyBorder="1" applyAlignment="1">
      <alignment wrapText="1"/>
    </xf>
    <xf numFmtId="164" fontId="46" fillId="2" borderId="10" xfId="1" applyNumberFormat="1" applyFont="1" applyFill="1" applyBorder="1" applyAlignment="1">
      <alignment horizontal="right" vertical="top"/>
    </xf>
    <xf numFmtId="164" fontId="46" fillId="2" borderId="4" xfId="1" applyNumberFormat="1" applyFont="1" applyFill="1" applyBorder="1" applyAlignment="1">
      <alignment horizontal="right" vertical="top"/>
    </xf>
    <xf numFmtId="165" fontId="46" fillId="2" borderId="8" xfId="117" applyNumberFormat="1" applyFont="1" applyFill="1" applyBorder="1" applyAlignment="1"/>
    <xf numFmtId="164" fontId="33" fillId="5" borderId="3" xfId="120" applyNumberFormat="1" applyFont="1" applyFill="1" applyBorder="1"/>
    <xf numFmtId="49" fontId="48" fillId="2" borderId="10" xfId="120" applyNumberFormat="1" applyFont="1" applyFill="1" applyBorder="1"/>
    <xf numFmtId="164" fontId="46" fillId="2" borderId="8" xfId="1" applyNumberFormat="1" applyFont="1" applyFill="1" applyBorder="1" applyAlignment="1">
      <alignment horizontal="right" vertical="top"/>
    </xf>
    <xf numFmtId="165" fontId="48" fillId="2" borderId="10" xfId="117" applyNumberFormat="1" applyFont="1" applyFill="1" applyBorder="1" applyAlignment="1"/>
    <xf numFmtId="165" fontId="48" fillId="2" borderId="8" xfId="117" applyNumberFormat="1" applyFont="1" applyFill="1" applyBorder="1" applyAlignment="1"/>
    <xf numFmtId="164" fontId="9" fillId="2" borderId="9" xfId="1" applyNumberFormat="1" applyFont="1" applyFill="1" applyBorder="1" applyAlignment="1">
      <alignment horizontal="right" vertical="top"/>
    </xf>
    <xf numFmtId="164" fontId="9" fillId="2" borderId="0" xfId="1" applyNumberFormat="1" applyFont="1" applyFill="1" applyBorder="1" applyAlignment="1">
      <alignment horizontal="right" vertical="top"/>
    </xf>
    <xf numFmtId="165" fontId="9" fillId="2" borderId="12" xfId="117" applyNumberFormat="1" applyFont="1" applyFill="1" applyBorder="1" applyAlignment="1"/>
    <xf numFmtId="164" fontId="47" fillId="5" borderId="0" xfId="120" applyNumberFormat="1" applyFont="1" applyFill="1" applyBorder="1"/>
    <xf numFmtId="49" fontId="49" fillId="2" borderId="1" xfId="120" applyNumberFormat="1" applyFont="1" applyFill="1" applyBorder="1"/>
    <xf numFmtId="164" fontId="9" fillId="2" borderId="12" xfId="1" applyNumberFormat="1" applyFont="1" applyFill="1" applyBorder="1" applyAlignment="1">
      <alignment horizontal="right" vertical="top"/>
    </xf>
    <xf numFmtId="165" fontId="49" fillId="2" borderId="9" xfId="117" applyNumberFormat="1" applyFont="1" applyFill="1" applyBorder="1" applyAlignment="1"/>
    <xf numFmtId="165" fontId="49" fillId="2" borderId="12" xfId="117" applyNumberFormat="1" applyFont="1" applyFill="1" applyBorder="1" applyAlignment="1"/>
    <xf numFmtId="49" fontId="49" fillId="2" borderId="9" xfId="120" applyNumberFormat="1" applyFont="1" applyFill="1" applyBorder="1"/>
    <xf numFmtId="0" fontId="49" fillId="2" borderId="9" xfId="116" applyFont="1" applyFill="1" applyBorder="1" applyAlignment="1">
      <alignment horizontal="left"/>
    </xf>
    <xf numFmtId="49" fontId="48" fillId="2" borderId="9" xfId="120" applyNumberFormat="1" applyFont="1" applyFill="1" applyBorder="1" applyAlignment="1">
      <alignment horizontal="left"/>
    </xf>
    <xf numFmtId="164" fontId="46" fillId="2" borderId="9" xfId="1" applyNumberFormat="1" applyFont="1" applyFill="1" applyBorder="1" applyAlignment="1">
      <alignment horizontal="right" vertical="top"/>
    </xf>
    <xf numFmtId="164" fontId="46" fillId="2" borderId="0" xfId="1" applyNumberFormat="1" applyFont="1" applyFill="1" applyBorder="1" applyAlignment="1">
      <alignment horizontal="right" vertical="top"/>
    </xf>
    <xf numFmtId="165" fontId="46" fillId="2" borderId="12" xfId="117" applyNumberFormat="1" applyFont="1" applyFill="1" applyBorder="1" applyAlignment="1"/>
    <xf numFmtId="164" fontId="33" fillId="5" borderId="0" xfId="120" applyNumberFormat="1" applyFont="1" applyFill="1" applyBorder="1"/>
    <xf numFmtId="49" fontId="48" fillId="2" borderId="9" xfId="120" applyNumberFormat="1" applyFont="1" applyFill="1" applyBorder="1"/>
    <xf numFmtId="164" fontId="46" fillId="2" borderId="12" xfId="1" applyNumberFormat="1" applyFont="1" applyFill="1" applyBorder="1" applyAlignment="1">
      <alignment horizontal="right" vertical="top"/>
    </xf>
    <xf numFmtId="165" fontId="48" fillId="2" borderId="9" xfId="117" applyNumberFormat="1" applyFont="1" applyFill="1" applyBorder="1" applyAlignment="1"/>
    <xf numFmtId="165" fontId="48" fillId="2" borderId="12" xfId="117" applyNumberFormat="1" applyFont="1" applyFill="1" applyBorder="1" applyAlignment="1"/>
    <xf numFmtId="49" fontId="49" fillId="2" borderId="9" xfId="120" applyNumberFormat="1" applyFont="1" applyFill="1" applyBorder="1" applyAlignment="1">
      <alignment horizontal="left" indent="1"/>
    </xf>
    <xf numFmtId="0" fontId="49" fillId="2" borderId="9" xfId="116" applyFont="1" applyFill="1" applyBorder="1" applyAlignment="1">
      <alignment horizontal="left" indent="1"/>
    </xf>
    <xf numFmtId="164" fontId="46" fillId="2" borderId="14" xfId="1" applyNumberFormat="1" applyFont="1" applyFill="1" applyBorder="1" applyAlignment="1">
      <alignment horizontal="right" vertical="top"/>
    </xf>
    <xf numFmtId="164" fontId="46" fillId="2" borderId="5" xfId="1" applyNumberFormat="1" applyFont="1" applyFill="1" applyBorder="1" applyAlignment="1">
      <alignment horizontal="right" vertical="top"/>
    </xf>
    <xf numFmtId="165" fontId="46" fillId="2" borderId="13" xfId="117" applyNumberFormat="1" applyFont="1" applyFill="1" applyBorder="1" applyAlignment="1"/>
    <xf numFmtId="164" fontId="46" fillId="2" borderId="13" xfId="1" applyNumberFormat="1" applyFont="1" applyFill="1" applyBorder="1" applyAlignment="1">
      <alignment horizontal="right" vertical="top"/>
    </xf>
    <xf numFmtId="165" fontId="48" fillId="2" borderId="14" xfId="117" applyNumberFormat="1" applyFont="1" applyFill="1" applyBorder="1" applyAlignment="1"/>
    <xf numFmtId="165" fontId="48" fillId="2" borderId="13" xfId="117" applyNumberFormat="1" applyFont="1" applyFill="1" applyBorder="1" applyAlignment="1"/>
    <xf numFmtId="0" fontId="48" fillId="2" borderId="15" xfId="116" applyFont="1" applyFill="1" applyBorder="1"/>
    <xf numFmtId="0" fontId="47" fillId="2" borderId="0" xfId="116" applyFont="1" applyFill="1"/>
    <xf numFmtId="17" fontId="33" fillId="3" borderId="1" xfId="116" applyNumberFormat="1" applyFont="1" applyFill="1" applyBorder="1"/>
    <xf numFmtId="49" fontId="47" fillId="2" borderId="0" xfId="116" applyNumberFormat="1" applyFont="1" applyFill="1"/>
    <xf numFmtId="2" fontId="47" fillId="2" borderId="0" xfId="116" applyNumberFormat="1" applyFont="1" applyFill="1" applyAlignment="1">
      <alignment wrapText="1"/>
    </xf>
    <xf numFmtId="0" fontId="20" fillId="0" borderId="15" xfId="116" applyFont="1" applyBorder="1" applyAlignment="1">
      <alignment horizontal="center"/>
    </xf>
    <xf numFmtId="0" fontId="20" fillId="0" borderId="2" xfId="116" applyFont="1" applyBorder="1" applyAlignment="1">
      <alignment horizontal="center"/>
    </xf>
    <xf numFmtId="0" fontId="20" fillId="0" borderId="11" xfId="116" applyFont="1" applyBorder="1" applyAlignment="1">
      <alignment horizontal="center"/>
    </xf>
    <xf numFmtId="0" fontId="20" fillId="0" borderId="4" xfId="116" applyFont="1" applyBorder="1" applyAlignment="1">
      <alignment horizontal="center"/>
    </xf>
    <xf numFmtId="9" fontId="20" fillId="0" borderId="11" xfId="117" applyFont="1" applyBorder="1" applyAlignment="1"/>
    <xf numFmtId="9" fontId="20" fillId="0" borderId="12" xfId="117" applyFont="1" applyBorder="1" applyAlignment="1"/>
    <xf numFmtId="9" fontId="20" fillId="0" borderId="13" xfId="117" applyFont="1" applyBorder="1" applyAlignment="1"/>
    <xf numFmtId="0" fontId="53" fillId="2" borderId="0" xfId="119" applyFont="1" applyFill="1"/>
    <xf numFmtId="0" fontId="54" fillId="2" borderId="0" xfId="119" applyFont="1" applyFill="1"/>
    <xf numFmtId="0" fontId="55" fillId="2" borderId="0" xfId="119" applyFont="1" applyFill="1"/>
    <xf numFmtId="49" fontId="48" fillId="2" borderId="1" xfId="120" applyNumberFormat="1" applyFont="1" applyFill="1" applyBorder="1"/>
    <xf numFmtId="165" fontId="48" fillId="2" borderId="0" xfId="117" applyNumberFormat="1" applyFont="1" applyFill="1" applyBorder="1" applyAlignment="1"/>
    <xf numFmtId="164" fontId="33" fillId="3" borderId="10" xfId="116" applyNumberFormat="1" applyFont="1" applyFill="1" applyBorder="1"/>
    <xf numFmtId="164" fontId="8" fillId="2" borderId="14" xfId="1" applyNumberFormat="1" applyFont="1" applyFill="1" applyBorder="1" applyAlignment="1">
      <alignment horizontal="right" vertical="top"/>
    </xf>
    <xf numFmtId="165" fontId="8" fillId="2" borderId="13" xfId="117" applyNumberFormat="1" applyFont="1" applyFill="1" applyBorder="1" applyAlignment="1"/>
    <xf numFmtId="165" fontId="49" fillId="2" borderId="13" xfId="117" applyNumberFormat="1" applyFont="1" applyFill="1" applyBorder="1" applyAlignment="1"/>
    <xf numFmtId="164" fontId="33" fillId="5" borderId="25" xfId="120" applyNumberFormat="1" applyFont="1" applyFill="1" applyBorder="1"/>
    <xf numFmtId="49" fontId="48" fillId="2" borderId="14" xfId="120" applyNumberFormat="1" applyFont="1" applyFill="1" applyBorder="1"/>
    <xf numFmtId="165" fontId="49" fillId="2" borderId="0" xfId="117" applyNumberFormat="1" applyFont="1" applyFill="1" applyBorder="1" applyAlignment="1"/>
    <xf numFmtId="164" fontId="46" fillId="2" borderId="1" xfId="1" applyNumberFormat="1" applyFont="1" applyFill="1" applyBorder="1" applyAlignment="1">
      <alignment horizontal="right" vertical="top"/>
    </xf>
    <xf numFmtId="164" fontId="46" fillId="2" borderId="2" xfId="1" applyNumberFormat="1" applyFont="1" applyFill="1" applyBorder="1" applyAlignment="1">
      <alignment horizontal="right" vertical="top"/>
    </xf>
    <xf numFmtId="165" fontId="46" fillId="2" borderId="11" xfId="117" applyNumberFormat="1" applyFont="1" applyFill="1" applyBorder="1" applyAlignment="1"/>
    <xf numFmtId="164" fontId="33" fillId="5" borderId="26" xfId="120" applyNumberFormat="1" applyFont="1" applyFill="1" applyBorder="1"/>
    <xf numFmtId="164" fontId="46" fillId="2" borderId="11" xfId="1" applyNumberFormat="1" applyFont="1" applyFill="1" applyBorder="1" applyAlignment="1">
      <alignment horizontal="right" vertical="top"/>
    </xf>
    <xf numFmtId="165" fontId="48" fillId="2" borderId="11" xfId="117" applyNumberFormat="1" applyFont="1" applyFill="1" applyBorder="1" applyAlignment="1"/>
    <xf numFmtId="164" fontId="9" fillId="2" borderId="1" xfId="1" applyNumberFormat="1" applyFont="1" applyFill="1" applyBorder="1" applyAlignment="1">
      <alignment horizontal="right" vertical="top"/>
    </xf>
    <xf numFmtId="164" fontId="9" fillId="2" borderId="2" xfId="1" applyNumberFormat="1" applyFont="1" applyFill="1" applyBorder="1" applyAlignment="1">
      <alignment horizontal="right" vertical="top"/>
    </xf>
    <xf numFmtId="165" fontId="9" fillId="2" borderId="11" xfId="117" applyNumberFormat="1" applyFont="1" applyFill="1" applyBorder="1" applyAlignment="1"/>
    <xf numFmtId="164" fontId="47" fillId="5" borderId="2" xfId="120" applyNumberFormat="1" applyFont="1" applyFill="1" applyBorder="1"/>
    <xf numFmtId="164" fontId="9" fillId="2" borderId="11" xfId="1" applyNumberFormat="1" applyFont="1" applyFill="1" applyBorder="1" applyAlignment="1">
      <alignment horizontal="right" vertical="top"/>
    </xf>
    <xf numFmtId="165" fontId="49" fillId="2" borderId="11" xfId="117" applyNumberFormat="1" applyFont="1" applyFill="1" applyBorder="1" applyAlignment="1"/>
    <xf numFmtId="0" fontId="49" fillId="2" borderId="14" xfId="116" applyFont="1" applyFill="1" applyBorder="1" applyAlignment="1">
      <alignment horizontal="left" indent="1"/>
    </xf>
    <xf numFmtId="164" fontId="8" fillId="2" borderId="5" xfId="1" applyNumberFormat="1" applyFont="1" applyFill="1" applyBorder="1" applyAlignment="1">
      <alignment horizontal="right" vertical="top"/>
    </xf>
    <xf numFmtId="164" fontId="33" fillId="5" borderId="5" xfId="120" applyNumberFormat="1" applyFont="1" applyFill="1" applyBorder="1"/>
    <xf numFmtId="165" fontId="49" fillId="2" borderId="5" xfId="117" applyNumberFormat="1" applyFont="1" applyFill="1" applyBorder="1" applyAlignment="1"/>
    <xf numFmtId="165" fontId="48" fillId="2" borderId="2" xfId="117" applyNumberFormat="1" applyFont="1" applyFill="1" applyBorder="1" applyAlignment="1"/>
    <xf numFmtId="165" fontId="49" fillId="2" borderId="2" xfId="117" applyNumberFormat="1" applyFont="1" applyFill="1" applyBorder="1" applyAlignment="1"/>
    <xf numFmtId="164" fontId="8" fillId="2" borderId="13" xfId="1" applyNumberFormat="1" applyFont="1" applyFill="1" applyBorder="1" applyAlignment="1">
      <alignment horizontal="right" vertical="top"/>
    </xf>
    <xf numFmtId="0" fontId="11" fillId="0" borderId="0" xfId="127"/>
    <xf numFmtId="0" fontId="17" fillId="4" borderId="20" xfId="72" applyFont="1" applyFill="1" applyBorder="1"/>
    <xf numFmtId="164" fontId="27" fillId="4" borderId="14" xfId="2" applyNumberFormat="1" applyFont="1" applyFill="1" applyBorder="1"/>
    <xf numFmtId="164" fontId="27" fillId="4" borderId="13" xfId="2" applyNumberFormat="1" applyFont="1" applyFill="1" applyBorder="1"/>
    <xf numFmtId="164" fontId="27" fillId="4" borderId="5" xfId="2" applyNumberFormat="1" applyFont="1" applyFill="1" applyBorder="1"/>
    <xf numFmtId="9" fontId="20" fillId="2" borderId="1" xfId="117" applyFont="1" applyFill="1" applyBorder="1" applyAlignment="1">
      <alignment horizontal="right"/>
    </xf>
    <xf numFmtId="9" fontId="20" fillId="2" borderId="2" xfId="117" applyFont="1" applyFill="1" applyBorder="1" applyAlignment="1">
      <alignment horizontal="right"/>
    </xf>
    <xf numFmtId="9" fontId="20" fillId="2" borderId="9" xfId="117" applyFont="1" applyFill="1" applyBorder="1" applyAlignment="1">
      <alignment horizontal="right"/>
    </xf>
    <xf numFmtId="9" fontId="20" fillId="2" borderId="0" xfId="117" applyFont="1" applyFill="1" applyBorder="1" applyAlignment="1">
      <alignment horizontal="right"/>
    </xf>
    <xf numFmtId="9" fontId="20" fillId="2" borderId="14" xfId="117" applyFont="1" applyFill="1" applyBorder="1" applyAlignment="1">
      <alignment horizontal="right"/>
    </xf>
    <xf numFmtId="9" fontId="20" fillId="2" borderId="5" xfId="117" applyFont="1" applyFill="1" applyBorder="1" applyAlignment="1">
      <alignment horizontal="right"/>
    </xf>
    <xf numFmtId="167" fontId="52" fillId="0" borderId="0" xfId="128" applyNumberFormat="1" applyFont="1"/>
    <xf numFmtId="167" fontId="52" fillId="0" borderId="1" xfId="128" applyNumberFormat="1" applyFont="1" applyBorder="1"/>
    <xf numFmtId="167" fontId="52" fillId="0" borderId="2" xfId="128" applyNumberFormat="1" applyFont="1" applyBorder="1"/>
    <xf numFmtId="167" fontId="52" fillId="0" borderId="11" xfId="128" applyNumberFormat="1" applyFont="1" applyBorder="1"/>
    <xf numFmtId="167" fontId="52" fillId="0" borderId="9" xfId="128" applyNumberFormat="1" applyFont="1" applyBorder="1"/>
    <xf numFmtId="167" fontId="52" fillId="0" borderId="12" xfId="128" applyNumberFormat="1" applyFont="1" applyBorder="1"/>
    <xf numFmtId="167" fontId="52" fillId="0" borderId="14" xfId="128" applyNumberFormat="1" applyFont="1" applyBorder="1"/>
    <xf numFmtId="167" fontId="52" fillId="0" borderId="5" xfId="128" applyNumberFormat="1" applyFont="1" applyBorder="1"/>
    <xf numFmtId="167" fontId="52" fillId="0" borderId="13" xfId="128" applyNumberFormat="1" applyFont="1" applyBorder="1"/>
    <xf numFmtId="9" fontId="18" fillId="2" borderId="0" xfId="116" applyNumberFormat="1" applyFont="1" applyFill="1"/>
    <xf numFmtId="9" fontId="20" fillId="0" borderId="2" xfId="116" applyNumberFormat="1" applyFont="1" applyBorder="1" applyAlignment="1">
      <alignment horizontal="center"/>
    </xf>
    <xf numFmtId="0" fontId="17" fillId="2" borderId="9" xfId="130" applyFont="1" applyFill="1" applyBorder="1"/>
    <xf numFmtId="9" fontId="12" fillId="2" borderId="0" xfId="96" applyFont="1" applyFill="1"/>
    <xf numFmtId="9" fontId="12" fillId="2" borderId="0" xfId="70" applyNumberFormat="1" applyFill="1"/>
    <xf numFmtId="0" fontId="17" fillId="2" borderId="0" xfId="72" applyFont="1" applyFill="1"/>
    <xf numFmtId="0" fontId="20" fillId="2" borderId="0" xfId="72" applyFont="1" applyFill="1"/>
    <xf numFmtId="0" fontId="0" fillId="2" borderId="0" xfId="0" applyFill="1" applyAlignment="1">
      <alignment wrapText="1"/>
    </xf>
    <xf numFmtId="164" fontId="11" fillId="2" borderId="0" xfId="116" applyNumberFormat="1" applyFill="1"/>
    <xf numFmtId="168" fontId="20" fillId="2" borderId="0" xfId="4" applyNumberFormat="1" applyFont="1" applyFill="1" applyBorder="1" applyAlignment="1">
      <alignment horizontal="right"/>
    </xf>
    <xf numFmtId="168" fontId="27" fillId="2" borderId="0" xfId="2" applyNumberFormat="1" applyFont="1" applyFill="1" applyBorder="1"/>
    <xf numFmtId="0" fontId="4" fillId="2" borderId="0" xfId="130" applyFill="1"/>
    <xf numFmtId="0" fontId="5" fillId="2" borderId="6" xfId="72" applyFont="1" applyFill="1" applyBorder="1"/>
    <xf numFmtId="0" fontId="5" fillId="2" borderId="7" xfId="72" applyFont="1" applyFill="1" applyBorder="1"/>
    <xf numFmtId="0" fontId="11" fillId="2" borderId="0" xfId="124" applyFill="1"/>
    <xf numFmtId="0" fontId="5" fillId="2" borderId="20" xfId="72" applyFont="1" applyFill="1" applyBorder="1"/>
    <xf numFmtId="164" fontId="0" fillId="2" borderId="0" xfId="131" applyNumberFormat="1" applyFont="1" applyFill="1" applyBorder="1" applyAlignment="1">
      <alignment wrapText="1"/>
    </xf>
    <xf numFmtId="43" fontId="0" fillId="2" borderId="0" xfId="1" applyFont="1" applyFill="1"/>
    <xf numFmtId="43" fontId="4" fillId="2" borderId="0" xfId="130" applyNumberFormat="1" applyFill="1"/>
    <xf numFmtId="166" fontId="4" fillId="2" borderId="0" xfId="130" applyNumberFormat="1" applyFill="1"/>
    <xf numFmtId="164" fontId="4" fillId="2" borderId="0" xfId="130" applyNumberFormat="1" applyFill="1"/>
    <xf numFmtId="4" fontId="4" fillId="2" borderId="0" xfId="130" applyNumberFormat="1" applyFill="1"/>
    <xf numFmtId="3" fontId="4" fillId="2" borderId="0" xfId="130" applyNumberFormat="1" applyFill="1"/>
    <xf numFmtId="166" fontId="52" fillId="2" borderId="1" xfId="126" applyNumberFormat="1" applyFont="1" applyFill="1" applyBorder="1" applyAlignment="1">
      <alignment horizontal="right"/>
    </xf>
    <xf numFmtId="166" fontId="52" fillId="2" borderId="11" xfId="126" applyNumberFormat="1" applyFont="1" applyFill="1" applyBorder="1" applyAlignment="1">
      <alignment horizontal="right"/>
    </xf>
    <xf numFmtId="166" fontId="52" fillId="2" borderId="9" xfId="126" applyNumberFormat="1" applyFont="1" applyFill="1" applyBorder="1" applyAlignment="1">
      <alignment horizontal="right"/>
    </xf>
    <xf numFmtId="166" fontId="52" fillId="2" borderId="12" xfId="126" applyNumberFormat="1" applyFont="1" applyFill="1" applyBorder="1" applyAlignment="1">
      <alignment horizontal="right"/>
    </xf>
    <xf numFmtId="166" fontId="52" fillId="2" borderId="14" xfId="0" applyNumberFormat="1" applyFont="1" applyFill="1" applyBorder="1" applyAlignment="1">
      <alignment horizontal="right"/>
    </xf>
    <xf numFmtId="166" fontId="52" fillId="2" borderId="13" xfId="0" applyNumberFormat="1" applyFont="1" applyFill="1" applyBorder="1" applyAlignment="1">
      <alignment horizontal="right"/>
    </xf>
    <xf numFmtId="0" fontId="26" fillId="2" borderId="1" xfId="72" applyFill="1" applyBorder="1"/>
    <xf numFmtId="0" fontId="26" fillId="2" borderId="9" xfId="72" applyFill="1" applyBorder="1"/>
    <xf numFmtId="0" fontId="26" fillId="2" borderId="14" xfId="72" applyFill="1" applyBorder="1"/>
    <xf numFmtId="167" fontId="52" fillId="2" borderId="9" xfId="126" applyNumberFormat="1" applyFont="1" applyFill="1" applyBorder="1" applyAlignment="1">
      <alignment horizontal="right"/>
    </xf>
    <xf numFmtId="166" fontId="52" fillId="2" borderId="13" xfId="126" applyNumberFormat="1" applyFont="1" applyFill="1" applyBorder="1" applyAlignment="1">
      <alignment horizontal="right"/>
    </xf>
    <xf numFmtId="0" fontId="57" fillId="2" borderId="0" xfId="0" applyFont="1" applyFill="1"/>
    <xf numFmtId="0" fontId="58" fillId="2" borderId="0" xfId="119" applyFont="1" applyFill="1"/>
    <xf numFmtId="166" fontId="52" fillId="2" borderId="14" xfId="126" applyNumberFormat="1" applyFont="1" applyFill="1" applyBorder="1" applyAlignment="1">
      <alignment horizontal="right"/>
    </xf>
    <xf numFmtId="167" fontId="61" fillId="0" borderId="27" xfId="129" applyNumberFormat="1" applyFont="1" applyBorder="1" applyAlignment="1">
      <alignment horizontal="right" vertical="top"/>
    </xf>
    <xf numFmtId="167" fontId="61" fillId="0" borderId="28" xfId="129" applyNumberFormat="1" applyFont="1" applyBorder="1" applyAlignment="1">
      <alignment horizontal="right" vertical="top"/>
    </xf>
    <xf numFmtId="167" fontId="61" fillId="0" borderId="29" xfId="132" applyNumberFormat="1" applyFont="1" applyBorder="1" applyAlignment="1">
      <alignment horizontal="right" vertical="top"/>
    </xf>
    <xf numFmtId="167" fontId="61" fillId="0" borderId="30" xfId="129" applyNumberFormat="1" applyFont="1" applyBorder="1" applyAlignment="1">
      <alignment horizontal="right" vertical="top"/>
    </xf>
    <xf numFmtId="167" fontId="61" fillId="0" borderId="31" xfId="129" applyNumberFormat="1" applyFont="1" applyBorder="1" applyAlignment="1">
      <alignment horizontal="right" vertical="top"/>
    </xf>
    <xf numFmtId="167" fontId="61" fillId="0" borderId="32" xfId="132" applyNumberFormat="1" applyFont="1" applyBorder="1" applyAlignment="1">
      <alignment horizontal="right" vertical="top"/>
    </xf>
    <xf numFmtId="0" fontId="20" fillId="2" borderId="7" xfId="116" applyFont="1" applyFill="1" applyBorder="1"/>
    <xf numFmtId="0" fontId="20" fillId="2" borderId="20" xfId="116" applyFont="1" applyFill="1" applyBorder="1"/>
    <xf numFmtId="166" fontId="52" fillId="2" borderId="9" xfId="0" applyNumberFormat="1" applyFont="1" applyFill="1" applyBorder="1" applyAlignment="1">
      <alignment horizontal="right"/>
    </xf>
    <xf numFmtId="166" fontId="52" fillId="2" borderId="12" xfId="0" applyNumberFormat="1" applyFont="1" applyFill="1" applyBorder="1" applyAlignment="1">
      <alignment horizontal="right"/>
    </xf>
    <xf numFmtId="0" fontId="17" fillId="2" borderId="6" xfId="72" applyFont="1" applyFill="1" applyBorder="1"/>
    <xf numFmtId="0" fontId="17" fillId="2" borderId="20" xfId="72" applyFont="1" applyFill="1" applyBorder="1"/>
    <xf numFmtId="9" fontId="12" fillId="2" borderId="1" xfId="70" applyNumberFormat="1" applyFill="1" applyBorder="1"/>
    <xf numFmtId="9" fontId="12" fillId="2" borderId="11" xfId="70" applyNumberFormat="1" applyFill="1" applyBorder="1"/>
    <xf numFmtId="9" fontId="12" fillId="2" borderId="9" xfId="70" applyNumberFormat="1" applyFill="1" applyBorder="1"/>
    <xf numFmtId="9" fontId="12" fillId="2" borderId="12" xfId="70" applyNumberFormat="1" applyFill="1" applyBorder="1"/>
    <xf numFmtId="9" fontId="11" fillId="2" borderId="14" xfId="96" applyFont="1" applyFill="1" applyBorder="1"/>
    <xf numFmtId="9" fontId="11" fillId="2" borderId="13" xfId="96" applyFont="1" applyFill="1" applyBorder="1"/>
    <xf numFmtId="0" fontId="48" fillId="2" borderId="6" xfId="116" applyFont="1" applyFill="1" applyBorder="1"/>
    <xf numFmtId="0" fontId="49" fillId="2" borderId="6" xfId="116" applyFont="1" applyFill="1" applyBorder="1"/>
    <xf numFmtId="0" fontId="49" fillId="2" borderId="7" xfId="116" applyFont="1" applyFill="1" applyBorder="1"/>
    <xf numFmtId="0" fontId="49" fillId="2" borderId="7" xfId="116" applyFont="1" applyFill="1" applyBorder="1" applyAlignment="1">
      <alignment horizontal="left"/>
    </xf>
    <xf numFmtId="49" fontId="48" fillId="2" borderId="7" xfId="120" applyNumberFormat="1" applyFont="1" applyFill="1" applyBorder="1" applyAlignment="1">
      <alignment horizontal="left"/>
    </xf>
    <xf numFmtId="49" fontId="49" fillId="2" borderId="7" xfId="120" applyNumberFormat="1" applyFont="1" applyFill="1" applyBorder="1" applyAlignment="1">
      <alignment horizontal="left" indent="1"/>
    </xf>
    <xf numFmtId="0" fontId="49" fillId="2" borderId="7" xfId="116" applyFont="1" applyFill="1" applyBorder="1" applyAlignment="1">
      <alignment horizontal="left" indent="1"/>
    </xf>
    <xf numFmtId="49" fontId="49" fillId="2" borderId="7" xfId="116" applyNumberFormat="1" applyFont="1" applyFill="1" applyBorder="1" applyAlignment="1">
      <alignment horizontal="left" indent="1"/>
    </xf>
    <xf numFmtId="49" fontId="48" fillId="2" borderId="7" xfId="116" applyNumberFormat="1" applyFont="1" applyFill="1" applyBorder="1"/>
    <xf numFmtId="0" fontId="49" fillId="2" borderId="20" xfId="116" applyFont="1" applyFill="1" applyBorder="1" applyAlignment="1">
      <alignment horizontal="left" indent="1"/>
    </xf>
    <xf numFmtId="0" fontId="48" fillId="2" borderId="20" xfId="116" applyFont="1" applyFill="1" applyBorder="1"/>
    <xf numFmtId="0" fontId="27" fillId="6" borderId="1" xfId="0" applyFont="1" applyFill="1" applyBorder="1"/>
    <xf numFmtId="0" fontId="27" fillId="6" borderId="10" xfId="0" applyFont="1" applyFill="1" applyBorder="1" applyAlignment="1">
      <alignment horizontal="center"/>
    </xf>
    <xf numFmtId="0" fontId="27" fillId="6" borderId="8" xfId="0" applyFont="1" applyFill="1" applyBorder="1" applyAlignment="1">
      <alignment horizontal="center"/>
    </xf>
    <xf numFmtId="0" fontId="11" fillId="6" borderId="8" xfId="0" applyFont="1" applyFill="1" applyBorder="1" applyAlignment="1">
      <alignment wrapText="1"/>
    </xf>
    <xf numFmtId="0" fontId="29" fillId="6" borderId="15" xfId="70" applyFont="1" applyFill="1" applyBorder="1" applyAlignment="1">
      <alignment horizontal="left"/>
    </xf>
    <xf numFmtId="0" fontId="11" fillId="6" borderId="10" xfId="0" applyFont="1" applyFill="1" applyBorder="1" applyAlignment="1">
      <alignment wrapText="1"/>
    </xf>
    <xf numFmtId="168" fontId="20" fillId="2" borderId="9" xfId="4" applyNumberFormat="1" applyFont="1" applyFill="1" applyBorder="1" applyAlignment="1">
      <alignment horizontal="right"/>
    </xf>
    <xf numFmtId="43" fontId="12" fillId="2" borderId="12" xfId="70" applyNumberFormat="1" applyFill="1" applyBorder="1"/>
    <xf numFmtId="168" fontId="27" fillId="2" borderId="9" xfId="2" applyNumberFormat="1" applyFont="1" applyFill="1" applyBorder="1"/>
    <xf numFmtId="168" fontId="27" fillId="2" borderId="14" xfId="2" applyNumberFormat="1" applyFont="1" applyFill="1" applyBorder="1"/>
    <xf numFmtId="0" fontId="4" fillId="6" borderId="10" xfId="130" applyFill="1" applyBorder="1"/>
    <xf numFmtId="0" fontId="3" fillId="6" borderId="8" xfId="130" applyFont="1" applyFill="1" applyBorder="1"/>
    <xf numFmtId="0" fontId="20" fillId="2" borderId="9" xfId="130" applyFont="1" applyFill="1" applyBorder="1"/>
    <xf numFmtId="164" fontId="0" fillId="6" borderId="15" xfId="131" applyNumberFormat="1" applyFont="1" applyFill="1" applyBorder="1" applyAlignment="1">
      <alignment wrapText="1"/>
    </xf>
    <xf numFmtId="168" fontId="4" fillId="2" borderId="7" xfId="131" applyNumberFormat="1" applyFont="1" applyFill="1" applyBorder="1" applyAlignment="1">
      <alignment horizontal="right" vertical="top"/>
    </xf>
    <xf numFmtId="164" fontId="4" fillId="2" borderId="7" xfId="131" applyNumberFormat="1" applyFont="1" applyFill="1" applyBorder="1" applyAlignment="1">
      <alignment horizontal="right" vertical="top"/>
    </xf>
    <xf numFmtId="168" fontId="4" fillId="2" borderId="20" xfId="131" applyNumberFormat="1" applyFont="1" applyFill="1" applyBorder="1" applyAlignment="1">
      <alignment horizontal="right" vertical="top"/>
    </xf>
    <xf numFmtId="0" fontId="17" fillId="2" borderId="20" xfId="130" applyFont="1" applyFill="1" applyBorder="1"/>
    <xf numFmtId="165" fontId="4" fillId="2" borderId="0" xfId="96" applyNumberFormat="1" applyFont="1" applyFill="1"/>
    <xf numFmtId="0" fontId="27" fillId="6" borderId="1" xfId="0" applyFont="1" applyFill="1" applyBorder="1" applyAlignment="1">
      <alignment horizontal="center"/>
    </xf>
    <xf numFmtId="0" fontId="27" fillId="6" borderId="11" xfId="0" applyFont="1" applyFill="1" applyBorder="1" applyAlignment="1">
      <alignment horizontal="center"/>
    </xf>
    <xf numFmtId="0" fontId="7" fillId="6" borderId="10" xfId="0" applyFont="1" applyFill="1" applyBorder="1"/>
    <xf numFmtId="0" fontId="7" fillId="6" borderId="1" xfId="0" applyFont="1" applyFill="1" applyBorder="1" applyAlignment="1">
      <alignment horizontal="center"/>
    </xf>
    <xf numFmtId="0" fontId="7" fillId="6" borderId="11" xfId="0" applyFont="1" applyFill="1" applyBorder="1" applyAlignment="1">
      <alignment horizontal="center"/>
    </xf>
    <xf numFmtId="0" fontId="12" fillId="2" borderId="12" xfId="70" applyFill="1" applyBorder="1"/>
    <xf numFmtId="0" fontId="12" fillId="2" borderId="7" xfId="70" applyFill="1" applyBorder="1"/>
    <xf numFmtId="166" fontId="52" fillId="2" borderId="6" xfId="126" applyNumberFormat="1" applyFont="1" applyFill="1" applyBorder="1" applyAlignment="1">
      <alignment horizontal="right"/>
    </xf>
    <xf numFmtId="166" fontId="52" fillId="2" borderId="7" xfId="126" applyNumberFormat="1" applyFont="1" applyFill="1" applyBorder="1" applyAlignment="1">
      <alignment horizontal="right"/>
    </xf>
    <xf numFmtId="166" fontId="52" fillId="2" borderId="20" xfId="126" applyNumberFormat="1" applyFont="1" applyFill="1" applyBorder="1" applyAlignment="1">
      <alignment horizontal="right"/>
    </xf>
    <xf numFmtId="3" fontId="12" fillId="2" borderId="0" xfId="70" applyNumberFormat="1" applyFill="1"/>
    <xf numFmtId="3" fontId="11" fillId="2" borderId="0" xfId="96" applyNumberFormat="1" applyFont="1" applyFill="1"/>
    <xf numFmtId="0" fontId="27" fillId="7" borderId="10" xfId="116" applyFont="1" applyFill="1" applyBorder="1" applyAlignment="1">
      <alignment horizontal="left"/>
    </xf>
    <xf numFmtId="0" fontId="27" fillId="7" borderId="10" xfId="116" applyFont="1" applyFill="1" applyBorder="1" applyAlignment="1">
      <alignment horizontal="center" wrapText="1"/>
    </xf>
    <xf numFmtId="0" fontId="27" fillId="7" borderId="16" xfId="116" applyFont="1" applyFill="1" applyBorder="1" applyAlignment="1">
      <alignment horizontal="center" wrapText="1"/>
    </xf>
    <xf numFmtId="0" fontId="27" fillId="7" borderId="4" xfId="116" applyFont="1" applyFill="1" applyBorder="1" applyAlignment="1">
      <alignment horizontal="center" wrapText="1"/>
    </xf>
    <xf numFmtId="0" fontId="27" fillId="7" borderId="8" xfId="116" applyFont="1" applyFill="1" applyBorder="1" applyAlignment="1">
      <alignment horizontal="center" wrapText="1"/>
    </xf>
    <xf numFmtId="0" fontId="27" fillId="7" borderId="24" xfId="116" applyFont="1" applyFill="1" applyBorder="1" applyAlignment="1">
      <alignment horizontal="center" wrapText="1"/>
    </xf>
    <xf numFmtId="0" fontId="17" fillId="4" borderId="1" xfId="133" applyFont="1" applyFill="1" applyBorder="1"/>
    <xf numFmtId="0" fontId="17" fillId="2" borderId="9" xfId="133" applyFont="1" applyFill="1" applyBorder="1"/>
    <xf numFmtId="0" fontId="17" fillId="4" borderId="9" xfId="133" applyFont="1" applyFill="1" applyBorder="1"/>
    <xf numFmtId="0" fontId="17" fillId="2" borderId="7" xfId="133" applyFont="1" applyFill="1" applyBorder="1"/>
    <xf numFmtId="0" fontId="20" fillId="2" borderId="7" xfId="133" applyFont="1" applyFill="1" applyBorder="1"/>
    <xf numFmtId="0" fontId="17" fillId="4" borderId="14" xfId="133" applyFont="1" applyFill="1" applyBorder="1"/>
    <xf numFmtId="0" fontId="11" fillId="2" borderId="0" xfId="134" applyFill="1"/>
    <xf numFmtId="0" fontId="5" fillId="2" borderId="1" xfId="72" applyFont="1" applyFill="1" applyBorder="1"/>
    <xf numFmtId="0" fontId="5" fillId="2" borderId="9" xfId="72" applyFont="1" applyFill="1" applyBorder="1"/>
    <xf numFmtId="0" fontId="5" fillId="2" borderId="14" xfId="72" applyFont="1" applyFill="1" applyBorder="1"/>
    <xf numFmtId="166" fontId="49" fillId="2" borderId="1" xfId="0" applyNumberFormat="1" applyFont="1" applyFill="1" applyBorder="1" applyAlignment="1">
      <alignment horizontal="right" vertical="top"/>
    </xf>
    <xf numFmtId="166" fontId="49" fillId="2" borderId="11" xfId="0" applyNumberFormat="1" applyFont="1" applyFill="1" applyBorder="1" applyAlignment="1">
      <alignment horizontal="right" vertical="top"/>
    </xf>
    <xf numFmtId="166" fontId="49" fillId="2" borderId="9" xfId="0" applyNumberFormat="1" applyFont="1" applyFill="1" applyBorder="1" applyAlignment="1">
      <alignment horizontal="right" vertical="top"/>
    </xf>
    <xf numFmtId="166" fontId="49" fillId="2" borderId="12" xfId="0" applyNumberFormat="1" applyFont="1" applyFill="1" applyBorder="1" applyAlignment="1">
      <alignment horizontal="right" vertical="top"/>
    </xf>
    <xf numFmtId="166" fontId="49" fillId="2" borderId="13" xfId="0" applyNumberFormat="1" applyFont="1" applyFill="1" applyBorder="1" applyAlignment="1">
      <alignment horizontal="right" vertical="top"/>
    </xf>
    <xf numFmtId="167" fontId="49" fillId="2" borderId="14" xfId="0" applyNumberFormat="1" applyFont="1" applyFill="1" applyBorder="1" applyAlignment="1">
      <alignment horizontal="right" vertical="top"/>
    </xf>
    <xf numFmtId="168" fontId="20" fillId="2" borderId="1" xfId="4" applyNumberFormat="1" applyFont="1" applyFill="1" applyBorder="1" applyAlignment="1">
      <alignment horizontal="right"/>
    </xf>
    <xf numFmtId="43" fontId="12" fillId="2" borderId="11" xfId="70" applyNumberFormat="1" applyFill="1" applyBorder="1"/>
    <xf numFmtId="43" fontId="12" fillId="2" borderId="13" xfId="70" applyNumberFormat="1" applyFill="1" applyBorder="1"/>
    <xf numFmtId="0" fontId="21" fillId="2" borderId="0" xfId="70" applyFont="1" applyFill="1" applyAlignment="1">
      <alignment wrapText="1"/>
    </xf>
    <xf numFmtId="0" fontId="29" fillId="6" borderId="6" xfId="70" applyFont="1" applyFill="1" applyBorder="1" applyAlignment="1">
      <alignment horizontal="left"/>
    </xf>
    <xf numFmtId="0" fontId="28" fillId="6" borderId="2" xfId="70" applyFont="1" applyFill="1" applyBorder="1" applyAlignment="1">
      <alignment horizontal="center"/>
    </xf>
    <xf numFmtId="0" fontId="28" fillId="6" borderId="11" xfId="70" applyFont="1" applyFill="1" applyBorder="1" applyAlignment="1">
      <alignment horizontal="center"/>
    </xf>
    <xf numFmtId="164" fontId="4" fillId="2" borderId="0" xfId="131" applyNumberFormat="1" applyFont="1" applyFill="1" applyBorder="1" applyAlignment="1">
      <alignment horizontal="right" vertical="top"/>
    </xf>
    <xf numFmtId="165" fontId="20" fillId="2" borderId="15" xfId="96" applyNumberFormat="1" applyFont="1" applyFill="1" applyBorder="1" applyAlignment="1">
      <alignment horizontal="right"/>
    </xf>
    <xf numFmtId="0" fontId="11" fillId="3" borderId="4" xfId="116" applyFill="1" applyBorder="1"/>
    <xf numFmtId="0" fontId="11" fillId="3" borderId="8" xfId="116" applyFill="1" applyBorder="1"/>
    <xf numFmtId="0" fontId="67" fillId="2" borderId="0" xfId="119" applyFont="1" applyFill="1"/>
    <xf numFmtId="164" fontId="46" fillId="2" borderId="1" xfId="120" applyNumberFormat="1" applyFont="1" applyFill="1" applyBorder="1" applyAlignment="1">
      <alignment horizontal="right" vertical="top"/>
    </xf>
    <xf numFmtId="164" fontId="46" fillId="2" borderId="2" xfId="120" applyNumberFormat="1" applyFont="1" applyFill="1" applyBorder="1" applyAlignment="1">
      <alignment horizontal="right" vertical="top"/>
    </xf>
    <xf numFmtId="164" fontId="46" fillId="2" borderId="11" xfId="120" applyNumberFormat="1" applyFont="1" applyFill="1" applyBorder="1" applyAlignment="1">
      <alignment horizontal="right" vertical="top"/>
    </xf>
    <xf numFmtId="164" fontId="1" fillId="2" borderId="1" xfId="120" applyNumberFormat="1" applyFont="1" applyFill="1" applyBorder="1" applyAlignment="1">
      <alignment horizontal="right" vertical="top"/>
    </xf>
    <xf numFmtId="164" fontId="1" fillId="2" borderId="2" xfId="120" applyNumberFormat="1" applyFont="1" applyFill="1" applyBorder="1" applyAlignment="1">
      <alignment horizontal="right" vertical="top"/>
    </xf>
    <xf numFmtId="164" fontId="1" fillId="2" borderId="11" xfId="120" applyNumberFormat="1" applyFont="1" applyFill="1" applyBorder="1" applyAlignment="1">
      <alignment horizontal="right" vertical="top"/>
    </xf>
    <xf numFmtId="164" fontId="1" fillId="2" borderId="9" xfId="120" applyNumberFormat="1" applyFont="1" applyFill="1" applyBorder="1" applyAlignment="1">
      <alignment horizontal="right" vertical="top"/>
    </xf>
    <xf numFmtId="164" fontId="1" fillId="2" borderId="0" xfId="120" applyNumberFormat="1" applyFont="1" applyFill="1" applyBorder="1" applyAlignment="1">
      <alignment horizontal="right" vertical="top"/>
    </xf>
    <xf numFmtId="164" fontId="1" fillId="2" borderId="12" xfId="120" applyNumberFormat="1" applyFont="1" applyFill="1" applyBorder="1" applyAlignment="1">
      <alignment horizontal="right" vertical="top"/>
    </xf>
    <xf numFmtId="164" fontId="46" fillId="2" borderId="9" xfId="120" applyNumberFormat="1" applyFont="1" applyFill="1" applyBorder="1" applyAlignment="1">
      <alignment horizontal="right" vertical="top"/>
    </xf>
    <xf numFmtId="164" fontId="46" fillId="2" borderId="0" xfId="120" applyNumberFormat="1" applyFont="1" applyFill="1" applyBorder="1" applyAlignment="1">
      <alignment horizontal="right" vertical="top"/>
    </xf>
    <xf numFmtId="164" fontId="46" fillId="2" borderId="12" xfId="120" applyNumberFormat="1" applyFont="1" applyFill="1" applyBorder="1" applyAlignment="1">
      <alignment horizontal="right" vertical="top"/>
    </xf>
    <xf numFmtId="164" fontId="1" fillId="2" borderId="14" xfId="120" applyNumberFormat="1" applyFont="1" applyFill="1" applyBorder="1" applyAlignment="1">
      <alignment horizontal="right" vertical="top"/>
    </xf>
    <xf numFmtId="164" fontId="1" fillId="2" borderId="5" xfId="120" applyNumberFormat="1" applyFont="1" applyFill="1" applyBorder="1" applyAlignment="1">
      <alignment horizontal="right" vertical="top"/>
    </xf>
    <xf numFmtId="164" fontId="1" fillId="2" borderId="13" xfId="120" applyNumberFormat="1" applyFont="1" applyFill="1" applyBorder="1" applyAlignment="1">
      <alignment horizontal="right" vertical="top"/>
    </xf>
    <xf numFmtId="0" fontId="11" fillId="2" borderId="0" xfId="70" applyFont="1" applyFill="1" applyAlignment="1">
      <alignment horizontal="left" wrapText="1"/>
    </xf>
    <xf numFmtId="0" fontId="0" fillId="2" borderId="0" xfId="0" applyFill="1" applyAlignment="1">
      <alignment wrapText="1"/>
    </xf>
    <xf numFmtId="0" fontId="43" fillId="6" borderId="10" xfId="70" applyFont="1" applyFill="1" applyBorder="1" applyAlignment="1">
      <alignment horizontal="center" wrapText="1"/>
    </xf>
    <xf numFmtId="0" fontId="43" fillId="6" borderId="4" xfId="70" applyFont="1" applyFill="1" applyBorder="1" applyAlignment="1">
      <alignment horizontal="center" wrapText="1"/>
    </xf>
    <xf numFmtId="0" fontId="43" fillId="6" borderId="8" xfId="70" applyFont="1" applyFill="1" applyBorder="1" applyAlignment="1">
      <alignment horizontal="center" wrapText="1"/>
    </xf>
    <xf numFmtId="0" fontId="66" fillId="6" borderId="10" xfId="70" applyFont="1" applyFill="1" applyBorder="1" applyAlignment="1">
      <alignment horizontal="center" wrapText="1"/>
    </xf>
    <xf numFmtId="0" fontId="66" fillId="6" borderId="4" xfId="70" applyFont="1" applyFill="1" applyBorder="1" applyAlignment="1">
      <alignment horizontal="center" wrapText="1"/>
    </xf>
    <xf numFmtId="0" fontId="66" fillId="6" borderId="8" xfId="70" applyFont="1" applyFill="1" applyBorder="1" applyAlignment="1">
      <alignment horizontal="center" wrapText="1"/>
    </xf>
    <xf numFmtId="0" fontId="0" fillId="0" borderId="0" xfId="0" applyAlignment="1">
      <alignment horizontal="left" wrapText="1"/>
    </xf>
    <xf numFmtId="0" fontId="43" fillId="3" borderId="1" xfId="70" applyFont="1" applyFill="1" applyBorder="1" applyAlignment="1">
      <alignment horizontal="center" wrapText="1"/>
    </xf>
    <xf numFmtId="0" fontId="43" fillId="3" borderId="11" xfId="70" applyFont="1" applyFill="1" applyBorder="1" applyAlignment="1">
      <alignment horizontal="center" wrapText="1"/>
    </xf>
    <xf numFmtId="0" fontId="45" fillId="0" borderId="14" xfId="0" applyFont="1" applyBorder="1" applyAlignment="1">
      <alignment horizontal="center" wrapText="1"/>
    </xf>
    <xf numFmtId="0" fontId="45" fillId="0" borderId="13" xfId="0" applyFont="1" applyBorder="1" applyAlignment="1">
      <alignment horizontal="center" wrapText="1"/>
    </xf>
    <xf numFmtId="0" fontId="21" fillId="3" borderId="10" xfId="70" applyFont="1" applyFill="1" applyBorder="1" applyAlignment="1">
      <alignment horizontal="center" wrapText="1"/>
    </xf>
    <xf numFmtId="0" fontId="21" fillId="3" borderId="4" xfId="70" applyFont="1" applyFill="1" applyBorder="1" applyAlignment="1">
      <alignment horizontal="center" wrapText="1"/>
    </xf>
    <xf numFmtId="0" fontId="21" fillId="3" borderId="8" xfId="70" applyFont="1" applyFill="1" applyBorder="1" applyAlignment="1">
      <alignment horizontal="center" wrapText="1"/>
    </xf>
    <xf numFmtId="0" fontId="43" fillId="3" borderId="2" xfId="70" applyFont="1" applyFill="1" applyBorder="1" applyAlignment="1">
      <alignment horizontal="center" wrapText="1"/>
    </xf>
    <xf numFmtId="0" fontId="43" fillId="3" borderId="10" xfId="70" applyFont="1" applyFill="1" applyBorder="1" applyAlignment="1">
      <alignment horizontal="center" wrapText="1"/>
    </xf>
    <xf numFmtId="0" fontId="43" fillId="3" borderId="4" xfId="70" applyFont="1" applyFill="1" applyBorder="1" applyAlignment="1">
      <alignment horizontal="center" wrapText="1"/>
    </xf>
    <xf numFmtId="0" fontId="43" fillId="3" borderId="8" xfId="70" applyFont="1" applyFill="1" applyBorder="1" applyAlignment="1">
      <alignment horizontal="center" wrapText="1"/>
    </xf>
    <xf numFmtId="0" fontId="45" fillId="0" borderId="11" xfId="0" applyFont="1" applyBorder="1" applyAlignment="1">
      <alignment horizontal="center" wrapText="1"/>
    </xf>
    <xf numFmtId="0" fontId="43" fillId="3" borderId="14" xfId="70" applyFont="1" applyFill="1" applyBorder="1" applyAlignment="1">
      <alignment horizontal="center" wrapText="1"/>
    </xf>
    <xf numFmtId="0" fontId="19" fillId="3" borderId="16" xfId="70" applyFont="1" applyFill="1" applyBorder="1" applyAlignment="1">
      <alignment horizontal="center" wrapText="1"/>
    </xf>
    <xf numFmtId="0" fontId="19" fillId="3" borderId="19" xfId="70" applyFont="1" applyFill="1" applyBorder="1" applyAlignment="1">
      <alignment horizontal="center" wrapText="1"/>
    </xf>
    <xf numFmtId="0" fontId="12" fillId="2" borderId="0" xfId="70" applyFill="1" applyAlignment="1">
      <alignment horizontal="left" wrapText="1"/>
    </xf>
    <xf numFmtId="0" fontId="19" fillId="3" borderId="17" xfId="70" applyFont="1" applyFill="1" applyBorder="1" applyAlignment="1">
      <alignment horizontal="center" wrapText="1"/>
    </xf>
    <xf numFmtId="0" fontId="19" fillId="3" borderId="18" xfId="70" applyFont="1" applyFill="1" applyBorder="1" applyAlignment="1">
      <alignment horizontal="center" wrapText="1"/>
    </xf>
    <xf numFmtId="0" fontId="11" fillId="2" borderId="2" xfId="70" applyFont="1" applyFill="1" applyBorder="1" applyAlignment="1">
      <alignment horizontal="left" wrapText="1"/>
    </xf>
    <xf numFmtId="0" fontId="0" fillId="2" borderId="2" xfId="0" applyFill="1" applyBorder="1" applyAlignment="1">
      <alignment horizontal="left" wrapText="1"/>
    </xf>
    <xf numFmtId="0" fontId="22" fillId="3" borderId="4" xfId="70" applyFont="1" applyFill="1" applyBorder="1" applyAlignment="1">
      <alignment horizontal="center" wrapText="1"/>
    </xf>
    <xf numFmtId="0" fontId="22" fillId="3" borderId="8" xfId="70" applyFont="1" applyFill="1" applyBorder="1" applyAlignment="1">
      <alignment horizontal="center" wrapText="1"/>
    </xf>
    <xf numFmtId="0" fontId="22" fillId="3" borderId="10" xfId="70" applyFont="1" applyFill="1" applyBorder="1" applyAlignment="1">
      <alignment horizontal="center" wrapText="1"/>
    </xf>
    <xf numFmtId="0" fontId="23" fillId="3" borderId="10" xfId="70" applyFont="1" applyFill="1" applyBorder="1" applyAlignment="1">
      <alignment horizontal="center" wrapText="1"/>
    </xf>
    <xf numFmtId="0" fontId="23" fillId="3" borderId="8" xfId="70" applyFont="1" applyFill="1" applyBorder="1" applyAlignment="1">
      <alignment horizontal="center" wrapText="1"/>
    </xf>
    <xf numFmtId="0" fontId="21" fillId="3" borderId="10" xfId="116" applyFont="1" applyFill="1" applyBorder="1" applyAlignment="1">
      <alignment horizontal="center" wrapText="1"/>
    </xf>
    <xf numFmtId="0" fontId="21" fillId="3" borderId="4" xfId="116" applyFont="1" applyFill="1" applyBorder="1" applyAlignment="1">
      <alignment horizontal="center" wrapText="1"/>
    </xf>
    <xf numFmtId="0" fontId="21" fillId="3" borderId="8" xfId="116" applyFont="1" applyFill="1" applyBorder="1" applyAlignment="1">
      <alignment horizontal="center" wrapText="1"/>
    </xf>
    <xf numFmtId="0" fontId="43" fillId="3" borderId="10" xfId="116" applyFont="1" applyFill="1" applyBorder="1" applyAlignment="1">
      <alignment horizontal="center" wrapText="1"/>
    </xf>
    <xf numFmtId="0" fontId="43" fillId="3" borderId="4" xfId="116" applyFont="1" applyFill="1" applyBorder="1" applyAlignment="1">
      <alignment horizontal="center" wrapText="1"/>
    </xf>
    <xf numFmtId="0" fontId="43" fillId="3" borderId="8" xfId="116" applyFont="1" applyFill="1" applyBorder="1" applyAlignment="1">
      <alignment horizontal="center" wrapText="1"/>
    </xf>
    <xf numFmtId="0" fontId="43" fillId="3" borderId="1" xfId="116" applyFont="1" applyFill="1" applyBorder="1" applyAlignment="1">
      <alignment horizontal="center" wrapText="1"/>
    </xf>
    <xf numFmtId="0" fontId="43" fillId="3" borderId="14" xfId="116" applyFont="1" applyFill="1" applyBorder="1" applyAlignment="1">
      <alignment horizontal="center" wrapText="1"/>
    </xf>
    <xf numFmtId="0" fontId="43" fillId="3" borderId="11" xfId="116" applyFont="1" applyFill="1" applyBorder="1" applyAlignment="1">
      <alignment horizontal="center" wrapText="1"/>
    </xf>
    <xf numFmtId="0" fontId="19" fillId="3" borderId="10" xfId="116" applyFont="1" applyFill="1" applyBorder="1" applyAlignment="1">
      <alignment horizontal="center" wrapText="1"/>
    </xf>
    <xf numFmtId="0" fontId="19" fillId="3" borderId="16" xfId="116" applyFont="1" applyFill="1" applyBorder="1" applyAlignment="1">
      <alignment horizontal="center" wrapText="1"/>
    </xf>
    <xf numFmtId="0" fontId="19" fillId="3" borderId="24" xfId="116" applyFont="1" applyFill="1" applyBorder="1" applyAlignment="1">
      <alignment horizontal="center" wrapText="1"/>
    </xf>
    <xf numFmtId="0" fontId="19" fillId="3" borderId="8" xfId="116" applyFont="1" applyFill="1" applyBorder="1" applyAlignment="1">
      <alignment horizontal="center" wrapText="1"/>
    </xf>
    <xf numFmtId="0" fontId="19" fillId="3" borderId="17" xfId="116" applyFont="1" applyFill="1" applyBorder="1" applyAlignment="1">
      <alignment horizontal="center" wrapText="1"/>
    </xf>
    <xf numFmtId="0" fontId="19" fillId="3" borderId="18" xfId="116" applyFont="1" applyFill="1" applyBorder="1" applyAlignment="1">
      <alignment horizontal="center" wrapText="1"/>
    </xf>
    <xf numFmtId="0" fontId="19" fillId="3" borderId="19" xfId="116" applyFont="1" applyFill="1" applyBorder="1" applyAlignment="1">
      <alignment horizontal="center" wrapText="1"/>
    </xf>
    <xf numFmtId="0" fontId="11" fillId="2" borderId="0" xfId="116" applyFill="1" applyAlignment="1">
      <alignment horizontal="left" wrapText="1"/>
    </xf>
    <xf numFmtId="0" fontId="0" fillId="2" borderId="0" xfId="0" applyFill="1" applyAlignment="1">
      <alignment horizontal="left" wrapText="1"/>
    </xf>
    <xf numFmtId="0" fontId="22" fillId="3" borderId="2" xfId="70" applyFont="1" applyFill="1" applyBorder="1" applyAlignment="1">
      <alignment horizontal="center" wrapText="1"/>
    </xf>
    <xf numFmtId="0" fontId="22" fillId="3" borderId="11" xfId="70" applyFont="1" applyFill="1" applyBorder="1" applyAlignment="1">
      <alignment horizontal="center" wrapText="1"/>
    </xf>
    <xf numFmtId="0" fontId="22" fillId="3" borderId="1" xfId="70" applyFont="1" applyFill="1" applyBorder="1" applyAlignment="1">
      <alignment horizontal="center" wrapText="1"/>
    </xf>
    <xf numFmtId="0" fontId="23" fillId="3" borderId="1" xfId="70" applyFont="1" applyFill="1" applyBorder="1" applyAlignment="1">
      <alignment horizontal="center" wrapText="1"/>
    </xf>
    <xf numFmtId="0" fontId="23" fillId="3" borderId="11" xfId="70" applyFont="1" applyFill="1" applyBorder="1" applyAlignment="1">
      <alignment horizontal="center" wrapText="1"/>
    </xf>
    <xf numFmtId="0" fontId="11" fillId="0" borderId="0" xfId="116" applyAlignment="1">
      <alignment horizontal="left" wrapText="1"/>
    </xf>
    <xf numFmtId="0" fontId="19" fillId="3" borderId="23" xfId="116" applyFont="1" applyFill="1" applyBorder="1" applyAlignment="1">
      <alignment horizontal="center" wrapText="1"/>
    </xf>
    <xf numFmtId="0" fontId="19" fillId="3" borderId="33" xfId="116" applyFont="1" applyFill="1" applyBorder="1" applyAlignment="1">
      <alignment horizontal="center" wrapText="1"/>
    </xf>
    <xf numFmtId="0" fontId="19" fillId="3" borderId="35" xfId="116" applyFont="1" applyFill="1" applyBorder="1" applyAlignment="1">
      <alignment horizontal="center" wrapText="1"/>
    </xf>
    <xf numFmtId="0" fontId="43" fillId="3" borderId="2" xfId="116" applyFont="1" applyFill="1" applyBorder="1" applyAlignment="1">
      <alignment horizontal="center" wrapText="1"/>
    </xf>
    <xf numFmtId="0" fontId="19" fillId="3" borderId="34" xfId="116" applyFont="1" applyFill="1" applyBorder="1" applyAlignment="1">
      <alignment horizontal="center" wrapText="1"/>
    </xf>
    <xf numFmtId="49" fontId="62" fillId="3" borderId="1" xfId="116" applyNumberFormat="1" applyFont="1" applyFill="1" applyBorder="1" applyAlignment="1">
      <alignment horizontal="center" wrapText="1"/>
    </xf>
    <xf numFmtId="49" fontId="62" fillId="3" borderId="2" xfId="116" applyNumberFormat="1" applyFont="1" applyFill="1" applyBorder="1" applyAlignment="1">
      <alignment horizontal="center" wrapText="1"/>
    </xf>
    <xf numFmtId="49" fontId="62" fillId="3" borderId="11" xfId="116" applyNumberFormat="1" applyFont="1" applyFill="1" applyBorder="1" applyAlignment="1">
      <alignment horizontal="center" wrapText="1"/>
    </xf>
    <xf numFmtId="49" fontId="50" fillId="3" borderId="9" xfId="116" applyNumberFormat="1" applyFont="1" applyFill="1" applyBorder="1" applyAlignment="1">
      <alignment horizontal="center" wrapText="1"/>
    </xf>
    <xf numFmtId="49" fontId="50" fillId="3" borderId="0" xfId="116" applyNumberFormat="1" applyFont="1" applyFill="1" applyAlignment="1">
      <alignment horizontal="center" wrapText="1"/>
    </xf>
    <xf numFmtId="49" fontId="50" fillId="3" borderId="12" xfId="116" applyNumberFormat="1" applyFont="1" applyFill="1" applyBorder="1" applyAlignment="1">
      <alignment horizontal="center" wrapText="1"/>
    </xf>
    <xf numFmtId="0" fontId="47" fillId="2" borderId="0" xfId="116" applyFont="1" applyFill="1" applyAlignment="1">
      <alignment wrapText="1"/>
    </xf>
    <xf numFmtId="49" fontId="63" fillId="3" borderId="1" xfId="116" applyNumberFormat="1" applyFont="1" applyFill="1" applyBorder="1" applyAlignment="1">
      <alignment horizontal="center" wrapText="1"/>
    </xf>
    <xf numFmtId="49" fontId="63" fillId="3" borderId="2" xfId="116" applyNumberFormat="1" applyFont="1" applyFill="1" applyBorder="1" applyAlignment="1">
      <alignment horizontal="center" wrapText="1"/>
    </xf>
    <xf numFmtId="49" fontId="63" fillId="3" borderId="11" xfId="116" applyNumberFormat="1" applyFont="1" applyFill="1" applyBorder="1" applyAlignment="1">
      <alignment horizontal="center" wrapText="1"/>
    </xf>
    <xf numFmtId="49" fontId="16" fillId="3" borderId="9" xfId="116" applyNumberFormat="1" applyFont="1" applyFill="1" applyBorder="1" applyAlignment="1">
      <alignment horizontal="center" wrapText="1"/>
    </xf>
    <xf numFmtId="49" fontId="16" fillId="3" borderId="0" xfId="116" applyNumberFormat="1" applyFont="1" applyFill="1" applyAlignment="1">
      <alignment horizontal="center" wrapText="1"/>
    </xf>
    <xf numFmtId="49" fontId="16" fillId="3" borderId="12" xfId="116" applyNumberFormat="1" applyFont="1" applyFill="1" applyBorder="1" applyAlignment="1">
      <alignment horizontal="center" wrapText="1"/>
    </xf>
    <xf numFmtId="0" fontId="11" fillId="2" borderId="0" xfId="116" applyFill="1" applyAlignment="1">
      <alignment wrapText="1"/>
    </xf>
    <xf numFmtId="0" fontId="36" fillId="2" borderId="0" xfId="116" applyFont="1" applyFill="1" applyAlignment="1">
      <alignment wrapText="1"/>
    </xf>
    <xf numFmtId="0" fontId="36" fillId="2" borderId="0" xfId="0" applyFont="1" applyFill="1" applyAlignment="1">
      <alignment wrapText="1"/>
    </xf>
    <xf numFmtId="0" fontId="14" fillId="2" borderId="0" xfId="116" applyFont="1" applyFill="1" applyAlignment="1">
      <alignment horizontal="center"/>
    </xf>
    <xf numFmtId="0" fontId="24" fillId="2" borderId="0" xfId="116" applyFont="1" applyFill="1" applyAlignment="1">
      <alignment horizontal="center"/>
    </xf>
    <xf numFmtId="0" fontId="68" fillId="8" borderId="6" xfId="0" applyFont="1" applyFill="1" applyBorder="1"/>
    <xf numFmtId="0" fontId="68" fillId="8" borderId="7" xfId="0" applyFont="1" applyFill="1" applyBorder="1"/>
    <xf numFmtId="0" fontId="68" fillId="8" borderId="7" xfId="0" applyFont="1" applyFill="1" applyBorder="1" applyAlignment="1">
      <alignment horizontal="left"/>
    </xf>
    <xf numFmtId="49" fontId="69" fillId="8" borderId="7" xfId="0" applyNumberFormat="1" applyFont="1" applyFill="1" applyBorder="1" applyAlignment="1">
      <alignment horizontal="left"/>
    </xf>
    <xf numFmtId="49" fontId="68" fillId="8" borderId="7" xfId="0" applyNumberFormat="1" applyFont="1" applyFill="1" applyBorder="1" applyAlignment="1">
      <alignment horizontal="left" indent="1"/>
    </xf>
    <xf numFmtId="0" fontId="68" fillId="8" borderId="7" xfId="0" applyFont="1" applyFill="1" applyBorder="1" applyAlignment="1">
      <alignment horizontal="left" indent="1"/>
    </xf>
    <xf numFmtId="49" fontId="69" fillId="8" borderId="7" xfId="0" applyNumberFormat="1" applyFont="1" applyFill="1" applyBorder="1"/>
    <xf numFmtId="0" fontId="68" fillId="8" borderId="20" xfId="0" applyFont="1" applyFill="1" applyBorder="1" applyAlignment="1">
      <alignment horizontal="left" indent="1"/>
    </xf>
    <xf numFmtId="49" fontId="68" fillId="8" borderId="1" xfId="0" applyNumberFormat="1" applyFont="1" applyFill="1" applyBorder="1"/>
    <xf numFmtId="49" fontId="68" fillId="8" borderId="9" xfId="0" applyNumberFormat="1" applyFont="1" applyFill="1" applyBorder="1"/>
    <xf numFmtId="0" fontId="68" fillId="8" borderId="9" xfId="0" applyFont="1" applyFill="1" applyBorder="1" applyAlignment="1">
      <alignment horizontal="left"/>
    </xf>
    <xf numFmtId="49" fontId="69" fillId="8" borderId="9" xfId="0" applyNumberFormat="1" applyFont="1" applyFill="1" applyBorder="1"/>
    <xf numFmtId="49" fontId="68" fillId="8" borderId="9" xfId="0" applyNumberFormat="1" applyFont="1" applyFill="1" applyBorder="1" applyAlignment="1">
      <alignment horizontal="left" indent="1"/>
    </xf>
    <xf numFmtId="0" fontId="68" fillId="8" borderId="9" xfId="0" applyFont="1" applyFill="1" applyBorder="1" applyAlignment="1">
      <alignment horizontal="left" indent="1"/>
    </xf>
    <xf numFmtId="49" fontId="69" fillId="8" borderId="9" xfId="0" applyNumberFormat="1" applyFont="1" applyFill="1" applyBorder="1" applyAlignment="1">
      <alignment horizontal="left"/>
    </xf>
    <xf numFmtId="0" fontId="68" fillId="8" borderId="14" xfId="0" applyFont="1" applyFill="1" applyBorder="1" applyAlignment="1">
      <alignment horizontal="left" indent="1"/>
    </xf>
    <xf numFmtId="49" fontId="69" fillId="8" borderId="1" xfId="0" applyNumberFormat="1" applyFont="1" applyFill="1" applyBorder="1"/>
    <xf numFmtId="49" fontId="69" fillId="8" borderId="14" xfId="0" applyNumberFormat="1" applyFont="1" applyFill="1" applyBorder="1"/>
  </cellXfs>
  <cellStyles count="135">
    <cellStyle name="Comma" xfId="1" builtinId="3"/>
    <cellStyle name="Comma 10 2" xfId="2" xr:uid="{00000000-0005-0000-0000-000001000000}"/>
    <cellStyle name="Comma 11 2" xfId="3" xr:uid="{00000000-0005-0000-0000-000002000000}"/>
    <cellStyle name="Comma 12" xfId="4" xr:uid="{00000000-0005-0000-0000-000003000000}"/>
    <cellStyle name="Comma 13" xfId="5" xr:uid="{00000000-0005-0000-0000-000004000000}"/>
    <cellStyle name="Comma 13 2" xfId="6" xr:uid="{00000000-0005-0000-0000-000005000000}"/>
    <cellStyle name="Comma 13 3" xfId="123" xr:uid="{00000000-0005-0000-0000-000006000000}"/>
    <cellStyle name="Comma 2" xfId="121" xr:uid="{00000000-0005-0000-0000-000007000000}"/>
    <cellStyle name="Comma 2 2" xfId="7" xr:uid="{00000000-0005-0000-0000-000008000000}"/>
    <cellStyle name="Comma 2 2 2" xfId="8" xr:uid="{00000000-0005-0000-0000-000009000000}"/>
    <cellStyle name="Comma 2 2 2 2" xfId="9" xr:uid="{00000000-0005-0000-0000-00000A000000}"/>
    <cellStyle name="Comma 2 2 2 3" xfId="120" xr:uid="{00000000-0005-0000-0000-00000B000000}"/>
    <cellStyle name="Comma 2 2 3" xfId="10" xr:uid="{00000000-0005-0000-0000-00000C000000}"/>
    <cellStyle name="Comma 2 3" xfId="11" xr:uid="{00000000-0005-0000-0000-00000D000000}"/>
    <cellStyle name="Comma 2 3 2" xfId="12" xr:uid="{00000000-0005-0000-0000-00000E000000}"/>
    <cellStyle name="Comma 2 4" xfId="13" xr:uid="{00000000-0005-0000-0000-00000F000000}"/>
    <cellStyle name="Comma 2 4 2" xfId="14" xr:uid="{00000000-0005-0000-0000-000010000000}"/>
    <cellStyle name="Comma 2 5" xfId="15" xr:uid="{00000000-0005-0000-0000-000011000000}"/>
    <cellStyle name="Comma 2 5 2" xfId="16" xr:uid="{00000000-0005-0000-0000-000012000000}"/>
    <cellStyle name="Comma 2 6" xfId="17" xr:uid="{00000000-0005-0000-0000-000013000000}"/>
    <cellStyle name="Comma 2 6 2" xfId="18" xr:uid="{00000000-0005-0000-0000-000014000000}"/>
    <cellStyle name="Comma 2 7" xfId="19" xr:uid="{00000000-0005-0000-0000-000015000000}"/>
    <cellStyle name="Comma 2 7 2" xfId="20" xr:uid="{00000000-0005-0000-0000-000016000000}"/>
    <cellStyle name="Comma 2 8" xfId="21" xr:uid="{00000000-0005-0000-0000-000017000000}"/>
    <cellStyle name="Comma 2 9" xfId="131" xr:uid="{00000000-0005-0000-0000-000018000000}"/>
    <cellStyle name="Comma 3" xfId="22" xr:uid="{00000000-0005-0000-0000-000019000000}"/>
    <cellStyle name="Comma 3 2" xfId="23" xr:uid="{00000000-0005-0000-0000-00001A000000}"/>
    <cellStyle name="Comma 3 2 2" xfId="24" xr:uid="{00000000-0005-0000-0000-00001B000000}"/>
    <cellStyle name="Comma 3 3" xfId="25" xr:uid="{00000000-0005-0000-0000-00001C000000}"/>
    <cellStyle name="Comma 3 3 2" xfId="26" xr:uid="{00000000-0005-0000-0000-00001D000000}"/>
    <cellStyle name="Comma 3 4" xfId="27" xr:uid="{00000000-0005-0000-0000-00001E000000}"/>
    <cellStyle name="Comma 3 4 2" xfId="28" xr:uid="{00000000-0005-0000-0000-00001F000000}"/>
    <cellStyle name="Comma 3 5" xfId="29" xr:uid="{00000000-0005-0000-0000-000020000000}"/>
    <cellStyle name="Comma 3 5 2" xfId="30" xr:uid="{00000000-0005-0000-0000-000021000000}"/>
    <cellStyle name="Comma 3 6" xfId="31" xr:uid="{00000000-0005-0000-0000-000022000000}"/>
    <cellStyle name="Comma 3 6 2" xfId="32" xr:uid="{00000000-0005-0000-0000-000023000000}"/>
    <cellStyle name="Comma 3 7" xfId="33" xr:uid="{00000000-0005-0000-0000-000024000000}"/>
    <cellStyle name="Comma 3 7 2" xfId="34" xr:uid="{00000000-0005-0000-0000-000025000000}"/>
    <cellStyle name="Comma 3 8" xfId="35" xr:uid="{00000000-0005-0000-0000-000026000000}"/>
    <cellStyle name="Comma 38" xfId="36" xr:uid="{00000000-0005-0000-0000-000027000000}"/>
    <cellStyle name="Comma 38 2" xfId="37" xr:uid="{00000000-0005-0000-0000-000028000000}"/>
    <cellStyle name="Comma 4" xfId="38" xr:uid="{00000000-0005-0000-0000-000029000000}"/>
    <cellStyle name="Comma 4 2" xfId="39" xr:uid="{00000000-0005-0000-0000-00002A000000}"/>
    <cellStyle name="Comma 4 2 2" xfId="40" xr:uid="{00000000-0005-0000-0000-00002B000000}"/>
    <cellStyle name="Comma 4 3" xfId="41" xr:uid="{00000000-0005-0000-0000-00002C000000}"/>
    <cellStyle name="Comma 4 3 2" xfId="42" xr:uid="{00000000-0005-0000-0000-00002D000000}"/>
    <cellStyle name="Comma 4 4" xfId="43" xr:uid="{00000000-0005-0000-0000-00002E000000}"/>
    <cellStyle name="Comma 4 4 2" xfId="44" xr:uid="{00000000-0005-0000-0000-00002F000000}"/>
    <cellStyle name="Comma 4 5" xfId="45" xr:uid="{00000000-0005-0000-0000-000030000000}"/>
    <cellStyle name="Comma 4 5 2" xfId="46" xr:uid="{00000000-0005-0000-0000-000031000000}"/>
    <cellStyle name="Comma 4 6" xfId="47" xr:uid="{00000000-0005-0000-0000-000032000000}"/>
    <cellStyle name="Comma 4 6 2" xfId="48" xr:uid="{00000000-0005-0000-0000-000033000000}"/>
    <cellStyle name="Comma 4 7" xfId="49" xr:uid="{00000000-0005-0000-0000-000034000000}"/>
    <cellStyle name="Comma 4 7 2" xfId="50" xr:uid="{00000000-0005-0000-0000-000035000000}"/>
    <cellStyle name="Comma 4 8" xfId="51" xr:uid="{00000000-0005-0000-0000-000036000000}"/>
    <cellStyle name="Comma 5 2" xfId="52" xr:uid="{00000000-0005-0000-0000-000037000000}"/>
    <cellStyle name="Comma 5 2 2" xfId="53" xr:uid="{00000000-0005-0000-0000-000038000000}"/>
    <cellStyle name="Comma 5 3" xfId="54" xr:uid="{00000000-0005-0000-0000-000039000000}"/>
    <cellStyle name="Comma 5 3 2" xfId="55" xr:uid="{00000000-0005-0000-0000-00003A000000}"/>
    <cellStyle name="Comma 5 4" xfId="56" xr:uid="{00000000-0005-0000-0000-00003B000000}"/>
    <cellStyle name="Comma 5 4 2" xfId="57" xr:uid="{00000000-0005-0000-0000-00003C000000}"/>
    <cellStyle name="Comma 5 5" xfId="58" xr:uid="{00000000-0005-0000-0000-00003D000000}"/>
    <cellStyle name="Comma 5 5 2" xfId="59" xr:uid="{00000000-0005-0000-0000-00003E000000}"/>
    <cellStyle name="Comma 5 6" xfId="60" xr:uid="{00000000-0005-0000-0000-00003F000000}"/>
    <cellStyle name="Comma 5 6 2" xfId="61" xr:uid="{00000000-0005-0000-0000-000040000000}"/>
    <cellStyle name="Comma 5 7" xfId="62" xr:uid="{00000000-0005-0000-0000-000041000000}"/>
    <cellStyle name="Comma 5 7 2" xfId="63" xr:uid="{00000000-0005-0000-0000-000042000000}"/>
    <cellStyle name="Comma 6" xfId="64" xr:uid="{00000000-0005-0000-0000-000043000000}"/>
    <cellStyle name="Comma 6 2" xfId="65" xr:uid="{00000000-0005-0000-0000-000044000000}"/>
    <cellStyle name="Comma 7" xfId="66" xr:uid="{00000000-0005-0000-0000-000045000000}"/>
    <cellStyle name="Comma 7 2" xfId="67" xr:uid="{00000000-0005-0000-0000-000046000000}"/>
    <cellStyle name="Comma 8 2" xfId="68" xr:uid="{00000000-0005-0000-0000-000047000000}"/>
    <cellStyle name="Comma 9 2" xfId="69" xr:uid="{00000000-0005-0000-0000-000048000000}"/>
    <cellStyle name="Hyperlink" xfId="119" builtinId="8"/>
    <cellStyle name="Normal" xfId="0" builtinId="0"/>
    <cellStyle name="Normal 10" xfId="70" xr:uid="{00000000-0005-0000-0000-00004B000000}"/>
    <cellStyle name="Normal 10 2" xfId="71" xr:uid="{00000000-0005-0000-0000-00004C000000}"/>
    <cellStyle name="Normal 10 3" xfId="116" xr:uid="{00000000-0005-0000-0000-00004D000000}"/>
    <cellStyle name="Normal 11" xfId="72" xr:uid="{00000000-0005-0000-0000-00004E000000}"/>
    <cellStyle name="Normal 11 2" xfId="118" xr:uid="{00000000-0005-0000-0000-00004F000000}"/>
    <cellStyle name="Normal 11 2 2" xfId="125" xr:uid="{00000000-0005-0000-0000-000050000000}"/>
    <cellStyle name="Normal 11 3" xfId="130" xr:uid="{00000000-0005-0000-0000-000051000000}"/>
    <cellStyle name="Normal 11 4" xfId="133" xr:uid="{243BC909-EA64-407A-A6B4-AB650E269863}"/>
    <cellStyle name="Normal 12" xfId="73" xr:uid="{00000000-0005-0000-0000-000052000000}"/>
    <cellStyle name="Normal 12 2" xfId="74" xr:uid="{00000000-0005-0000-0000-000053000000}"/>
    <cellStyle name="Normal 2 2" xfId="75" xr:uid="{00000000-0005-0000-0000-000054000000}"/>
    <cellStyle name="Normal 2 2 2" xfId="76" xr:uid="{00000000-0005-0000-0000-000055000000}"/>
    <cellStyle name="Normal 2 3" xfId="77" xr:uid="{00000000-0005-0000-0000-000056000000}"/>
    <cellStyle name="Normal 2 3 2" xfId="78" xr:uid="{00000000-0005-0000-0000-000057000000}"/>
    <cellStyle name="Normal 3" xfId="79" xr:uid="{00000000-0005-0000-0000-000058000000}"/>
    <cellStyle name="Normal 3 2" xfId="80" xr:uid="{00000000-0005-0000-0000-000059000000}"/>
    <cellStyle name="Normal 4" xfId="81" xr:uid="{00000000-0005-0000-0000-00005A000000}"/>
    <cellStyle name="Normal 4 2" xfId="82" xr:uid="{00000000-0005-0000-0000-00005B000000}"/>
    <cellStyle name="Normal 5" xfId="83" xr:uid="{00000000-0005-0000-0000-00005C000000}"/>
    <cellStyle name="Normal 5 2" xfId="84" xr:uid="{00000000-0005-0000-0000-00005D000000}"/>
    <cellStyle name="Normal 6" xfId="85" xr:uid="{00000000-0005-0000-0000-00005E000000}"/>
    <cellStyle name="Normal 6 2" xfId="86" xr:uid="{00000000-0005-0000-0000-00005F000000}"/>
    <cellStyle name="Normal 7" xfId="87" xr:uid="{00000000-0005-0000-0000-000060000000}"/>
    <cellStyle name="Normal 7 2" xfId="88" xr:uid="{00000000-0005-0000-0000-000061000000}"/>
    <cellStyle name="Normal 8" xfId="89" xr:uid="{00000000-0005-0000-0000-000062000000}"/>
    <cellStyle name="Normal 8 2" xfId="90" xr:uid="{00000000-0005-0000-0000-000063000000}"/>
    <cellStyle name="Normal 9" xfId="91" xr:uid="{00000000-0005-0000-0000-000064000000}"/>
    <cellStyle name="Normal 9 2" xfId="92" xr:uid="{00000000-0005-0000-0000-000065000000}"/>
    <cellStyle name="Normal_Fig 1" xfId="124" xr:uid="{00000000-0005-0000-0000-000066000000}"/>
    <cellStyle name="Normal_Sheet1" xfId="132" xr:uid="{B6C009B4-5A4E-40D6-8480-06F08B5A0437}"/>
    <cellStyle name="Normal_Sheet2" xfId="128" xr:uid="{00000000-0005-0000-0000-000067000000}"/>
    <cellStyle name="Normal_Sheet3" xfId="126" xr:uid="{00000000-0005-0000-0000-000068000000}"/>
    <cellStyle name="Normal_Sheet5" xfId="129" xr:uid="{00000000-0005-0000-0000-000069000000}"/>
    <cellStyle name="Normal_Tab 5" xfId="127" xr:uid="{00000000-0005-0000-0000-00006A000000}"/>
    <cellStyle name="Normal_Table 1 &amp; 2 16+" xfId="93" xr:uid="{00000000-0005-0000-0000-00006B000000}"/>
    <cellStyle name="Normal_Table 1 &amp; 2 16+ 2" xfId="134" xr:uid="{A3D6534D-0C80-401D-9442-EEA784F17149}"/>
    <cellStyle name="Normal_Table 1 16+" xfId="94" xr:uid="{00000000-0005-0000-0000-00006C000000}"/>
    <cellStyle name="Normal_Table 4 2016" xfId="95" xr:uid="{00000000-0005-0000-0000-00006D000000}"/>
    <cellStyle name="Percent" xfId="96" builtinId="5"/>
    <cellStyle name="Percent 2" xfId="97" xr:uid="{00000000-0005-0000-0000-00006F000000}"/>
    <cellStyle name="Percent 2 2" xfId="98" xr:uid="{00000000-0005-0000-0000-000070000000}"/>
    <cellStyle name="Percent 2 2 2" xfId="99" xr:uid="{00000000-0005-0000-0000-000071000000}"/>
    <cellStyle name="Percent 2 3" xfId="100" xr:uid="{00000000-0005-0000-0000-000072000000}"/>
    <cellStyle name="Percent 2 3 2" xfId="101" xr:uid="{00000000-0005-0000-0000-000073000000}"/>
    <cellStyle name="Percent 2 4" xfId="102" xr:uid="{00000000-0005-0000-0000-000074000000}"/>
    <cellStyle name="Percent 2 4 2" xfId="103" xr:uid="{00000000-0005-0000-0000-000075000000}"/>
    <cellStyle name="Percent 2 5" xfId="104" xr:uid="{00000000-0005-0000-0000-000076000000}"/>
    <cellStyle name="Percent 2 5 2" xfId="105" xr:uid="{00000000-0005-0000-0000-000077000000}"/>
    <cellStyle name="Percent 2 6" xfId="106" xr:uid="{00000000-0005-0000-0000-000078000000}"/>
    <cellStyle name="Percent 2 6 2" xfId="107" xr:uid="{00000000-0005-0000-0000-000079000000}"/>
    <cellStyle name="Percent 2 7" xfId="108" xr:uid="{00000000-0005-0000-0000-00007A000000}"/>
    <cellStyle name="Percent 2 7 2" xfId="109" xr:uid="{00000000-0005-0000-0000-00007B000000}"/>
    <cellStyle name="Percent 2 8" xfId="110" xr:uid="{00000000-0005-0000-0000-00007C000000}"/>
    <cellStyle name="Percent 2 9" xfId="117" xr:uid="{00000000-0005-0000-0000-00007D000000}"/>
    <cellStyle name="Percent 3" xfId="122" xr:uid="{00000000-0005-0000-0000-00007E000000}"/>
    <cellStyle name="Percent 3 2" xfId="111" xr:uid="{00000000-0005-0000-0000-00007F000000}"/>
    <cellStyle name="Percent 3 2 2" xfId="112" xr:uid="{00000000-0005-0000-0000-000080000000}"/>
    <cellStyle name="Percent 8" xfId="113" xr:uid="{00000000-0005-0000-0000-000081000000}"/>
    <cellStyle name="Percent 9" xfId="114" xr:uid="{00000000-0005-0000-0000-000082000000}"/>
    <cellStyle name="Percent 9 2" xfId="115" xr:uid="{00000000-0005-0000-0000-00008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010205"/>
      <rgbColor rgb="00152935"/>
      <rgbColor rgb="00264A60"/>
      <rgbColor rgb="00E0E0E0"/>
    </indexedColors>
    <mruColors>
      <color rgb="FF9966FF"/>
      <color rgb="FFFFCC00"/>
      <color rgb="FFFFFF66"/>
      <color rgb="FFFFCC6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xml"/><Relationship Id="rId1" Type="http://schemas.microsoft.com/office/2011/relationships/chartStyle" Target="style2.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3.xml"/><Relationship Id="rId1" Type="http://schemas.microsoft.com/office/2011/relationships/chartStyle" Target="style3.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Calibri"/>
                <a:ea typeface="Calibri"/>
                <a:cs typeface="Calibri"/>
              </a:defRPr>
            </a:pPr>
            <a:r>
              <a:rPr lang="en-US" sz="2400"/>
              <a:t>Figure 1</a:t>
            </a: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Calibri"/>
                <a:ea typeface="Calibri"/>
                <a:cs typeface="Calibri"/>
              </a:defRPr>
            </a:pPr>
            <a:r>
              <a:rPr lang="en-US"/>
              <a:t> The l</a:t>
            </a:r>
            <a:r>
              <a:rPr lang="en-US" sz="1800" b="1" i="0" baseline="0">
                <a:effectLst/>
              </a:rPr>
              <a:t>abor force participation for working-age (18-64) adult U.S.-born and immigrants has fully recovered from the Covid recession.  But, for the U.S.-born, participation remains below 2006 and 2000. </a:t>
            </a:r>
            <a:endParaRPr lang="en-US"/>
          </a:p>
        </c:rich>
      </c:tx>
      <c:layout>
        <c:manualLayout>
          <c:xMode val="edge"/>
          <c:yMode val="edge"/>
          <c:x val="0.12979217037139204"/>
          <c:y val="9.6076885716922696E-3"/>
        </c:manualLayout>
      </c:layout>
      <c:overlay val="1"/>
    </c:title>
    <c:autoTitleDeleted val="0"/>
    <c:plotArea>
      <c:layout>
        <c:manualLayout>
          <c:layoutTarget val="inner"/>
          <c:xMode val="edge"/>
          <c:yMode val="edge"/>
          <c:x val="6.9304513258146239E-2"/>
          <c:y val="0.20327792833294558"/>
          <c:w val="0.91128891580860094"/>
          <c:h val="0.69920945214353991"/>
        </c:manualLayout>
      </c:layout>
      <c:lineChart>
        <c:grouping val="standard"/>
        <c:varyColors val="0"/>
        <c:ser>
          <c:idx val="0"/>
          <c:order val="0"/>
          <c:tx>
            <c:strRef>
              <c:f>'Fig 1 '!$C$2</c:f>
              <c:strCache>
                <c:ptCount val="1"/>
                <c:pt idx="0">
                  <c:v>U.S.-born</c:v>
                </c:pt>
              </c:strCache>
            </c:strRef>
          </c:tx>
          <c:spPr>
            <a:ln w="63500">
              <a:solidFill>
                <a:schemeClr val="accent1"/>
              </a:solidFill>
            </a:ln>
          </c:spPr>
          <c:marker>
            <c:symbol val="circle"/>
            <c:size val="8"/>
            <c:spPr>
              <a:solidFill>
                <a:schemeClr val="bg1"/>
              </a:solidFill>
              <a:ln>
                <a:solidFill>
                  <a:schemeClr val="tx2"/>
                </a:solidFill>
              </a:ln>
            </c:spPr>
          </c:marker>
          <c:dLbls>
            <c:dLbl>
              <c:idx val="0"/>
              <c:layout>
                <c:manualLayout>
                  <c:x val="-4.2235683874306235E-2"/>
                  <c:y val="-3.3770798291318065E-2"/>
                </c:manualLayout>
              </c:layout>
              <c:spPr/>
              <c:txPr>
                <a:bodyPr/>
                <a:lstStyle/>
                <a:p>
                  <a:pPr>
                    <a:defRPr sz="1600" b="1" i="0" u="none" strike="noStrike" baseline="0">
                      <a:solidFill>
                        <a:srgbClr val="0070C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manualLayout>
                      <c:w val="6.3601381454271882E-2"/>
                      <c:h val="6.6065067608334915E-2"/>
                    </c:manualLayout>
                  </c15:layout>
                </c:ext>
                <c:ext xmlns:c16="http://schemas.microsoft.com/office/drawing/2014/chart" uri="{C3380CC4-5D6E-409C-BE32-E72D297353CC}">
                  <c16:uniqueId val="{00000000-D5F8-429D-A534-3F68F3EE6DD8}"/>
                </c:ext>
              </c:extLst>
            </c:dLbl>
            <c:dLbl>
              <c:idx val="6"/>
              <c:layout>
                <c:manualLayout>
                  <c:x val="-4.2303132836480094E-2"/>
                  <c:y val="-3.4611043693135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5F8-429D-A534-3F68F3EE6DD8}"/>
                </c:ext>
              </c:extLst>
            </c:dLbl>
            <c:dLbl>
              <c:idx val="19"/>
              <c:layout>
                <c:manualLayout>
                  <c:x val="-5.0019337311912077E-2"/>
                  <c:y val="-3.8414867475682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5F8-429D-A534-3F68F3EE6DD8}"/>
                </c:ext>
              </c:extLst>
            </c:dLbl>
            <c:dLbl>
              <c:idx val="23"/>
              <c:layout>
                <c:manualLayout>
                  <c:x val="0"/>
                  <c:y val="5.42583992337445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77-45F8-9335-A073FC2EF819}"/>
                </c:ext>
              </c:extLst>
            </c:dLbl>
            <c:spPr>
              <a:noFill/>
              <a:ln>
                <a:noFill/>
              </a:ln>
              <a:effectLst/>
            </c:spPr>
            <c:txPr>
              <a:bodyPr wrap="square" lIns="38100" tIns="19050" rIns="38100" bIns="19050" anchor="ctr">
                <a:spAutoFit/>
              </a:bodyPr>
              <a:lstStyle/>
              <a:p>
                <a:pPr>
                  <a:defRPr sz="1600" b="1">
                    <a:solidFill>
                      <a:srgbClr val="0070C0"/>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'Fig 1 '!$B$3:$B$26</c:f>
              <c:strCache>
                <c:ptCount val="24"/>
                <c:pt idx="0">
                  <c:v>Q4 2000</c:v>
                </c:pt>
                <c:pt idx="1">
                  <c:v>Q4 2001</c:v>
                </c:pt>
                <c:pt idx="2">
                  <c:v>Q4 2002</c:v>
                </c:pt>
                <c:pt idx="3">
                  <c:v>Q4 2003</c:v>
                </c:pt>
                <c:pt idx="4">
                  <c:v>Q4 2004</c:v>
                </c:pt>
                <c:pt idx="5">
                  <c:v>Q4 2005</c:v>
                </c:pt>
                <c:pt idx="6">
                  <c:v>Q4 2006</c:v>
                </c:pt>
                <c:pt idx="7">
                  <c:v>Q4 2007</c:v>
                </c:pt>
                <c:pt idx="8">
                  <c:v>Q4 2008</c:v>
                </c:pt>
                <c:pt idx="9">
                  <c:v>Q4 2009</c:v>
                </c:pt>
                <c:pt idx="10">
                  <c:v>Q4 2010</c:v>
                </c:pt>
                <c:pt idx="11">
                  <c:v>Q4 2011</c:v>
                </c:pt>
                <c:pt idx="12">
                  <c:v>Q4 2012</c:v>
                </c:pt>
                <c:pt idx="13">
                  <c:v>Q4 2013</c:v>
                </c:pt>
                <c:pt idx="14">
                  <c:v>Q4 2014</c:v>
                </c:pt>
                <c:pt idx="15">
                  <c:v>Q4 2015</c:v>
                </c:pt>
                <c:pt idx="16">
                  <c:v>Q4 2016</c:v>
                </c:pt>
                <c:pt idx="17">
                  <c:v>Q4 2017</c:v>
                </c:pt>
                <c:pt idx="18">
                  <c:v>Q4 2018</c:v>
                </c:pt>
                <c:pt idx="19">
                  <c:v>Q4 2019</c:v>
                </c:pt>
                <c:pt idx="20">
                  <c:v>Q4 2020</c:v>
                </c:pt>
                <c:pt idx="21">
                  <c:v>Q4 2021</c:v>
                </c:pt>
                <c:pt idx="22">
                  <c:v>Q4 2022</c:v>
                </c:pt>
                <c:pt idx="23">
                  <c:v>Q4 2023</c:v>
                </c:pt>
              </c:strCache>
            </c:strRef>
          </c:cat>
          <c:val>
            <c:numRef>
              <c:f>'Fig 1 '!$C$3:$C$26</c:f>
              <c:numCache>
                <c:formatCode>###0.0%</c:formatCode>
                <c:ptCount val="24"/>
                <c:pt idx="0">
                  <c:v>0.79214392729198613</c:v>
                </c:pt>
                <c:pt idx="1">
                  <c:v>0.78837542802685046</c:v>
                </c:pt>
                <c:pt idx="2">
                  <c:v>0.78581019338934255</c:v>
                </c:pt>
                <c:pt idx="3">
                  <c:v>0.78149681579300823</c:v>
                </c:pt>
                <c:pt idx="4">
                  <c:v>0.77817394302321874</c:v>
                </c:pt>
                <c:pt idx="5">
                  <c:v>0.77861518204207614</c:v>
                </c:pt>
                <c:pt idx="6">
                  <c:v>0.7809004499656198</c:v>
                </c:pt>
                <c:pt idx="7">
                  <c:v>0.7772948499501271</c:v>
                </c:pt>
                <c:pt idx="8">
                  <c:v>0.77807441131518207</c:v>
                </c:pt>
                <c:pt idx="9">
                  <c:v>0.76356205714723979</c:v>
                </c:pt>
                <c:pt idx="10">
                  <c:v>0.75872854393624523</c:v>
                </c:pt>
                <c:pt idx="11">
                  <c:v>0.75383230653728661</c:v>
                </c:pt>
                <c:pt idx="12">
                  <c:v>0.75598036464576657</c:v>
                </c:pt>
                <c:pt idx="13">
                  <c:v>0.74792847533106932</c:v>
                </c:pt>
                <c:pt idx="14">
                  <c:v>0.749774778910829</c:v>
                </c:pt>
                <c:pt idx="15">
                  <c:v>0.74950929868513361</c:v>
                </c:pt>
                <c:pt idx="16">
                  <c:v>0.75494904889827941</c:v>
                </c:pt>
                <c:pt idx="17">
                  <c:v>0.75760276006162086</c:v>
                </c:pt>
                <c:pt idx="18">
                  <c:v>0.76052221686856347</c:v>
                </c:pt>
                <c:pt idx="19">
                  <c:v>0.76672844314212474</c:v>
                </c:pt>
                <c:pt idx="20">
                  <c:v>0.75177854977800296</c:v>
                </c:pt>
                <c:pt idx="21">
                  <c:v>0.75805057077900828</c:v>
                </c:pt>
                <c:pt idx="22">
                  <c:v>0.76140646501997888</c:v>
                </c:pt>
                <c:pt idx="23" formatCode="###0%">
                  <c:v>0.76978275466659685</c:v>
                </c:pt>
              </c:numCache>
            </c:numRef>
          </c:val>
          <c:smooth val="0"/>
          <c:extLst>
            <c:ext xmlns:c16="http://schemas.microsoft.com/office/drawing/2014/chart" uri="{C3380CC4-5D6E-409C-BE32-E72D297353CC}">
              <c16:uniqueId val="{00000004-D5F8-429D-A534-3F68F3EE6DD8}"/>
            </c:ext>
          </c:extLst>
        </c:ser>
        <c:ser>
          <c:idx val="1"/>
          <c:order val="1"/>
          <c:tx>
            <c:strRef>
              <c:f>'Fig 1 '!$D$2</c:f>
              <c:strCache>
                <c:ptCount val="1"/>
                <c:pt idx="0">
                  <c:v>Immigrant</c:v>
                </c:pt>
              </c:strCache>
            </c:strRef>
          </c:tx>
          <c:spPr>
            <a:ln w="66675" cmpd="sng">
              <a:solidFill>
                <a:srgbClr val="00B050"/>
              </a:solidFill>
              <a:prstDash val="solid"/>
            </a:ln>
          </c:spPr>
          <c:marker>
            <c:symbol val="circle"/>
            <c:size val="8"/>
            <c:spPr>
              <a:solidFill>
                <a:schemeClr val="bg1"/>
              </a:solidFill>
              <a:ln>
                <a:solidFill>
                  <a:srgbClr val="00B050"/>
                </a:solidFill>
              </a:ln>
            </c:spPr>
          </c:marker>
          <c:dLbls>
            <c:dLbl>
              <c:idx val="0"/>
              <c:layout>
                <c:manualLayout>
                  <c:x val="-5.8860278520943762E-2"/>
                  <c:y val="3.6060143883322175E-2"/>
                </c:manualLayout>
              </c:layout>
              <c:spPr>
                <a:noFill/>
                <a:ln w="25400">
                  <a:noFill/>
                </a:ln>
              </c:spPr>
              <c:txPr>
                <a:bodyPr wrap="square" lIns="38100" tIns="19050" rIns="38100" bIns="19050" anchor="ctr">
                  <a:spAutoFit/>
                </a:bodyPr>
                <a:lstStyle/>
                <a:p>
                  <a:pPr>
                    <a:defRPr sz="1600" b="1">
                      <a:solidFill>
                        <a:srgbClr val="00B05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5F8-429D-A534-3F68F3EE6DD8}"/>
                </c:ext>
              </c:extLst>
            </c:dLbl>
            <c:dLbl>
              <c:idx val="6"/>
              <c:layout>
                <c:manualLayout>
                  <c:x val="-3.8969663700512011E-2"/>
                  <c:y val="3.8754819296357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5F8-429D-A534-3F68F3EE6DD8}"/>
                </c:ext>
              </c:extLst>
            </c:dLbl>
            <c:dLbl>
              <c:idx val="19"/>
              <c:layout>
                <c:manualLayout>
                  <c:x val="-5.5196267527496401E-2"/>
                  <c:y val="5.6130861967247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5F8-429D-A534-3F68F3EE6DD8}"/>
                </c:ext>
              </c:extLst>
            </c:dLbl>
            <c:dLbl>
              <c:idx val="23"/>
              <c:layout>
                <c:manualLayout>
                  <c:x val="0"/>
                  <c:y val="-3.65619078861142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F77-45F8-9335-A073FC2EF819}"/>
                </c:ext>
              </c:extLst>
            </c:dLbl>
            <c:spPr>
              <a:noFill/>
              <a:ln>
                <a:noFill/>
              </a:ln>
              <a:effectLst/>
            </c:spPr>
            <c:txPr>
              <a:bodyPr wrap="square" lIns="38100" tIns="19050" rIns="38100" bIns="19050" anchor="ctr">
                <a:spAutoFit/>
              </a:bodyPr>
              <a:lstStyle/>
              <a:p>
                <a:pPr>
                  <a:defRPr sz="1600" b="1">
                    <a:solidFill>
                      <a:srgbClr val="00B050"/>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'Fig 1 '!$B$3:$B$26</c:f>
              <c:strCache>
                <c:ptCount val="24"/>
                <c:pt idx="0">
                  <c:v>Q4 2000</c:v>
                </c:pt>
                <c:pt idx="1">
                  <c:v>Q4 2001</c:v>
                </c:pt>
                <c:pt idx="2">
                  <c:v>Q4 2002</c:v>
                </c:pt>
                <c:pt idx="3">
                  <c:v>Q4 2003</c:v>
                </c:pt>
                <c:pt idx="4">
                  <c:v>Q4 2004</c:v>
                </c:pt>
                <c:pt idx="5">
                  <c:v>Q4 2005</c:v>
                </c:pt>
                <c:pt idx="6">
                  <c:v>Q4 2006</c:v>
                </c:pt>
                <c:pt idx="7">
                  <c:v>Q4 2007</c:v>
                </c:pt>
                <c:pt idx="8">
                  <c:v>Q4 2008</c:v>
                </c:pt>
                <c:pt idx="9">
                  <c:v>Q4 2009</c:v>
                </c:pt>
                <c:pt idx="10">
                  <c:v>Q4 2010</c:v>
                </c:pt>
                <c:pt idx="11">
                  <c:v>Q4 2011</c:v>
                </c:pt>
                <c:pt idx="12">
                  <c:v>Q4 2012</c:v>
                </c:pt>
                <c:pt idx="13">
                  <c:v>Q4 2013</c:v>
                </c:pt>
                <c:pt idx="14">
                  <c:v>Q4 2014</c:v>
                </c:pt>
                <c:pt idx="15">
                  <c:v>Q4 2015</c:v>
                </c:pt>
                <c:pt idx="16">
                  <c:v>Q4 2016</c:v>
                </c:pt>
                <c:pt idx="17">
                  <c:v>Q4 2017</c:v>
                </c:pt>
                <c:pt idx="18">
                  <c:v>Q4 2018</c:v>
                </c:pt>
                <c:pt idx="19">
                  <c:v>Q4 2019</c:v>
                </c:pt>
                <c:pt idx="20">
                  <c:v>Q4 2020</c:v>
                </c:pt>
                <c:pt idx="21">
                  <c:v>Q4 2021</c:v>
                </c:pt>
                <c:pt idx="22">
                  <c:v>Q4 2022</c:v>
                </c:pt>
                <c:pt idx="23">
                  <c:v>Q4 2023</c:v>
                </c:pt>
              </c:strCache>
            </c:strRef>
          </c:cat>
          <c:val>
            <c:numRef>
              <c:f>'Fig 1 '!$D$3:$D$26</c:f>
              <c:numCache>
                <c:formatCode>###0.0%</c:formatCode>
                <c:ptCount val="24"/>
                <c:pt idx="0">
                  <c:v>0.75783877874807581</c:v>
                </c:pt>
                <c:pt idx="1">
                  <c:v>0.7613002805942406</c:v>
                </c:pt>
                <c:pt idx="2">
                  <c:v>0.75335965418558171</c:v>
                </c:pt>
                <c:pt idx="3">
                  <c:v>0.75290338093633158</c:v>
                </c:pt>
                <c:pt idx="4">
                  <c:v>0.75950647054703213</c:v>
                </c:pt>
                <c:pt idx="5">
                  <c:v>0.761781133740285</c:v>
                </c:pt>
                <c:pt idx="6">
                  <c:v>0.76639937737957065</c:v>
                </c:pt>
                <c:pt idx="7">
                  <c:v>0.76499665629262958</c:v>
                </c:pt>
                <c:pt idx="8">
                  <c:v>0.7636658093918125</c:v>
                </c:pt>
                <c:pt idx="9">
                  <c:v>0.76303022144867161</c:v>
                </c:pt>
                <c:pt idx="10">
                  <c:v>0.76292722809083846</c:v>
                </c:pt>
                <c:pt idx="11">
                  <c:v>0.76123266060138017</c:v>
                </c:pt>
                <c:pt idx="12">
                  <c:v>0.75117562150319761</c:v>
                </c:pt>
                <c:pt idx="13">
                  <c:v>0.74686109616812335</c:v>
                </c:pt>
                <c:pt idx="14">
                  <c:v>0.74972334668099738</c:v>
                </c:pt>
                <c:pt idx="15">
                  <c:v>0.74315651337099298</c:v>
                </c:pt>
                <c:pt idx="16">
                  <c:v>0.74197834362228254</c:v>
                </c:pt>
                <c:pt idx="17">
                  <c:v>0.7484118978555524</c:v>
                </c:pt>
                <c:pt idx="18">
                  <c:v>0.75654516022788587</c:v>
                </c:pt>
                <c:pt idx="19">
                  <c:v>0.76199453481067114</c:v>
                </c:pt>
                <c:pt idx="20">
                  <c:v>0.74528017844504757</c:v>
                </c:pt>
                <c:pt idx="21">
                  <c:v>0.75938140332913551</c:v>
                </c:pt>
                <c:pt idx="22">
                  <c:v>0.76618562776572929</c:v>
                </c:pt>
                <c:pt idx="23">
                  <c:v>0.7705491609559868</c:v>
                </c:pt>
              </c:numCache>
            </c:numRef>
          </c:val>
          <c:smooth val="0"/>
          <c:extLst>
            <c:ext xmlns:c16="http://schemas.microsoft.com/office/drawing/2014/chart" uri="{C3380CC4-5D6E-409C-BE32-E72D297353CC}">
              <c16:uniqueId val="{00000009-D5F8-429D-A534-3F68F3EE6DD8}"/>
            </c:ext>
          </c:extLst>
        </c:ser>
        <c:dLbls>
          <c:showLegendKey val="0"/>
          <c:showVal val="0"/>
          <c:showCatName val="0"/>
          <c:showSerName val="0"/>
          <c:showPercent val="0"/>
          <c:showBubbleSize val="0"/>
        </c:dLbls>
        <c:marker val="1"/>
        <c:smooth val="0"/>
        <c:axId val="81592352"/>
        <c:axId val="1"/>
      </c:lineChart>
      <c:catAx>
        <c:axId val="815923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At val="0.60000000000000009"/>
        <c:auto val="1"/>
        <c:lblAlgn val="ctr"/>
        <c:lblOffset val="100"/>
        <c:noMultiLvlLbl val="0"/>
      </c:catAx>
      <c:valAx>
        <c:axId val="1"/>
        <c:scaling>
          <c:orientation val="minMax"/>
          <c:min val="0.70000000000000007"/>
        </c:scaling>
        <c:delete val="1"/>
        <c:axPos val="l"/>
        <c:numFmt formatCode="0%" sourceLinked="0"/>
        <c:majorTickMark val="out"/>
        <c:minorTickMark val="none"/>
        <c:tickLblPos val="nextTo"/>
        <c:crossAx val="81592352"/>
        <c:crosses val="autoZero"/>
        <c:crossBetween val="midCat"/>
        <c:majorUnit val="2.0000000000000004E-2"/>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10. Employment Rate: All U.S.-Born</a:t>
            </a:r>
          </a:p>
        </c:rich>
      </c:tx>
      <c:overlay val="1"/>
    </c:title>
    <c:autoTitleDeleted val="0"/>
    <c:plotArea>
      <c:layout>
        <c:manualLayout>
          <c:layoutTarget val="inner"/>
          <c:xMode val="edge"/>
          <c:yMode val="edge"/>
          <c:x val="3.4658739086185657E-2"/>
          <c:y val="0.11915318277523002"/>
          <c:w val="0.72909871980288177"/>
          <c:h val="0.75408343187870752"/>
        </c:manualLayout>
      </c:layout>
      <c:lineChart>
        <c:grouping val="standard"/>
        <c:varyColors val="0"/>
        <c:ser>
          <c:idx val="3"/>
          <c:order val="0"/>
          <c:tx>
            <c:strRef>
              <c:f>'Figures 10-17, All US'!$B$12</c:f>
              <c:strCache>
                <c:ptCount val="1"/>
                <c:pt idx="0">
                  <c:v>≥Bachelor's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0A91-4C6F-9A89-EE8E65E69353}"/>
                </c:ext>
              </c:extLst>
            </c:dLbl>
            <c:dLbl>
              <c:idx val="1"/>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0A91-4C6F-9A89-EE8E65E69353}"/>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10-17, All US'!$C$8:$F$8</c:f>
              <c:strCache>
                <c:ptCount val="4"/>
                <c:pt idx="0">
                  <c:v>Q4 2000</c:v>
                </c:pt>
                <c:pt idx="1">
                  <c:v>Q4 2006</c:v>
                </c:pt>
                <c:pt idx="2">
                  <c:v>Q4 2019</c:v>
                </c:pt>
                <c:pt idx="3">
                  <c:v>Q4 2023</c:v>
                </c:pt>
              </c:strCache>
            </c:strRef>
          </c:cat>
          <c:val>
            <c:numRef>
              <c:f>'Figures 10-17, All US'!$C$12:$F$12</c:f>
              <c:numCache>
                <c:formatCode>0%</c:formatCode>
                <c:ptCount val="4"/>
                <c:pt idx="0">
                  <c:v>0.86139973884425403</c:v>
                </c:pt>
                <c:pt idx="1">
                  <c:v>0.85078925921224535</c:v>
                </c:pt>
                <c:pt idx="2">
                  <c:v>0.85296061853952665</c:v>
                </c:pt>
                <c:pt idx="3">
                  <c:v>0.85350779367490515</c:v>
                </c:pt>
              </c:numCache>
            </c:numRef>
          </c:val>
          <c:smooth val="0"/>
          <c:extLst>
            <c:ext xmlns:c16="http://schemas.microsoft.com/office/drawing/2014/chart" uri="{C3380CC4-5D6E-409C-BE32-E72D297353CC}">
              <c16:uniqueId val="{00000002-0A91-4C6F-9A89-EE8E65E69353}"/>
            </c:ext>
          </c:extLst>
        </c:ser>
        <c:ser>
          <c:idx val="2"/>
          <c:order val="1"/>
          <c:tx>
            <c:strRef>
              <c:f>'Figures 10-17, All US'!$B$11</c:f>
              <c:strCache>
                <c:ptCount val="1"/>
                <c:pt idx="0">
                  <c:v>Some College</c:v>
                </c:pt>
              </c:strCache>
            </c:strRef>
          </c:tx>
          <c:spPr>
            <a:ln>
              <a:solidFill>
                <a:srgbClr val="00B050"/>
              </a:solidFill>
            </a:ln>
          </c:spPr>
          <c:marker>
            <c:symbol val="circle"/>
            <c:size val="5"/>
            <c:spPr>
              <a:solidFill>
                <a:schemeClr val="bg1"/>
              </a:solidFill>
            </c:spPr>
          </c:marker>
          <c:dLbls>
            <c:dLbl>
              <c:idx val="0"/>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3-0A91-4C6F-9A89-EE8E65E69353}"/>
                </c:ext>
              </c:extLst>
            </c:dLbl>
            <c:dLbl>
              <c:idx val="1"/>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4-0A91-4C6F-9A89-EE8E65E69353}"/>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10-17, All US'!$C$8:$F$8</c:f>
              <c:strCache>
                <c:ptCount val="4"/>
                <c:pt idx="0">
                  <c:v>Q4 2000</c:v>
                </c:pt>
                <c:pt idx="1">
                  <c:v>Q4 2006</c:v>
                </c:pt>
                <c:pt idx="2">
                  <c:v>Q4 2019</c:v>
                </c:pt>
                <c:pt idx="3">
                  <c:v>Q4 2023</c:v>
                </c:pt>
              </c:strCache>
            </c:strRef>
          </c:cat>
          <c:val>
            <c:numRef>
              <c:f>'Figures 10-17, All US'!$C$11:$F$11</c:f>
              <c:numCache>
                <c:formatCode>0%</c:formatCode>
                <c:ptCount val="4"/>
                <c:pt idx="0">
                  <c:v>0.7874625252842864</c:v>
                </c:pt>
                <c:pt idx="1">
                  <c:v>0.7569944479188121</c:v>
                </c:pt>
                <c:pt idx="2">
                  <c:v>0.72868294461717154</c:v>
                </c:pt>
                <c:pt idx="3">
                  <c:v>0.71984729905462785</c:v>
                </c:pt>
              </c:numCache>
            </c:numRef>
          </c:val>
          <c:smooth val="0"/>
          <c:extLst>
            <c:ext xmlns:c16="http://schemas.microsoft.com/office/drawing/2014/chart" uri="{C3380CC4-5D6E-409C-BE32-E72D297353CC}">
              <c16:uniqueId val="{00000005-0A91-4C6F-9A89-EE8E65E69353}"/>
            </c:ext>
          </c:extLst>
        </c:ser>
        <c:ser>
          <c:idx val="1"/>
          <c:order val="2"/>
          <c:tx>
            <c:strRef>
              <c:f>'Figures 10-17, All US'!$B$10</c:f>
              <c:strCache>
                <c:ptCount val="1"/>
                <c:pt idx="0">
                  <c:v>HS only</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6-0A91-4C6F-9A89-EE8E65E69353}"/>
                </c:ext>
              </c:extLst>
            </c:dLbl>
            <c:dLbl>
              <c:idx val="1"/>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7-0A91-4C6F-9A89-EE8E65E69353}"/>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10-17, All US'!$C$8:$F$8</c:f>
              <c:strCache>
                <c:ptCount val="4"/>
                <c:pt idx="0">
                  <c:v>Q4 2000</c:v>
                </c:pt>
                <c:pt idx="1">
                  <c:v>Q4 2006</c:v>
                </c:pt>
                <c:pt idx="2">
                  <c:v>Q4 2019</c:v>
                </c:pt>
                <c:pt idx="3">
                  <c:v>Q4 2023</c:v>
                </c:pt>
              </c:strCache>
            </c:strRef>
          </c:cat>
          <c:val>
            <c:numRef>
              <c:f>'Figures 10-17, All US'!$C$10:$F$10</c:f>
              <c:numCache>
                <c:formatCode>0%</c:formatCode>
                <c:ptCount val="4"/>
                <c:pt idx="0">
                  <c:v>0.74758934247463216</c:v>
                </c:pt>
                <c:pt idx="1">
                  <c:v>0.72264469761984873</c:v>
                </c:pt>
                <c:pt idx="2">
                  <c:v>0.68499658548271902</c:v>
                </c:pt>
                <c:pt idx="3">
                  <c:v>0.68206716341675255</c:v>
                </c:pt>
              </c:numCache>
            </c:numRef>
          </c:val>
          <c:smooth val="0"/>
          <c:extLst>
            <c:ext xmlns:c16="http://schemas.microsoft.com/office/drawing/2014/chart" uri="{C3380CC4-5D6E-409C-BE32-E72D297353CC}">
              <c16:uniqueId val="{00000008-0A91-4C6F-9A89-EE8E65E69353}"/>
            </c:ext>
          </c:extLst>
        </c:ser>
        <c:ser>
          <c:idx val="0"/>
          <c:order val="3"/>
          <c:tx>
            <c:strRef>
              <c:f>'Figures 10-17, All US'!$B$9</c:f>
              <c:strCache>
                <c:ptCount val="1"/>
                <c:pt idx="0">
                  <c:v>&lt; HS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9-0A91-4C6F-9A89-EE8E65E69353}"/>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0A91-4C6F-9A89-EE8E65E69353}"/>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10-17, All US'!$C$8:$F$8</c:f>
              <c:strCache>
                <c:ptCount val="4"/>
                <c:pt idx="0">
                  <c:v>Q4 2000</c:v>
                </c:pt>
                <c:pt idx="1">
                  <c:v>Q4 2006</c:v>
                </c:pt>
                <c:pt idx="2">
                  <c:v>Q4 2019</c:v>
                </c:pt>
                <c:pt idx="3">
                  <c:v>Q4 2023</c:v>
                </c:pt>
              </c:strCache>
            </c:strRef>
          </c:cat>
          <c:val>
            <c:numRef>
              <c:f>'Figures 10-17, All US'!$C$9:$F$9</c:f>
              <c:numCache>
                <c:formatCode>0%</c:formatCode>
                <c:ptCount val="4"/>
                <c:pt idx="0">
                  <c:v>0.52970782796123683</c:v>
                </c:pt>
                <c:pt idx="1">
                  <c:v>0.50378207805466613</c:v>
                </c:pt>
                <c:pt idx="2">
                  <c:v>0.46394553572178038</c:v>
                </c:pt>
                <c:pt idx="3">
                  <c:v>0.46996750758856398</c:v>
                </c:pt>
              </c:numCache>
            </c:numRef>
          </c:val>
          <c:smooth val="0"/>
          <c:extLst>
            <c:ext xmlns:c16="http://schemas.microsoft.com/office/drawing/2014/chart" uri="{C3380CC4-5D6E-409C-BE32-E72D297353CC}">
              <c16:uniqueId val="{0000000B-0A91-4C6F-9A89-EE8E65E69353}"/>
            </c:ext>
          </c:extLst>
        </c:ser>
        <c:dLbls>
          <c:showLegendKey val="0"/>
          <c:showVal val="0"/>
          <c:showCatName val="0"/>
          <c:showSerName val="0"/>
          <c:showPercent val="0"/>
          <c:showBubbleSize val="0"/>
        </c:dLbls>
        <c:marker val="1"/>
        <c:smooth val="0"/>
        <c:axId val="81589440"/>
        <c:axId val="1"/>
      </c:lineChart>
      <c:catAx>
        <c:axId val="8158944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4"/>
        </c:scaling>
        <c:delete val="1"/>
        <c:axPos val="l"/>
        <c:numFmt formatCode="0%" sourceLinked="1"/>
        <c:majorTickMark val="out"/>
        <c:minorTickMark val="none"/>
        <c:tickLblPos val="nextTo"/>
        <c:crossAx val="81589440"/>
        <c:crosses val="autoZero"/>
        <c:crossBetween val="between"/>
        <c:majorUnit val="0.1"/>
      </c:valAx>
    </c:plotArea>
    <c:legend>
      <c:legendPos val="r"/>
      <c:layout>
        <c:manualLayout>
          <c:xMode val="edge"/>
          <c:yMode val="edge"/>
          <c:x val="0.78697591985394888"/>
          <c:y val="0.33865166521004686"/>
          <c:w val="0.20995572118370698"/>
          <c:h val="0.37948361106024547"/>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11. Employment Rate: Black U.S.-Born</a:t>
            </a:r>
          </a:p>
        </c:rich>
      </c:tx>
      <c:overlay val="1"/>
    </c:title>
    <c:autoTitleDeleted val="0"/>
    <c:plotArea>
      <c:layout>
        <c:manualLayout>
          <c:layoutTarget val="inner"/>
          <c:xMode val="edge"/>
          <c:yMode val="edge"/>
          <c:x val="2.1813224267211998E-2"/>
          <c:y val="0.12743360463919268"/>
          <c:w val="0.70021716610577056"/>
          <c:h val="0.75432852450170251"/>
        </c:manualLayout>
      </c:layout>
      <c:lineChart>
        <c:grouping val="standard"/>
        <c:varyColors val="0"/>
        <c:ser>
          <c:idx val="3"/>
          <c:order val="0"/>
          <c:tx>
            <c:strRef>
              <c:f>'Figures 10-17, All US'!$B$19</c:f>
              <c:strCache>
                <c:ptCount val="1"/>
                <c:pt idx="0">
                  <c:v>≥Bachelor's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CCBD-412A-844B-3C7D5E7FB03D}"/>
                </c:ext>
              </c:extLst>
            </c:dLbl>
            <c:dLbl>
              <c:idx val="1"/>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CCBD-412A-844B-3C7D5E7FB03D}"/>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10-17, All US'!$C$8:$F$8</c:f>
              <c:strCache>
                <c:ptCount val="4"/>
                <c:pt idx="0">
                  <c:v>Q4 2000</c:v>
                </c:pt>
                <c:pt idx="1">
                  <c:v>Q4 2006</c:v>
                </c:pt>
                <c:pt idx="2">
                  <c:v>Q4 2019</c:v>
                </c:pt>
                <c:pt idx="3">
                  <c:v>Q4 2023</c:v>
                </c:pt>
              </c:strCache>
            </c:strRef>
          </c:cat>
          <c:val>
            <c:numRef>
              <c:f>'Figures 10-17, All US'!$C$19:$F$19</c:f>
              <c:numCache>
                <c:formatCode>0%</c:formatCode>
                <c:ptCount val="4"/>
                <c:pt idx="0">
                  <c:v>0.86757506728669564</c:v>
                </c:pt>
                <c:pt idx="1">
                  <c:v>0.85534945840296794</c:v>
                </c:pt>
                <c:pt idx="2">
                  <c:v>0.83939491039593583</c:v>
                </c:pt>
                <c:pt idx="3">
                  <c:v>0.8488149400243985</c:v>
                </c:pt>
              </c:numCache>
            </c:numRef>
          </c:val>
          <c:smooth val="0"/>
          <c:extLst>
            <c:ext xmlns:c16="http://schemas.microsoft.com/office/drawing/2014/chart" uri="{C3380CC4-5D6E-409C-BE32-E72D297353CC}">
              <c16:uniqueId val="{00000002-CCBD-412A-844B-3C7D5E7FB03D}"/>
            </c:ext>
          </c:extLst>
        </c:ser>
        <c:ser>
          <c:idx val="2"/>
          <c:order val="1"/>
          <c:tx>
            <c:strRef>
              <c:f>'Figures 10-17, All US'!$B$18</c:f>
              <c:strCache>
                <c:ptCount val="1"/>
                <c:pt idx="0">
                  <c:v>Some College</c:v>
                </c:pt>
              </c:strCache>
            </c:strRef>
          </c:tx>
          <c:spPr>
            <a:ln>
              <a:solidFill>
                <a:srgbClr val="00B050"/>
              </a:solidFill>
            </a:ln>
          </c:spPr>
          <c:marker>
            <c:symbol val="circle"/>
            <c:size val="5"/>
            <c:spPr>
              <a:solidFill>
                <a:schemeClr val="bg1"/>
              </a:solidFill>
            </c:spPr>
          </c:marker>
          <c:dLbls>
            <c:dLbl>
              <c:idx val="0"/>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3-CCBD-412A-844B-3C7D5E7FB03D}"/>
                </c:ext>
              </c:extLst>
            </c:dLbl>
            <c:dLbl>
              <c:idx val="1"/>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4-CCBD-412A-844B-3C7D5E7FB03D}"/>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10-17, All US'!$C$8:$F$8</c:f>
              <c:strCache>
                <c:ptCount val="4"/>
                <c:pt idx="0">
                  <c:v>Q4 2000</c:v>
                </c:pt>
                <c:pt idx="1">
                  <c:v>Q4 2006</c:v>
                </c:pt>
                <c:pt idx="2">
                  <c:v>Q4 2019</c:v>
                </c:pt>
                <c:pt idx="3">
                  <c:v>Q4 2023</c:v>
                </c:pt>
              </c:strCache>
            </c:strRef>
          </c:cat>
          <c:val>
            <c:numRef>
              <c:f>'Figures 10-17, All US'!$C$18:$F$18</c:f>
              <c:numCache>
                <c:formatCode>0%</c:formatCode>
                <c:ptCount val="4"/>
                <c:pt idx="0">
                  <c:v>0.76064168266246979</c:v>
                </c:pt>
                <c:pt idx="1">
                  <c:v>0.71506066076151298</c:v>
                </c:pt>
                <c:pt idx="2">
                  <c:v>0.7036427855887375</c:v>
                </c:pt>
                <c:pt idx="3">
                  <c:v>0.70087418931888212</c:v>
                </c:pt>
              </c:numCache>
            </c:numRef>
          </c:val>
          <c:smooth val="0"/>
          <c:extLst>
            <c:ext xmlns:c16="http://schemas.microsoft.com/office/drawing/2014/chart" uri="{C3380CC4-5D6E-409C-BE32-E72D297353CC}">
              <c16:uniqueId val="{00000005-CCBD-412A-844B-3C7D5E7FB03D}"/>
            </c:ext>
          </c:extLst>
        </c:ser>
        <c:ser>
          <c:idx val="1"/>
          <c:order val="2"/>
          <c:tx>
            <c:strRef>
              <c:f>'Figures 10-17, All US'!$B$17</c:f>
              <c:strCache>
                <c:ptCount val="1"/>
                <c:pt idx="0">
                  <c:v>HS only</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6-CCBD-412A-844B-3C7D5E7FB03D}"/>
                </c:ext>
              </c:extLst>
            </c:dLbl>
            <c:dLbl>
              <c:idx val="1"/>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7-CCBD-412A-844B-3C7D5E7FB03D}"/>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10-17, All US'!$C$8:$F$8</c:f>
              <c:strCache>
                <c:ptCount val="4"/>
                <c:pt idx="0">
                  <c:v>Q4 2000</c:v>
                </c:pt>
                <c:pt idx="1">
                  <c:v>Q4 2006</c:v>
                </c:pt>
                <c:pt idx="2">
                  <c:v>Q4 2019</c:v>
                </c:pt>
                <c:pt idx="3">
                  <c:v>Q4 2023</c:v>
                </c:pt>
              </c:strCache>
            </c:strRef>
          </c:cat>
          <c:val>
            <c:numRef>
              <c:f>'Figures 10-17, All US'!$C$17:$F$17</c:f>
              <c:numCache>
                <c:formatCode>0%</c:formatCode>
                <c:ptCount val="4"/>
                <c:pt idx="0">
                  <c:v>0.68861883803399904</c:v>
                </c:pt>
                <c:pt idx="1">
                  <c:v>0.64840633304670081</c:v>
                </c:pt>
                <c:pt idx="2">
                  <c:v>0.63164275461047326</c:v>
                </c:pt>
                <c:pt idx="3">
                  <c:v>0.62863460842069185</c:v>
                </c:pt>
              </c:numCache>
            </c:numRef>
          </c:val>
          <c:smooth val="0"/>
          <c:extLst>
            <c:ext xmlns:c16="http://schemas.microsoft.com/office/drawing/2014/chart" uri="{C3380CC4-5D6E-409C-BE32-E72D297353CC}">
              <c16:uniqueId val="{00000008-CCBD-412A-844B-3C7D5E7FB03D}"/>
            </c:ext>
          </c:extLst>
        </c:ser>
        <c:ser>
          <c:idx val="0"/>
          <c:order val="3"/>
          <c:tx>
            <c:strRef>
              <c:f>'Figures 10-17, All US'!$B$16</c:f>
              <c:strCache>
                <c:ptCount val="1"/>
                <c:pt idx="0">
                  <c:v>&lt; HS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9-CCBD-412A-844B-3C7D5E7FB03D}"/>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CCBD-412A-844B-3C7D5E7FB03D}"/>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10-17, All US'!$C$8:$F$8</c:f>
              <c:strCache>
                <c:ptCount val="4"/>
                <c:pt idx="0">
                  <c:v>Q4 2000</c:v>
                </c:pt>
                <c:pt idx="1">
                  <c:v>Q4 2006</c:v>
                </c:pt>
                <c:pt idx="2">
                  <c:v>Q4 2019</c:v>
                </c:pt>
                <c:pt idx="3">
                  <c:v>Q4 2023</c:v>
                </c:pt>
              </c:strCache>
            </c:strRef>
          </c:cat>
          <c:val>
            <c:numRef>
              <c:f>'Figures 10-17, All US'!$C$16:$F$16</c:f>
              <c:numCache>
                <c:formatCode>0%</c:formatCode>
                <c:ptCount val="4"/>
                <c:pt idx="0">
                  <c:v>0.4283303569547337</c:v>
                </c:pt>
                <c:pt idx="1">
                  <c:v>0.40905488042506133</c:v>
                </c:pt>
                <c:pt idx="2">
                  <c:v>0.37480198885379162</c:v>
                </c:pt>
                <c:pt idx="3">
                  <c:v>0.36674976670100351</c:v>
                </c:pt>
              </c:numCache>
            </c:numRef>
          </c:val>
          <c:smooth val="0"/>
          <c:extLst>
            <c:ext xmlns:c16="http://schemas.microsoft.com/office/drawing/2014/chart" uri="{C3380CC4-5D6E-409C-BE32-E72D297353CC}">
              <c16:uniqueId val="{0000000B-CCBD-412A-844B-3C7D5E7FB03D}"/>
            </c:ext>
          </c:extLst>
        </c:ser>
        <c:dLbls>
          <c:showLegendKey val="0"/>
          <c:showVal val="0"/>
          <c:showCatName val="0"/>
          <c:showSerName val="0"/>
          <c:showPercent val="0"/>
          <c:showBubbleSize val="0"/>
        </c:dLbls>
        <c:marker val="1"/>
        <c:smooth val="0"/>
        <c:axId val="81599840"/>
        <c:axId val="1"/>
      </c:lineChart>
      <c:catAx>
        <c:axId val="8159984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30000000000000004"/>
        </c:scaling>
        <c:delete val="0"/>
        <c:axPos val="l"/>
        <c:numFmt formatCode="0%" sourceLinked="1"/>
        <c:majorTickMark val="none"/>
        <c:minorTickMark val="none"/>
        <c:tickLblPos val="none"/>
        <c:spPr>
          <a:ln>
            <a:solidFill>
              <a:schemeClr val="tx1">
                <a:alpha val="0"/>
              </a:schemeClr>
            </a:solidFill>
          </a:ln>
        </c:spPr>
        <c:crossAx val="81599840"/>
        <c:crosses val="autoZero"/>
        <c:crossBetween val="between"/>
        <c:majorUnit val="0.1"/>
      </c:valAx>
    </c:plotArea>
    <c:legend>
      <c:legendPos val="r"/>
      <c:layout>
        <c:manualLayout>
          <c:xMode val="edge"/>
          <c:yMode val="edge"/>
          <c:x val="0.76184816472788308"/>
          <c:y val="0.32733859105398938"/>
          <c:w val="0.21537837390662595"/>
          <c:h val="0.34836013553450679"/>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12. Employment Rate: Hispanic U.S.-Born</a:t>
            </a:r>
          </a:p>
        </c:rich>
      </c:tx>
      <c:overlay val="1"/>
    </c:title>
    <c:autoTitleDeleted val="0"/>
    <c:plotArea>
      <c:layout>
        <c:manualLayout>
          <c:layoutTarget val="inner"/>
          <c:xMode val="edge"/>
          <c:yMode val="edge"/>
          <c:x val="5.4274302668688157E-2"/>
          <c:y val="0.1693483617742903"/>
          <c:w val="0.70847144106986626"/>
          <c:h val="0.71618033816338234"/>
        </c:manualLayout>
      </c:layout>
      <c:lineChart>
        <c:grouping val="standard"/>
        <c:varyColors val="0"/>
        <c:ser>
          <c:idx val="3"/>
          <c:order val="0"/>
          <c:tx>
            <c:strRef>
              <c:f>'Figures 10-17, All US'!$B$27</c:f>
              <c:strCache>
                <c:ptCount val="1"/>
                <c:pt idx="0">
                  <c:v>≥Bachelor's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E553-4E0F-B4CE-D808C817B3DF}"/>
                </c:ext>
              </c:extLst>
            </c:dLbl>
            <c:dLbl>
              <c:idx val="1"/>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E553-4E0F-B4CE-D808C817B3DF}"/>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10-17, All US'!$C$31:$F$31</c:f>
              <c:strCache>
                <c:ptCount val="4"/>
                <c:pt idx="0">
                  <c:v>Q4 2000</c:v>
                </c:pt>
                <c:pt idx="1">
                  <c:v>Q4 2006</c:v>
                </c:pt>
                <c:pt idx="2">
                  <c:v>Q4 2019</c:v>
                </c:pt>
                <c:pt idx="3">
                  <c:v>Q4 2023</c:v>
                </c:pt>
              </c:strCache>
            </c:strRef>
          </c:cat>
          <c:val>
            <c:numRef>
              <c:f>'Figures 10-17, All US'!$C$27:$F$27</c:f>
              <c:numCache>
                <c:formatCode>0%</c:formatCode>
                <c:ptCount val="4"/>
                <c:pt idx="0">
                  <c:v>0.82577892736562131</c:v>
                </c:pt>
                <c:pt idx="1">
                  <c:v>0.85975616248735554</c:v>
                </c:pt>
                <c:pt idx="2">
                  <c:v>0.84711900728464173</c:v>
                </c:pt>
                <c:pt idx="3">
                  <c:v>0.83741489156760585</c:v>
                </c:pt>
              </c:numCache>
            </c:numRef>
          </c:val>
          <c:smooth val="0"/>
          <c:extLst>
            <c:ext xmlns:c16="http://schemas.microsoft.com/office/drawing/2014/chart" uri="{C3380CC4-5D6E-409C-BE32-E72D297353CC}">
              <c16:uniqueId val="{00000002-E553-4E0F-B4CE-D808C817B3DF}"/>
            </c:ext>
          </c:extLst>
        </c:ser>
        <c:ser>
          <c:idx val="2"/>
          <c:order val="1"/>
          <c:tx>
            <c:strRef>
              <c:f>'Figures 10-17, All US'!$B$26</c:f>
              <c:strCache>
                <c:ptCount val="1"/>
                <c:pt idx="0">
                  <c:v>Some College</c:v>
                </c:pt>
              </c:strCache>
            </c:strRef>
          </c:tx>
          <c:spPr>
            <a:ln>
              <a:solidFill>
                <a:srgbClr val="00B050"/>
              </a:solidFill>
            </a:ln>
          </c:spPr>
          <c:marker>
            <c:symbol val="circle"/>
            <c:size val="5"/>
            <c:spPr>
              <a:solidFill>
                <a:schemeClr val="bg1"/>
              </a:solidFill>
            </c:spPr>
          </c:marker>
          <c:dLbls>
            <c:dLbl>
              <c:idx val="0"/>
              <c:layout>
                <c:manualLayout>
                  <c:x val="-4.3487560902297683E-2"/>
                  <c:y val="-4.0463452853522444E-2"/>
                </c:manualLayout>
              </c:layout>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553-4E0F-B4CE-D808C817B3DF}"/>
                </c:ext>
              </c:extLst>
            </c:dLbl>
            <c:dLbl>
              <c:idx val="1"/>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4-E553-4E0F-B4CE-D808C817B3DF}"/>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10-17, All US'!$C$31:$F$31</c:f>
              <c:strCache>
                <c:ptCount val="4"/>
                <c:pt idx="0">
                  <c:v>Q4 2000</c:v>
                </c:pt>
                <c:pt idx="1">
                  <c:v>Q4 2006</c:v>
                </c:pt>
                <c:pt idx="2">
                  <c:v>Q4 2019</c:v>
                </c:pt>
                <c:pt idx="3">
                  <c:v>Q4 2023</c:v>
                </c:pt>
              </c:strCache>
            </c:strRef>
          </c:cat>
          <c:val>
            <c:numRef>
              <c:f>'Figures 10-17, All US'!$C$26:$F$26</c:f>
              <c:numCache>
                <c:formatCode>0%</c:formatCode>
                <c:ptCount val="4"/>
                <c:pt idx="0">
                  <c:v>0.77096506483460014</c:v>
                </c:pt>
                <c:pt idx="1">
                  <c:v>0.76509925118915012</c:v>
                </c:pt>
                <c:pt idx="2">
                  <c:v>0.7325919283179515</c:v>
                </c:pt>
                <c:pt idx="3">
                  <c:v>0.73726430993959535</c:v>
                </c:pt>
              </c:numCache>
            </c:numRef>
          </c:val>
          <c:smooth val="0"/>
          <c:extLst>
            <c:ext xmlns:c16="http://schemas.microsoft.com/office/drawing/2014/chart" uri="{C3380CC4-5D6E-409C-BE32-E72D297353CC}">
              <c16:uniqueId val="{00000005-E553-4E0F-B4CE-D808C817B3DF}"/>
            </c:ext>
          </c:extLst>
        </c:ser>
        <c:ser>
          <c:idx val="1"/>
          <c:order val="2"/>
          <c:tx>
            <c:strRef>
              <c:f>'Figures 10-17, All US'!$B$25</c:f>
              <c:strCache>
                <c:ptCount val="1"/>
                <c:pt idx="0">
                  <c:v>HS only</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6-E553-4E0F-B4CE-D808C817B3DF}"/>
                </c:ext>
              </c:extLst>
            </c:dLbl>
            <c:dLbl>
              <c:idx val="1"/>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7-E553-4E0F-B4CE-D808C817B3DF}"/>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10-17, All US'!$C$31:$F$31</c:f>
              <c:strCache>
                <c:ptCount val="4"/>
                <c:pt idx="0">
                  <c:v>Q4 2000</c:v>
                </c:pt>
                <c:pt idx="1">
                  <c:v>Q4 2006</c:v>
                </c:pt>
                <c:pt idx="2">
                  <c:v>Q4 2019</c:v>
                </c:pt>
                <c:pt idx="3">
                  <c:v>Q4 2023</c:v>
                </c:pt>
              </c:strCache>
            </c:strRef>
          </c:cat>
          <c:val>
            <c:numRef>
              <c:f>'Figures 10-17, All US'!$C$25:$F$25</c:f>
              <c:numCache>
                <c:formatCode>0%</c:formatCode>
                <c:ptCount val="4"/>
                <c:pt idx="0">
                  <c:v>0.73909710372773996</c:v>
                </c:pt>
                <c:pt idx="1">
                  <c:v>0.71616327552838399</c:v>
                </c:pt>
                <c:pt idx="2">
                  <c:v>0.71001631837992485</c:v>
                </c:pt>
                <c:pt idx="3">
                  <c:v>0.70007368652755031</c:v>
                </c:pt>
              </c:numCache>
            </c:numRef>
          </c:val>
          <c:smooth val="0"/>
          <c:extLst>
            <c:ext xmlns:c16="http://schemas.microsoft.com/office/drawing/2014/chart" uri="{C3380CC4-5D6E-409C-BE32-E72D297353CC}">
              <c16:uniqueId val="{00000008-E553-4E0F-B4CE-D808C817B3DF}"/>
            </c:ext>
          </c:extLst>
        </c:ser>
        <c:ser>
          <c:idx val="0"/>
          <c:order val="3"/>
          <c:tx>
            <c:strRef>
              <c:f>'Figures 10-17, All US'!$B$24</c:f>
              <c:strCache>
                <c:ptCount val="1"/>
                <c:pt idx="0">
                  <c:v>&lt; HS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9-E553-4E0F-B4CE-D808C817B3DF}"/>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E553-4E0F-B4CE-D808C817B3DF}"/>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10-17, All US'!$C$31:$F$31</c:f>
              <c:strCache>
                <c:ptCount val="4"/>
                <c:pt idx="0">
                  <c:v>Q4 2000</c:v>
                </c:pt>
                <c:pt idx="1">
                  <c:v>Q4 2006</c:v>
                </c:pt>
                <c:pt idx="2">
                  <c:v>Q4 2019</c:v>
                </c:pt>
                <c:pt idx="3">
                  <c:v>Q4 2023</c:v>
                </c:pt>
              </c:strCache>
            </c:strRef>
          </c:cat>
          <c:val>
            <c:numRef>
              <c:f>'Figures 10-17, All US'!$C$24:$F$24</c:f>
              <c:numCache>
                <c:formatCode>0%</c:formatCode>
                <c:ptCount val="4"/>
                <c:pt idx="0">
                  <c:v>0.53656292765450508</c:v>
                </c:pt>
                <c:pt idx="1">
                  <c:v>0.50698692497567099</c:v>
                </c:pt>
                <c:pt idx="2">
                  <c:v>0.51096701958634849</c:v>
                </c:pt>
                <c:pt idx="3">
                  <c:v>0.520822298842467</c:v>
                </c:pt>
              </c:numCache>
            </c:numRef>
          </c:val>
          <c:smooth val="0"/>
          <c:extLst>
            <c:ext xmlns:c16="http://schemas.microsoft.com/office/drawing/2014/chart" uri="{C3380CC4-5D6E-409C-BE32-E72D297353CC}">
              <c16:uniqueId val="{0000000B-E553-4E0F-B4CE-D808C817B3DF}"/>
            </c:ext>
          </c:extLst>
        </c:ser>
        <c:dLbls>
          <c:showLegendKey val="0"/>
          <c:showVal val="0"/>
          <c:showCatName val="0"/>
          <c:showSerName val="0"/>
          <c:showPercent val="0"/>
          <c:showBubbleSize val="0"/>
        </c:dLbls>
        <c:marker val="1"/>
        <c:smooth val="0"/>
        <c:axId val="81592768"/>
        <c:axId val="1"/>
      </c:lineChart>
      <c:catAx>
        <c:axId val="8159276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4"/>
        </c:scaling>
        <c:delete val="0"/>
        <c:axPos val="l"/>
        <c:numFmt formatCode="0%" sourceLinked="1"/>
        <c:majorTickMark val="none"/>
        <c:minorTickMark val="none"/>
        <c:tickLblPos val="none"/>
        <c:spPr>
          <a:ln>
            <a:solidFill>
              <a:schemeClr val="tx1">
                <a:alpha val="0"/>
              </a:schemeClr>
            </a:solidFill>
          </a:ln>
        </c:spPr>
        <c:crossAx val="81592768"/>
        <c:crosses val="autoZero"/>
        <c:crossBetween val="between"/>
        <c:majorUnit val="0.1"/>
      </c:valAx>
    </c:plotArea>
    <c:legend>
      <c:legendPos val="r"/>
      <c:layout>
        <c:manualLayout>
          <c:xMode val="edge"/>
          <c:yMode val="edge"/>
          <c:x val="0.76241787378434323"/>
          <c:y val="0.32722314976981531"/>
          <c:w val="0.2179557201403024"/>
          <c:h val="0.35727408757323736"/>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14. Labor Force Participation Rate: All U.S.-Born</a:t>
            </a:r>
          </a:p>
        </c:rich>
      </c:tx>
      <c:layout>
        <c:manualLayout>
          <c:xMode val="edge"/>
          <c:yMode val="edge"/>
          <c:x val="0.13302174776476594"/>
          <c:y val="2.1942161154288983E-2"/>
        </c:manualLayout>
      </c:layout>
      <c:overlay val="1"/>
    </c:title>
    <c:autoTitleDeleted val="0"/>
    <c:plotArea>
      <c:layout>
        <c:manualLayout>
          <c:layoutTarget val="inner"/>
          <c:xMode val="edge"/>
          <c:yMode val="edge"/>
          <c:x val="4.084619970806521E-2"/>
          <c:y val="0.10893146113791996"/>
          <c:w val="0.66172033747422709"/>
          <c:h val="0.7583403453971882"/>
        </c:manualLayout>
      </c:layout>
      <c:lineChart>
        <c:grouping val="standard"/>
        <c:varyColors val="0"/>
        <c:ser>
          <c:idx val="3"/>
          <c:order val="0"/>
          <c:tx>
            <c:strRef>
              <c:f>'Figures 10-17, All US'!$H$12</c:f>
              <c:strCache>
                <c:ptCount val="1"/>
                <c:pt idx="0">
                  <c:v>≥Bachelor's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62F8-42A0-9C9A-CF8D3E683FE9}"/>
                </c:ext>
              </c:extLst>
            </c:dLbl>
            <c:dLbl>
              <c:idx val="1"/>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62F8-42A0-9C9A-CF8D3E683FE9}"/>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10-17, All US'!$I$15:$L$15</c:f>
              <c:strCache>
                <c:ptCount val="4"/>
                <c:pt idx="0">
                  <c:v>Q4 2000</c:v>
                </c:pt>
                <c:pt idx="1">
                  <c:v>Q4 2006</c:v>
                </c:pt>
                <c:pt idx="2">
                  <c:v>Q4 2019</c:v>
                </c:pt>
                <c:pt idx="3">
                  <c:v>Q4 2023</c:v>
                </c:pt>
              </c:strCache>
            </c:strRef>
          </c:cat>
          <c:val>
            <c:numRef>
              <c:f>'Figures 10-17, All US'!$I$12:$L$12</c:f>
              <c:numCache>
                <c:formatCode>0%</c:formatCode>
                <c:ptCount val="4"/>
                <c:pt idx="0">
                  <c:v>0.87388523243345617</c:v>
                </c:pt>
                <c:pt idx="1">
                  <c:v>0.86729501344777526</c:v>
                </c:pt>
                <c:pt idx="2">
                  <c:v>0.86872944460826196</c:v>
                </c:pt>
                <c:pt idx="3">
                  <c:v>0.86977666307073642</c:v>
                </c:pt>
              </c:numCache>
            </c:numRef>
          </c:val>
          <c:smooth val="0"/>
          <c:extLst>
            <c:ext xmlns:c16="http://schemas.microsoft.com/office/drawing/2014/chart" uri="{C3380CC4-5D6E-409C-BE32-E72D297353CC}">
              <c16:uniqueId val="{00000002-62F8-42A0-9C9A-CF8D3E683FE9}"/>
            </c:ext>
          </c:extLst>
        </c:ser>
        <c:ser>
          <c:idx val="2"/>
          <c:order val="1"/>
          <c:tx>
            <c:strRef>
              <c:f>'Figures 10-17, All US'!$H$11</c:f>
              <c:strCache>
                <c:ptCount val="1"/>
                <c:pt idx="0">
                  <c:v>Some College</c:v>
                </c:pt>
              </c:strCache>
            </c:strRef>
          </c:tx>
          <c:spPr>
            <a:ln>
              <a:solidFill>
                <a:srgbClr val="00B050"/>
              </a:solidFill>
            </a:ln>
          </c:spPr>
          <c:marker>
            <c:symbol val="circle"/>
            <c:size val="5"/>
            <c:spPr>
              <a:solidFill>
                <a:schemeClr val="bg1"/>
              </a:solidFill>
            </c:spPr>
          </c:marker>
          <c:dLbls>
            <c:dLbl>
              <c:idx val="0"/>
              <c:layout>
                <c:manualLayout>
                  <c:x val="-4.9173548428397669E-2"/>
                  <c:y val="-3.8400567227674737E-2"/>
                </c:manualLayout>
              </c:layout>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2F8-42A0-9C9A-CF8D3E683FE9}"/>
                </c:ext>
              </c:extLst>
            </c:dLbl>
            <c:dLbl>
              <c:idx val="1"/>
              <c:layout>
                <c:manualLayout>
                  <c:x val="-4.9173548428397718E-2"/>
                  <c:y val="-4.7879240213456728E-2"/>
                </c:manualLayout>
              </c:layout>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2F8-42A0-9C9A-CF8D3E683FE9}"/>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10-17, All US'!$I$15:$L$15</c:f>
              <c:strCache>
                <c:ptCount val="4"/>
                <c:pt idx="0">
                  <c:v>Q4 2000</c:v>
                </c:pt>
                <c:pt idx="1">
                  <c:v>Q4 2006</c:v>
                </c:pt>
                <c:pt idx="2">
                  <c:v>Q4 2019</c:v>
                </c:pt>
                <c:pt idx="3">
                  <c:v>Q4 2023</c:v>
                </c:pt>
              </c:strCache>
            </c:strRef>
          </c:cat>
          <c:val>
            <c:numRef>
              <c:f>'Figures 10-17, All US'!$I$11:$L$11</c:f>
              <c:numCache>
                <c:formatCode>0%</c:formatCode>
                <c:ptCount val="4"/>
                <c:pt idx="0">
                  <c:v>0.80918335434391864</c:v>
                </c:pt>
                <c:pt idx="1">
                  <c:v>0.78605700266485212</c:v>
                </c:pt>
                <c:pt idx="2">
                  <c:v>0.75202994331741768</c:v>
                </c:pt>
                <c:pt idx="3">
                  <c:v>0.7430407527256484</c:v>
                </c:pt>
              </c:numCache>
            </c:numRef>
          </c:val>
          <c:smooth val="0"/>
          <c:extLst>
            <c:ext xmlns:c16="http://schemas.microsoft.com/office/drawing/2014/chart" uri="{C3380CC4-5D6E-409C-BE32-E72D297353CC}">
              <c16:uniqueId val="{00000005-62F8-42A0-9C9A-CF8D3E683FE9}"/>
            </c:ext>
          </c:extLst>
        </c:ser>
        <c:ser>
          <c:idx val="1"/>
          <c:order val="2"/>
          <c:tx>
            <c:strRef>
              <c:f>'Figures 10-17, All US'!$H$10</c:f>
              <c:strCache>
                <c:ptCount val="1"/>
                <c:pt idx="0">
                  <c:v>HS only</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6-62F8-42A0-9C9A-CF8D3E683FE9}"/>
                </c:ext>
              </c:extLst>
            </c:dLbl>
            <c:dLbl>
              <c:idx val="1"/>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7-62F8-42A0-9C9A-CF8D3E683FE9}"/>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10-17, All US'!$I$15:$L$15</c:f>
              <c:strCache>
                <c:ptCount val="4"/>
                <c:pt idx="0">
                  <c:v>Q4 2000</c:v>
                </c:pt>
                <c:pt idx="1">
                  <c:v>Q4 2006</c:v>
                </c:pt>
                <c:pt idx="2">
                  <c:v>Q4 2019</c:v>
                </c:pt>
                <c:pt idx="3">
                  <c:v>Q4 2023</c:v>
                </c:pt>
              </c:strCache>
            </c:strRef>
          </c:cat>
          <c:val>
            <c:numRef>
              <c:f>'Figures 10-17, All US'!$I$10:$L$10</c:f>
              <c:numCache>
                <c:formatCode>0%</c:formatCode>
                <c:ptCount val="4"/>
                <c:pt idx="0">
                  <c:v>0.78057603260190778</c:v>
                </c:pt>
                <c:pt idx="1">
                  <c:v>0.7648797468833064</c:v>
                </c:pt>
                <c:pt idx="2">
                  <c:v>0.7211915866586599</c:v>
                </c:pt>
                <c:pt idx="3">
                  <c:v>0.72079135252304227</c:v>
                </c:pt>
              </c:numCache>
            </c:numRef>
          </c:val>
          <c:smooth val="0"/>
          <c:extLst>
            <c:ext xmlns:c16="http://schemas.microsoft.com/office/drawing/2014/chart" uri="{C3380CC4-5D6E-409C-BE32-E72D297353CC}">
              <c16:uniqueId val="{00000008-62F8-42A0-9C9A-CF8D3E683FE9}"/>
            </c:ext>
          </c:extLst>
        </c:ser>
        <c:ser>
          <c:idx val="0"/>
          <c:order val="3"/>
          <c:tx>
            <c:strRef>
              <c:f>'Figures 10-17, All US'!$H$9</c:f>
              <c:strCache>
                <c:ptCount val="1"/>
                <c:pt idx="0">
                  <c:v>&lt; HS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9-62F8-42A0-9C9A-CF8D3E683FE9}"/>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A-62F8-42A0-9C9A-CF8D3E683FE9}"/>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10-17, All US'!$I$15:$L$15</c:f>
              <c:strCache>
                <c:ptCount val="4"/>
                <c:pt idx="0">
                  <c:v>Q4 2000</c:v>
                </c:pt>
                <c:pt idx="1">
                  <c:v>Q4 2006</c:v>
                </c:pt>
                <c:pt idx="2">
                  <c:v>Q4 2019</c:v>
                </c:pt>
                <c:pt idx="3">
                  <c:v>Q4 2023</c:v>
                </c:pt>
              </c:strCache>
            </c:strRef>
          </c:cat>
          <c:val>
            <c:numRef>
              <c:f>'Figures 10-17, All US'!$I$9:$L$9</c:f>
              <c:numCache>
                <c:formatCode>0%</c:formatCode>
                <c:ptCount val="4"/>
                <c:pt idx="0">
                  <c:v>0.58614761139849791</c:v>
                </c:pt>
                <c:pt idx="1">
                  <c:v>0.56198103606579886</c:v>
                </c:pt>
                <c:pt idx="2">
                  <c:v>0.50872420813867703</c:v>
                </c:pt>
                <c:pt idx="3">
                  <c:v>0.5159025030842237</c:v>
                </c:pt>
              </c:numCache>
            </c:numRef>
          </c:val>
          <c:smooth val="0"/>
          <c:extLst>
            <c:ext xmlns:c16="http://schemas.microsoft.com/office/drawing/2014/chart" uri="{C3380CC4-5D6E-409C-BE32-E72D297353CC}">
              <c16:uniqueId val="{0000000B-62F8-42A0-9C9A-CF8D3E683FE9}"/>
            </c:ext>
          </c:extLst>
        </c:ser>
        <c:dLbls>
          <c:showLegendKey val="0"/>
          <c:showVal val="0"/>
          <c:showCatName val="0"/>
          <c:showSerName val="0"/>
          <c:showPercent val="0"/>
          <c:showBubbleSize val="0"/>
        </c:dLbls>
        <c:marker val="1"/>
        <c:smooth val="0"/>
        <c:axId val="80626304"/>
        <c:axId val="1"/>
      </c:lineChart>
      <c:catAx>
        <c:axId val="806263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1"/>
          <c:min val="0.4"/>
        </c:scaling>
        <c:delete val="0"/>
        <c:axPos val="l"/>
        <c:numFmt formatCode="0%" sourceLinked="1"/>
        <c:majorTickMark val="none"/>
        <c:minorTickMark val="none"/>
        <c:tickLblPos val="none"/>
        <c:spPr>
          <a:solidFill>
            <a:schemeClr val="tx1">
              <a:alpha val="0"/>
            </a:schemeClr>
          </a:solidFill>
          <a:ln>
            <a:solidFill>
              <a:schemeClr val="tx1">
                <a:alpha val="0"/>
              </a:schemeClr>
            </a:solidFill>
          </a:ln>
        </c:spPr>
        <c:crossAx val="80626304"/>
        <c:crosses val="autoZero"/>
        <c:crossBetween val="between"/>
      </c:valAx>
    </c:plotArea>
    <c:legend>
      <c:legendPos val="r"/>
      <c:layout>
        <c:manualLayout>
          <c:xMode val="edge"/>
          <c:yMode val="edge"/>
          <c:x val="0.7398606114183508"/>
          <c:y val="0.31596584884872531"/>
          <c:w val="0.23035957319956413"/>
          <c:h val="0.36652067584541631"/>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15. Labor Force Participation Rate: Black U.S.-Born</a:t>
            </a:r>
          </a:p>
        </c:rich>
      </c:tx>
      <c:overlay val="0"/>
    </c:title>
    <c:autoTitleDeleted val="0"/>
    <c:plotArea>
      <c:layout>
        <c:manualLayout>
          <c:layoutTarget val="inner"/>
          <c:xMode val="edge"/>
          <c:yMode val="edge"/>
          <c:x val="6.538797310258003E-2"/>
          <c:y val="0.15981106480166918"/>
          <c:w val="0.72686053497041481"/>
          <c:h val="0.73967299254635055"/>
        </c:manualLayout>
      </c:layout>
      <c:lineChart>
        <c:grouping val="standard"/>
        <c:varyColors val="0"/>
        <c:ser>
          <c:idx val="3"/>
          <c:order val="0"/>
          <c:tx>
            <c:strRef>
              <c:f>'Figures 10-17, All US'!$H$19</c:f>
              <c:strCache>
                <c:ptCount val="1"/>
                <c:pt idx="0">
                  <c:v>≥Bachelor's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E31A-46EB-A127-9C096CDC0238}"/>
                </c:ext>
              </c:extLst>
            </c:dLbl>
            <c:dLbl>
              <c:idx val="1"/>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E31A-46EB-A127-9C096CDC0238}"/>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10-17, All US'!$I$31:$L$31</c:f>
              <c:strCache>
                <c:ptCount val="4"/>
                <c:pt idx="0">
                  <c:v>Q4 2000</c:v>
                </c:pt>
                <c:pt idx="1">
                  <c:v>Q4 2006</c:v>
                </c:pt>
                <c:pt idx="2">
                  <c:v>Q4 2019</c:v>
                </c:pt>
                <c:pt idx="3">
                  <c:v>Q4 2023</c:v>
                </c:pt>
              </c:strCache>
            </c:strRef>
          </c:cat>
          <c:val>
            <c:numRef>
              <c:f>'Figures 10-17, All US'!$I$19:$L$19</c:f>
              <c:numCache>
                <c:formatCode>0%</c:formatCode>
                <c:ptCount val="4"/>
                <c:pt idx="0">
                  <c:v>0.88450701160015366</c:v>
                </c:pt>
                <c:pt idx="1">
                  <c:v>0.87928897645323545</c:v>
                </c:pt>
                <c:pt idx="2">
                  <c:v>0.86091425663971166</c:v>
                </c:pt>
                <c:pt idx="3">
                  <c:v>0.86424529129979577</c:v>
                </c:pt>
              </c:numCache>
            </c:numRef>
          </c:val>
          <c:smooth val="0"/>
          <c:extLst>
            <c:ext xmlns:c16="http://schemas.microsoft.com/office/drawing/2014/chart" uri="{C3380CC4-5D6E-409C-BE32-E72D297353CC}">
              <c16:uniqueId val="{00000002-E31A-46EB-A127-9C096CDC0238}"/>
            </c:ext>
          </c:extLst>
        </c:ser>
        <c:ser>
          <c:idx val="2"/>
          <c:order val="1"/>
          <c:tx>
            <c:strRef>
              <c:f>'Figures 10-17, All US'!$H$18</c:f>
              <c:strCache>
                <c:ptCount val="1"/>
                <c:pt idx="0">
                  <c:v>Some College</c:v>
                </c:pt>
              </c:strCache>
            </c:strRef>
          </c:tx>
          <c:spPr>
            <a:ln>
              <a:solidFill>
                <a:srgbClr val="00B050"/>
              </a:solidFill>
            </a:ln>
          </c:spPr>
          <c:marker>
            <c:symbol val="circle"/>
            <c:size val="5"/>
            <c:spPr>
              <a:solidFill>
                <a:schemeClr val="bg1"/>
              </a:solidFill>
            </c:spPr>
          </c:marker>
          <c:dLbls>
            <c:dLbl>
              <c:idx val="0"/>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3-E31A-46EB-A127-9C096CDC0238}"/>
                </c:ext>
              </c:extLst>
            </c:dLbl>
            <c:dLbl>
              <c:idx val="1"/>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4-E31A-46EB-A127-9C096CDC0238}"/>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10-17, All US'!$I$31:$L$31</c:f>
              <c:strCache>
                <c:ptCount val="4"/>
                <c:pt idx="0">
                  <c:v>Q4 2000</c:v>
                </c:pt>
                <c:pt idx="1">
                  <c:v>Q4 2006</c:v>
                </c:pt>
                <c:pt idx="2">
                  <c:v>Q4 2019</c:v>
                </c:pt>
                <c:pt idx="3">
                  <c:v>Q4 2023</c:v>
                </c:pt>
              </c:strCache>
            </c:strRef>
          </c:cat>
          <c:val>
            <c:numRef>
              <c:f>'Figures 10-17, All US'!$I$18:$L$18</c:f>
              <c:numCache>
                <c:formatCode>0%</c:formatCode>
                <c:ptCount val="4"/>
                <c:pt idx="0">
                  <c:v>0.79478584827511556</c:v>
                </c:pt>
                <c:pt idx="1">
                  <c:v>0.76821376096721383</c:v>
                </c:pt>
                <c:pt idx="2">
                  <c:v>0.73150957132910444</c:v>
                </c:pt>
                <c:pt idx="3">
                  <c:v>0.73820487191486839</c:v>
                </c:pt>
              </c:numCache>
            </c:numRef>
          </c:val>
          <c:smooth val="0"/>
          <c:extLst>
            <c:ext xmlns:c16="http://schemas.microsoft.com/office/drawing/2014/chart" uri="{C3380CC4-5D6E-409C-BE32-E72D297353CC}">
              <c16:uniqueId val="{00000005-E31A-46EB-A127-9C096CDC0238}"/>
            </c:ext>
          </c:extLst>
        </c:ser>
        <c:ser>
          <c:idx val="1"/>
          <c:order val="2"/>
          <c:tx>
            <c:strRef>
              <c:f>'Figures 10-17, All US'!$H$17</c:f>
              <c:strCache>
                <c:ptCount val="1"/>
                <c:pt idx="0">
                  <c:v>HS only</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6-E31A-46EB-A127-9C096CDC0238}"/>
                </c:ext>
              </c:extLst>
            </c:dLbl>
            <c:dLbl>
              <c:idx val="1"/>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7-E31A-46EB-A127-9C096CDC0238}"/>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10-17, All US'!$I$31:$L$31</c:f>
              <c:strCache>
                <c:ptCount val="4"/>
                <c:pt idx="0">
                  <c:v>Q4 2000</c:v>
                </c:pt>
                <c:pt idx="1">
                  <c:v>Q4 2006</c:v>
                </c:pt>
                <c:pt idx="2">
                  <c:v>Q4 2019</c:v>
                </c:pt>
                <c:pt idx="3">
                  <c:v>Q4 2023</c:v>
                </c:pt>
              </c:strCache>
            </c:strRef>
          </c:cat>
          <c:val>
            <c:numRef>
              <c:f>'Figures 10-17, All US'!$I$17:$L$17</c:f>
              <c:numCache>
                <c:formatCode>0%</c:formatCode>
                <c:ptCount val="4"/>
                <c:pt idx="0">
                  <c:v>0.7530197855504478</c:v>
                </c:pt>
                <c:pt idx="1">
                  <c:v>0.72642034766414421</c:v>
                </c:pt>
                <c:pt idx="2">
                  <c:v>0.69216924678848002</c:v>
                </c:pt>
                <c:pt idx="3">
                  <c:v>0.6879640232989046</c:v>
                </c:pt>
              </c:numCache>
            </c:numRef>
          </c:val>
          <c:smooth val="0"/>
          <c:extLst>
            <c:ext xmlns:c16="http://schemas.microsoft.com/office/drawing/2014/chart" uri="{C3380CC4-5D6E-409C-BE32-E72D297353CC}">
              <c16:uniqueId val="{00000008-E31A-46EB-A127-9C096CDC0238}"/>
            </c:ext>
          </c:extLst>
        </c:ser>
        <c:ser>
          <c:idx val="0"/>
          <c:order val="3"/>
          <c:tx>
            <c:strRef>
              <c:f>'Figures 10-17, All US'!$H$16</c:f>
              <c:strCache>
                <c:ptCount val="1"/>
                <c:pt idx="0">
                  <c:v>&lt; HS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9-E31A-46EB-A127-9C096CDC0238}"/>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E31A-46EB-A127-9C096CDC0238}"/>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10-17, All US'!$I$31:$L$31</c:f>
              <c:strCache>
                <c:ptCount val="4"/>
                <c:pt idx="0">
                  <c:v>Q4 2000</c:v>
                </c:pt>
                <c:pt idx="1">
                  <c:v>Q4 2006</c:v>
                </c:pt>
                <c:pt idx="2">
                  <c:v>Q4 2019</c:v>
                </c:pt>
                <c:pt idx="3">
                  <c:v>Q4 2023</c:v>
                </c:pt>
              </c:strCache>
            </c:strRef>
          </c:cat>
          <c:val>
            <c:numRef>
              <c:f>'Figures 10-17, All US'!$I$16:$L$16</c:f>
              <c:numCache>
                <c:formatCode>0%</c:formatCode>
                <c:ptCount val="4"/>
                <c:pt idx="0">
                  <c:v>0.51238633871390482</c:v>
                </c:pt>
                <c:pt idx="1">
                  <c:v>0.49422634625013045</c:v>
                </c:pt>
                <c:pt idx="2">
                  <c:v>0.44202893239928259</c:v>
                </c:pt>
                <c:pt idx="3">
                  <c:v>0.43864352023462705</c:v>
                </c:pt>
              </c:numCache>
            </c:numRef>
          </c:val>
          <c:smooth val="0"/>
          <c:extLst>
            <c:ext xmlns:c16="http://schemas.microsoft.com/office/drawing/2014/chart" uri="{C3380CC4-5D6E-409C-BE32-E72D297353CC}">
              <c16:uniqueId val="{0000000B-E31A-46EB-A127-9C096CDC0238}"/>
            </c:ext>
          </c:extLst>
        </c:ser>
        <c:dLbls>
          <c:showLegendKey val="0"/>
          <c:showVal val="0"/>
          <c:showCatName val="0"/>
          <c:showSerName val="0"/>
          <c:showPercent val="0"/>
          <c:showBubbleSize val="0"/>
        </c:dLbls>
        <c:marker val="1"/>
        <c:smooth val="0"/>
        <c:axId val="80627136"/>
        <c:axId val="1"/>
      </c:lineChart>
      <c:catAx>
        <c:axId val="806271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35000000000000003"/>
        </c:scaling>
        <c:delete val="0"/>
        <c:axPos val="l"/>
        <c:numFmt formatCode="0%" sourceLinked="1"/>
        <c:majorTickMark val="none"/>
        <c:minorTickMark val="none"/>
        <c:tickLblPos val="none"/>
        <c:spPr>
          <a:ln>
            <a:solidFill>
              <a:schemeClr val="tx1">
                <a:alpha val="0"/>
              </a:schemeClr>
            </a:solidFill>
          </a:ln>
        </c:spPr>
        <c:crossAx val="80627136"/>
        <c:crosses val="autoZero"/>
        <c:crossBetween val="between"/>
      </c:valAx>
    </c:plotArea>
    <c:legend>
      <c:legendPos val="r"/>
      <c:layout>
        <c:manualLayout>
          <c:xMode val="edge"/>
          <c:yMode val="edge"/>
          <c:x val="0.74439913395431656"/>
          <c:y val="0.38394037080438226"/>
          <c:w val="0.22953073265627777"/>
          <c:h val="0.3452486203589795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16. Labor Force Participation Rate: Hispanic U.S.-Born</a:t>
            </a:r>
          </a:p>
        </c:rich>
      </c:tx>
      <c:overlay val="0"/>
    </c:title>
    <c:autoTitleDeleted val="0"/>
    <c:plotArea>
      <c:layout>
        <c:manualLayout>
          <c:layoutTarget val="inner"/>
          <c:xMode val="edge"/>
          <c:yMode val="edge"/>
          <c:x val="3.1814997043135708E-2"/>
          <c:y val="0.17903990201461198"/>
          <c:w val="0.75431567800228871"/>
          <c:h val="0.70080158936363457"/>
        </c:manualLayout>
      </c:layout>
      <c:lineChart>
        <c:grouping val="standard"/>
        <c:varyColors val="0"/>
        <c:ser>
          <c:idx val="3"/>
          <c:order val="0"/>
          <c:tx>
            <c:strRef>
              <c:f>'Figures 10-17, All US'!$H$27</c:f>
              <c:strCache>
                <c:ptCount val="1"/>
                <c:pt idx="0">
                  <c:v>≥Bachelor's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6A75-462B-BA4C-CE9FD9602B06}"/>
                </c:ext>
              </c:extLst>
            </c:dLbl>
            <c:dLbl>
              <c:idx val="1"/>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6A75-462B-BA4C-CE9FD9602B06}"/>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10-17, All US'!$I$31:$L$31</c:f>
              <c:strCache>
                <c:ptCount val="4"/>
                <c:pt idx="0">
                  <c:v>Q4 2000</c:v>
                </c:pt>
                <c:pt idx="1">
                  <c:v>Q4 2006</c:v>
                </c:pt>
                <c:pt idx="2">
                  <c:v>Q4 2019</c:v>
                </c:pt>
                <c:pt idx="3">
                  <c:v>Q4 2023</c:v>
                </c:pt>
              </c:strCache>
            </c:strRef>
          </c:cat>
          <c:val>
            <c:numRef>
              <c:f>'Figures 10-17, All US'!$I$27:$L$27</c:f>
              <c:numCache>
                <c:formatCode>0%</c:formatCode>
                <c:ptCount val="4"/>
                <c:pt idx="0">
                  <c:v>0.8380551675924045</c:v>
                </c:pt>
                <c:pt idx="1">
                  <c:v>0.88106384614929578</c:v>
                </c:pt>
                <c:pt idx="2">
                  <c:v>0.87097180642744998</c:v>
                </c:pt>
                <c:pt idx="3">
                  <c:v>0.85661539156624611</c:v>
                </c:pt>
              </c:numCache>
            </c:numRef>
          </c:val>
          <c:smooth val="0"/>
          <c:extLst>
            <c:ext xmlns:c16="http://schemas.microsoft.com/office/drawing/2014/chart" uri="{C3380CC4-5D6E-409C-BE32-E72D297353CC}">
              <c16:uniqueId val="{00000002-6A75-462B-BA4C-CE9FD9602B06}"/>
            </c:ext>
          </c:extLst>
        </c:ser>
        <c:ser>
          <c:idx val="2"/>
          <c:order val="1"/>
          <c:tx>
            <c:strRef>
              <c:f>'Figures 10-17, All US'!$H$26</c:f>
              <c:strCache>
                <c:ptCount val="1"/>
                <c:pt idx="0">
                  <c:v>Some College</c:v>
                </c:pt>
              </c:strCache>
            </c:strRef>
          </c:tx>
          <c:spPr>
            <a:ln>
              <a:solidFill>
                <a:srgbClr val="00B050"/>
              </a:solidFill>
            </a:ln>
          </c:spPr>
          <c:marker>
            <c:symbol val="circle"/>
            <c:size val="5"/>
            <c:spPr>
              <a:solidFill>
                <a:schemeClr val="bg1"/>
              </a:solidFill>
            </c:spPr>
          </c:marker>
          <c:dLbls>
            <c:dLbl>
              <c:idx val="0"/>
              <c:layout>
                <c:manualLayout>
                  <c:x val="-6.2632990056710858E-2"/>
                  <c:y val="-1.9934854003784488E-2"/>
                </c:manualLayout>
              </c:layout>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A75-462B-BA4C-CE9FD9602B06}"/>
                </c:ext>
              </c:extLst>
            </c:dLbl>
            <c:dLbl>
              <c:idx val="1"/>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4-6A75-462B-BA4C-CE9FD9602B06}"/>
                </c:ext>
              </c:extLst>
            </c:dLbl>
            <c:dLbl>
              <c:idx val="2"/>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5-6A75-462B-BA4C-CE9FD9602B06}"/>
                </c:ext>
              </c:extLst>
            </c:dLbl>
            <c:dLbl>
              <c:idx val="3"/>
              <c:numFmt formatCode="0%" sourceLinked="0"/>
              <c:spPr>
                <a:noFill/>
                <a:ln w="25400">
                  <a:noFill/>
                </a:ln>
              </c:spPr>
              <c:txPr>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6-6A75-462B-BA4C-CE9FD9602B06}"/>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10-17, All US'!$I$31:$L$31</c:f>
              <c:strCache>
                <c:ptCount val="4"/>
                <c:pt idx="0">
                  <c:v>Q4 2000</c:v>
                </c:pt>
                <c:pt idx="1">
                  <c:v>Q4 2006</c:v>
                </c:pt>
                <c:pt idx="2">
                  <c:v>Q4 2019</c:v>
                </c:pt>
                <c:pt idx="3">
                  <c:v>Q4 2023</c:v>
                </c:pt>
              </c:strCache>
            </c:strRef>
          </c:cat>
          <c:val>
            <c:numRef>
              <c:f>'Figures 10-17, All US'!$I$26:$L$26</c:f>
              <c:numCache>
                <c:formatCode>0%</c:formatCode>
                <c:ptCount val="4"/>
                <c:pt idx="0">
                  <c:v>0.79931044629607717</c:v>
                </c:pt>
                <c:pt idx="1">
                  <c:v>0.79430225206006189</c:v>
                </c:pt>
                <c:pt idx="2">
                  <c:v>0.76431293717216564</c:v>
                </c:pt>
                <c:pt idx="3">
                  <c:v>0.76139865115101923</c:v>
                </c:pt>
              </c:numCache>
            </c:numRef>
          </c:val>
          <c:smooth val="0"/>
          <c:extLst>
            <c:ext xmlns:c16="http://schemas.microsoft.com/office/drawing/2014/chart" uri="{C3380CC4-5D6E-409C-BE32-E72D297353CC}">
              <c16:uniqueId val="{00000007-6A75-462B-BA4C-CE9FD9602B06}"/>
            </c:ext>
          </c:extLst>
        </c:ser>
        <c:ser>
          <c:idx val="1"/>
          <c:order val="2"/>
          <c:tx>
            <c:strRef>
              <c:f>'Figures 10-17, All US'!$H$25</c:f>
              <c:strCache>
                <c:ptCount val="1"/>
                <c:pt idx="0">
                  <c:v>HS only</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8-6A75-462B-BA4C-CE9FD9602B06}"/>
                </c:ext>
              </c:extLst>
            </c:dLbl>
            <c:dLbl>
              <c:idx val="1"/>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9-6A75-462B-BA4C-CE9FD9602B06}"/>
                </c:ext>
              </c:extLst>
            </c:dLbl>
            <c:dLbl>
              <c:idx val="2"/>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A-6A75-462B-BA4C-CE9FD9602B06}"/>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10-17, All US'!$I$31:$L$31</c:f>
              <c:strCache>
                <c:ptCount val="4"/>
                <c:pt idx="0">
                  <c:v>Q4 2000</c:v>
                </c:pt>
                <c:pt idx="1">
                  <c:v>Q4 2006</c:v>
                </c:pt>
                <c:pt idx="2">
                  <c:v>Q4 2019</c:v>
                </c:pt>
                <c:pt idx="3">
                  <c:v>Q4 2023</c:v>
                </c:pt>
              </c:strCache>
            </c:strRef>
          </c:cat>
          <c:val>
            <c:numRef>
              <c:f>'Figures 10-17, All US'!$I$25:$L$25</c:f>
              <c:numCache>
                <c:formatCode>0%</c:formatCode>
                <c:ptCount val="4"/>
                <c:pt idx="0">
                  <c:v>0.77409300006038095</c:v>
                </c:pt>
                <c:pt idx="1">
                  <c:v>0.76178029490566768</c:v>
                </c:pt>
                <c:pt idx="2">
                  <c:v>0.75035026247136272</c:v>
                </c:pt>
                <c:pt idx="3">
                  <c:v>0.75058871275598515</c:v>
                </c:pt>
              </c:numCache>
            </c:numRef>
          </c:val>
          <c:smooth val="0"/>
          <c:extLst>
            <c:ext xmlns:c16="http://schemas.microsoft.com/office/drawing/2014/chart" uri="{C3380CC4-5D6E-409C-BE32-E72D297353CC}">
              <c16:uniqueId val="{0000000B-6A75-462B-BA4C-CE9FD9602B06}"/>
            </c:ext>
          </c:extLst>
        </c:ser>
        <c:ser>
          <c:idx val="0"/>
          <c:order val="3"/>
          <c:tx>
            <c:strRef>
              <c:f>'Figures 10-17, All US'!$H$24</c:f>
              <c:strCache>
                <c:ptCount val="1"/>
                <c:pt idx="0">
                  <c:v>&lt; HS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C-6A75-462B-BA4C-CE9FD9602B06}"/>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D-6A75-462B-BA4C-CE9FD9602B06}"/>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10-17, All US'!$I$31:$L$31</c:f>
              <c:strCache>
                <c:ptCount val="4"/>
                <c:pt idx="0">
                  <c:v>Q4 2000</c:v>
                </c:pt>
                <c:pt idx="1">
                  <c:v>Q4 2006</c:v>
                </c:pt>
                <c:pt idx="2">
                  <c:v>Q4 2019</c:v>
                </c:pt>
                <c:pt idx="3">
                  <c:v>Q4 2023</c:v>
                </c:pt>
              </c:strCache>
            </c:strRef>
          </c:cat>
          <c:val>
            <c:numRef>
              <c:f>'Figures 10-17, All US'!$I$24:$L$24</c:f>
              <c:numCache>
                <c:formatCode>0%</c:formatCode>
                <c:ptCount val="4"/>
                <c:pt idx="0">
                  <c:v>0.59723952876254527</c:v>
                </c:pt>
                <c:pt idx="1">
                  <c:v>0.56107041760542087</c:v>
                </c:pt>
                <c:pt idx="2">
                  <c:v>0.55483466429845074</c:v>
                </c:pt>
                <c:pt idx="3">
                  <c:v>0.56916109363105571</c:v>
                </c:pt>
              </c:numCache>
            </c:numRef>
          </c:val>
          <c:smooth val="0"/>
          <c:extLst>
            <c:ext xmlns:c16="http://schemas.microsoft.com/office/drawing/2014/chart" uri="{C3380CC4-5D6E-409C-BE32-E72D297353CC}">
              <c16:uniqueId val="{0000000E-6A75-462B-BA4C-CE9FD9602B06}"/>
            </c:ext>
          </c:extLst>
        </c:ser>
        <c:dLbls>
          <c:showLegendKey val="0"/>
          <c:showVal val="0"/>
          <c:showCatName val="0"/>
          <c:showSerName val="0"/>
          <c:showPercent val="0"/>
          <c:showBubbleSize val="0"/>
        </c:dLbls>
        <c:marker val="1"/>
        <c:smooth val="0"/>
        <c:axId val="74080048"/>
        <c:axId val="1"/>
      </c:lineChart>
      <c:catAx>
        <c:axId val="740800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4"/>
        </c:scaling>
        <c:delete val="0"/>
        <c:axPos val="l"/>
        <c:numFmt formatCode="0%" sourceLinked="1"/>
        <c:majorTickMark val="none"/>
        <c:minorTickMark val="none"/>
        <c:tickLblPos val="none"/>
        <c:spPr>
          <a:ln>
            <a:solidFill>
              <a:schemeClr val="tx1">
                <a:alpha val="0"/>
              </a:schemeClr>
            </a:solidFill>
          </a:ln>
        </c:spPr>
        <c:crossAx val="74080048"/>
        <c:crosses val="autoZero"/>
        <c:crossBetween val="between"/>
      </c:valAx>
    </c:plotArea>
    <c:legend>
      <c:legendPos val="r"/>
      <c:layout>
        <c:manualLayout>
          <c:xMode val="edge"/>
          <c:yMode val="edge"/>
          <c:x val="0.7531997697415761"/>
          <c:y val="0.33119074401414111"/>
          <c:w val="0.22595999259883637"/>
          <c:h val="0.36027076972521294"/>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13. Employment Rate: White U.S.-Born</a:t>
            </a:r>
          </a:p>
        </c:rich>
      </c:tx>
      <c:overlay val="1"/>
    </c:title>
    <c:autoTitleDeleted val="0"/>
    <c:plotArea>
      <c:layout>
        <c:manualLayout>
          <c:layoutTarget val="inner"/>
          <c:xMode val="edge"/>
          <c:yMode val="edge"/>
          <c:x val="5.7051111504811979E-2"/>
          <c:y val="2.7993219675366495E-2"/>
          <c:w val="0.68926245824792154"/>
          <c:h val="0.83415510877523258"/>
        </c:manualLayout>
      </c:layout>
      <c:lineChart>
        <c:grouping val="standard"/>
        <c:varyColors val="0"/>
        <c:ser>
          <c:idx val="3"/>
          <c:order val="0"/>
          <c:tx>
            <c:strRef>
              <c:f>'Figures 10-17, All US'!$B$35</c:f>
              <c:strCache>
                <c:ptCount val="1"/>
                <c:pt idx="0">
                  <c:v>≥Bachelor's</c:v>
                </c:pt>
              </c:strCache>
            </c:strRef>
          </c:tx>
          <c:marker>
            <c:symbol val="circle"/>
            <c:size val="5"/>
            <c:spPr>
              <a:solidFill>
                <a:schemeClr val="bg1"/>
              </a:solidFill>
            </c:spPr>
          </c:marker>
          <c:dLbls>
            <c:dLbl>
              <c:idx val="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42F2-4B05-994A-4B239AB7048B}"/>
                </c:ext>
              </c:extLst>
            </c:dLbl>
            <c:dLbl>
              <c:idx val="1"/>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42F2-4B05-994A-4B239AB7048B}"/>
                </c:ext>
              </c:extLst>
            </c:dLbl>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10-17, All US'!$C$31:$F$31</c:f>
              <c:strCache>
                <c:ptCount val="4"/>
                <c:pt idx="0">
                  <c:v>Q4 2000</c:v>
                </c:pt>
                <c:pt idx="1">
                  <c:v>Q4 2006</c:v>
                </c:pt>
                <c:pt idx="2">
                  <c:v>Q4 2019</c:v>
                </c:pt>
                <c:pt idx="3">
                  <c:v>Q4 2023</c:v>
                </c:pt>
              </c:strCache>
            </c:strRef>
          </c:cat>
          <c:val>
            <c:numRef>
              <c:f>'Figures 10-17, All US'!$C$35:$F$35</c:f>
              <c:numCache>
                <c:formatCode>0%</c:formatCode>
                <c:ptCount val="4"/>
                <c:pt idx="0">
                  <c:v>0.86307748299159759</c:v>
                </c:pt>
                <c:pt idx="1">
                  <c:v>0.85013161414679828</c:v>
                </c:pt>
                <c:pt idx="2">
                  <c:v>0.85714272326889163</c:v>
                </c:pt>
                <c:pt idx="3">
                  <c:v>0.8582558582360853</c:v>
                </c:pt>
              </c:numCache>
            </c:numRef>
          </c:val>
          <c:smooth val="0"/>
          <c:extLst>
            <c:ext xmlns:c16="http://schemas.microsoft.com/office/drawing/2014/chart" uri="{C3380CC4-5D6E-409C-BE32-E72D297353CC}">
              <c16:uniqueId val="{00000002-42F2-4B05-994A-4B239AB7048B}"/>
            </c:ext>
          </c:extLst>
        </c:ser>
        <c:ser>
          <c:idx val="2"/>
          <c:order val="1"/>
          <c:tx>
            <c:strRef>
              <c:f>'Figures 10-17, All US'!$B$34</c:f>
              <c:strCache>
                <c:ptCount val="1"/>
                <c:pt idx="0">
                  <c:v>Some College</c:v>
                </c:pt>
              </c:strCache>
            </c:strRef>
          </c:tx>
          <c:spPr>
            <a:ln>
              <a:solidFill>
                <a:srgbClr val="00B050"/>
              </a:solidFill>
            </a:ln>
          </c:spPr>
          <c:marker>
            <c:symbol val="circle"/>
            <c:size val="5"/>
            <c:spPr>
              <a:solidFill>
                <a:schemeClr val="bg1"/>
              </a:solidFill>
            </c:spPr>
          </c:marker>
          <c:dLbls>
            <c:dLbl>
              <c:idx val="0"/>
              <c:layout>
                <c:manualLayout>
                  <c:x val="-5.4497524149687476E-2"/>
                  <c:y val="-3.2580377295520269E-2"/>
                </c:manualLayout>
              </c:layout>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F2-4B05-994A-4B239AB7048B}"/>
                </c:ext>
              </c:extLst>
            </c:dLbl>
            <c:dLbl>
              <c:idx val="1"/>
              <c:spPr/>
              <c:txPr>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4-42F2-4B05-994A-4B239AB7048B}"/>
                </c:ext>
              </c:extLst>
            </c:dLbl>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10-17, All US'!$C$31:$F$31</c:f>
              <c:strCache>
                <c:ptCount val="4"/>
                <c:pt idx="0">
                  <c:v>Q4 2000</c:v>
                </c:pt>
                <c:pt idx="1">
                  <c:v>Q4 2006</c:v>
                </c:pt>
                <c:pt idx="2">
                  <c:v>Q4 2019</c:v>
                </c:pt>
                <c:pt idx="3">
                  <c:v>Q4 2023</c:v>
                </c:pt>
              </c:strCache>
            </c:strRef>
          </c:cat>
          <c:val>
            <c:numRef>
              <c:f>'Figures 10-17, All US'!$C$34:$F$34</c:f>
              <c:numCache>
                <c:formatCode>0%</c:formatCode>
                <c:ptCount val="4"/>
                <c:pt idx="0">
                  <c:v>0.79520032584810219</c:v>
                </c:pt>
                <c:pt idx="1">
                  <c:v>0.76621143282558957</c:v>
                </c:pt>
                <c:pt idx="2">
                  <c:v>0.73692114977298373</c:v>
                </c:pt>
                <c:pt idx="3">
                  <c:v>0.72676059620233413</c:v>
                </c:pt>
              </c:numCache>
            </c:numRef>
          </c:val>
          <c:smooth val="0"/>
          <c:extLst>
            <c:ext xmlns:c16="http://schemas.microsoft.com/office/drawing/2014/chart" uri="{C3380CC4-5D6E-409C-BE32-E72D297353CC}">
              <c16:uniqueId val="{00000005-42F2-4B05-994A-4B239AB7048B}"/>
            </c:ext>
          </c:extLst>
        </c:ser>
        <c:ser>
          <c:idx val="1"/>
          <c:order val="2"/>
          <c:tx>
            <c:strRef>
              <c:f>'Figures 10-17, All US'!$B$33</c:f>
              <c:strCache>
                <c:ptCount val="1"/>
                <c:pt idx="0">
                  <c:v>HS only</c:v>
                </c:pt>
              </c:strCache>
            </c:strRef>
          </c:tx>
          <c:marker>
            <c:symbol val="circle"/>
            <c:size val="5"/>
            <c:spPr>
              <a:solidFill>
                <a:schemeClr val="bg1"/>
              </a:solidFill>
            </c:spPr>
          </c:marker>
          <c:dLbls>
            <c:dLbl>
              <c:idx val="0"/>
              <c:layout>
                <c:manualLayout>
                  <c:x val="-2.777777777777803E-3"/>
                  <c:y val="4.6296296296296294E-2"/>
                </c:manualLayout>
              </c:layout>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2F2-4B05-994A-4B239AB7048B}"/>
                </c:ext>
              </c:extLst>
            </c:dLbl>
            <c:dLbl>
              <c:idx val="1"/>
              <c:layout>
                <c:manualLayout>
                  <c:x val="0"/>
                  <c:y val="6.0185185185185182E-2"/>
                </c:manualLayout>
              </c:layout>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2F2-4B05-994A-4B239AB7048B}"/>
                </c:ext>
              </c:extLst>
            </c:dLbl>
            <c:dLbl>
              <c:idx val="2"/>
              <c:layout>
                <c:manualLayout>
                  <c:x val="-8.3332673782911312E-3"/>
                  <c:y val="5.5300894062303714E-2"/>
                </c:manualLayout>
              </c:layout>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2F2-4B05-994A-4B239AB7048B}"/>
                </c:ext>
              </c:extLst>
            </c:dLbl>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10-17, All US'!$C$31:$F$31</c:f>
              <c:strCache>
                <c:ptCount val="4"/>
                <c:pt idx="0">
                  <c:v>Q4 2000</c:v>
                </c:pt>
                <c:pt idx="1">
                  <c:v>Q4 2006</c:v>
                </c:pt>
                <c:pt idx="2">
                  <c:v>Q4 2019</c:v>
                </c:pt>
                <c:pt idx="3">
                  <c:v>Q4 2023</c:v>
                </c:pt>
              </c:strCache>
            </c:strRef>
          </c:cat>
          <c:val>
            <c:numRef>
              <c:f>'Figures 10-17, All US'!$C$33:$F$33</c:f>
              <c:numCache>
                <c:formatCode>0%</c:formatCode>
                <c:ptCount val="4"/>
                <c:pt idx="0">
                  <c:v>0.76148835458882136</c:v>
                </c:pt>
                <c:pt idx="1">
                  <c:v>0.74077136996788595</c:v>
                </c:pt>
                <c:pt idx="2">
                  <c:v>0.69714815623115522</c:v>
                </c:pt>
                <c:pt idx="3">
                  <c:v>0.69640723861592169</c:v>
                </c:pt>
              </c:numCache>
            </c:numRef>
          </c:val>
          <c:smooth val="0"/>
          <c:extLst>
            <c:ext xmlns:c16="http://schemas.microsoft.com/office/drawing/2014/chart" uri="{C3380CC4-5D6E-409C-BE32-E72D297353CC}">
              <c16:uniqueId val="{00000009-42F2-4B05-994A-4B239AB7048B}"/>
            </c:ext>
          </c:extLst>
        </c:ser>
        <c:ser>
          <c:idx val="0"/>
          <c:order val="3"/>
          <c:tx>
            <c:strRef>
              <c:f>'Figures 10-17, All US'!$B$32</c:f>
              <c:strCache>
                <c:ptCount val="1"/>
                <c:pt idx="0">
                  <c:v>&lt; HS</c:v>
                </c:pt>
              </c:strCache>
            </c:strRef>
          </c:tx>
          <c:marker>
            <c:symbol val="circle"/>
            <c:size val="5"/>
            <c:spPr>
              <a:solidFill>
                <a:schemeClr val="bg1"/>
              </a:solidFill>
            </c:spPr>
          </c:marker>
          <c:dLbls>
            <c:dLbl>
              <c:idx val="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42F2-4B05-994A-4B239AB7048B}"/>
                </c:ext>
              </c:extLst>
            </c:dLbl>
            <c:dLbl>
              <c:idx val="1"/>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B-42F2-4B05-994A-4B239AB7048B}"/>
                </c:ext>
              </c:extLst>
            </c:dLbl>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10-17, All US'!$C$31:$F$31</c:f>
              <c:strCache>
                <c:ptCount val="4"/>
                <c:pt idx="0">
                  <c:v>Q4 2000</c:v>
                </c:pt>
                <c:pt idx="1">
                  <c:v>Q4 2006</c:v>
                </c:pt>
                <c:pt idx="2">
                  <c:v>Q4 2019</c:v>
                </c:pt>
                <c:pt idx="3">
                  <c:v>Q4 2023</c:v>
                </c:pt>
              </c:strCache>
            </c:strRef>
          </c:cat>
          <c:val>
            <c:numRef>
              <c:f>'Figures 10-17, All US'!$C$32:$F$32</c:f>
              <c:numCache>
                <c:formatCode>0%</c:formatCode>
                <c:ptCount val="4"/>
                <c:pt idx="0">
                  <c:v>0.56400395101549294</c:v>
                </c:pt>
                <c:pt idx="1">
                  <c:v>0.54149275058000479</c:v>
                </c:pt>
                <c:pt idx="2">
                  <c:v>0.48462740825281436</c:v>
                </c:pt>
                <c:pt idx="3">
                  <c:v>0.48738405499123966</c:v>
                </c:pt>
              </c:numCache>
            </c:numRef>
          </c:val>
          <c:smooth val="0"/>
          <c:extLst>
            <c:ext xmlns:c16="http://schemas.microsoft.com/office/drawing/2014/chart" uri="{C3380CC4-5D6E-409C-BE32-E72D297353CC}">
              <c16:uniqueId val="{0000000C-42F2-4B05-994A-4B239AB7048B}"/>
            </c:ext>
          </c:extLst>
        </c:ser>
        <c:dLbls>
          <c:showLegendKey val="0"/>
          <c:showVal val="0"/>
          <c:showCatName val="0"/>
          <c:showSerName val="0"/>
          <c:showPercent val="0"/>
          <c:showBubbleSize val="0"/>
        </c:dLbls>
        <c:marker val="1"/>
        <c:smooth val="0"/>
        <c:axId val="77644304"/>
        <c:axId val="1"/>
      </c:lineChart>
      <c:catAx>
        <c:axId val="776443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1"/>
          <c:min val="0.4"/>
        </c:scaling>
        <c:delete val="1"/>
        <c:axPos val="l"/>
        <c:numFmt formatCode="0%" sourceLinked="1"/>
        <c:majorTickMark val="out"/>
        <c:minorTickMark val="none"/>
        <c:tickLblPos val="nextTo"/>
        <c:crossAx val="77644304"/>
        <c:crosses val="autoZero"/>
        <c:crossBetween val="between"/>
        <c:majorUnit val="0.1"/>
      </c:valAx>
    </c:plotArea>
    <c:legend>
      <c:legendPos val="r"/>
      <c:layout>
        <c:manualLayout>
          <c:xMode val="edge"/>
          <c:yMode val="edge"/>
          <c:x val="0.75217550125821908"/>
          <c:y val="0.32143959177634518"/>
          <c:w val="0.21945612468544529"/>
          <c:h val="0.33230971140951981"/>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17. Labor Force Participation Rate: White U.S.-Born</a:t>
            </a:r>
          </a:p>
        </c:rich>
      </c:tx>
      <c:overlay val="1"/>
    </c:title>
    <c:autoTitleDeleted val="0"/>
    <c:plotArea>
      <c:layout>
        <c:manualLayout>
          <c:layoutTarget val="inner"/>
          <c:xMode val="edge"/>
          <c:yMode val="edge"/>
          <c:x val="3.1205673758865248E-2"/>
          <c:y val="8.5332620401038561E-2"/>
          <c:w val="0.70374378734573073"/>
          <c:h val="0.80215563000794265"/>
        </c:manualLayout>
      </c:layout>
      <c:lineChart>
        <c:grouping val="standard"/>
        <c:varyColors val="0"/>
        <c:ser>
          <c:idx val="3"/>
          <c:order val="0"/>
          <c:tx>
            <c:strRef>
              <c:f>'Figures 10-17, All US'!$H$35</c:f>
              <c:strCache>
                <c:ptCount val="1"/>
                <c:pt idx="0">
                  <c:v>≥Bachelor's</c:v>
                </c:pt>
              </c:strCache>
            </c:strRef>
          </c:tx>
          <c:marker>
            <c:symbol val="circle"/>
            <c:size val="5"/>
            <c:spPr>
              <a:solidFill>
                <a:schemeClr val="bg1"/>
              </a:solidFill>
            </c:spPr>
          </c:marker>
          <c:dLbls>
            <c:dLbl>
              <c:idx val="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B5C1-4BB8-8A0D-96FB919974A1}"/>
                </c:ext>
              </c:extLst>
            </c:dLbl>
            <c:dLbl>
              <c:idx val="1"/>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B5C1-4BB8-8A0D-96FB919974A1}"/>
                </c:ext>
              </c:extLst>
            </c:dLbl>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10-17, All US'!$I$31:$L$31</c:f>
              <c:strCache>
                <c:ptCount val="4"/>
                <c:pt idx="0">
                  <c:v>Q4 2000</c:v>
                </c:pt>
                <c:pt idx="1">
                  <c:v>Q4 2006</c:v>
                </c:pt>
                <c:pt idx="2">
                  <c:v>Q4 2019</c:v>
                </c:pt>
                <c:pt idx="3">
                  <c:v>Q4 2023</c:v>
                </c:pt>
              </c:strCache>
            </c:strRef>
          </c:cat>
          <c:val>
            <c:numRef>
              <c:f>'Figures 10-17, All US'!$I$35:$L$35</c:f>
              <c:numCache>
                <c:formatCode>0%</c:formatCode>
                <c:ptCount val="4"/>
                <c:pt idx="0">
                  <c:v>0.87506798742868908</c:v>
                </c:pt>
                <c:pt idx="1">
                  <c:v>0.86562204515385033</c:v>
                </c:pt>
                <c:pt idx="2">
                  <c:v>0.87063489962414553</c:v>
                </c:pt>
                <c:pt idx="3">
                  <c:v>0.87371726998749499</c:v>
                </c:pt>
              </c:numCache>
            </c:numRef>
          </c:val>
          <c:smooth val="0"/>
          <c:extLst>
            <c:ext xmlns:c16="http://schemas.microsoft.com/office/drawing/2014/chart" uri="{C3380CC4-5D6E-409C-BE32-E72D297353CC}">
              <c16:uniqueId val="{00000002-B5C1-4BB8-8A0D-96FB919974A1}"/>
            </c:ext>
          </c:extLst>
        </c:ser>
        <c:ser>
          <c:idx val="2"/>
          <c:order val="1"/>
          <c:tx>
            <c:strRef>
              <c:f>'Figures 10-17, All US'!$H$34</c:f>
              <c:strCache>
                <c:ptCount val="1"/>
                <c:pt idx="0">
                  <c:v>Some College</c:v>
                </c:pt>
              </c:strCache>
            </c:strRef>
          </c:tx>
          <c:spPr>
            <a:ln>
              <a:solidFill>
                <a:srgbClr val="00B050"/>
              </a:solidFill>
            </a:ln>
          </c:spPr>
          <c:marker>
            <c:symbol val="circle"/>
            <c:size val="5"/>
            <c:spPr>
              <a:solidFill>
                <a:schemeClr val="bg1"/>
              </a:solidFill>
            </c:spPr>
          </c:marker>
          <c:dLbls>
            <c:dLbl>
              <c:idx val="0"/>
              <c:layout>
                <c:manualLayout>
                  <c:x val="-5.200956103249068E-2"/>
                  <c:y val="-3.6718362785360184E-2"/>
                </c:manualLayout>
              </c:layout>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5C1-4BB8-8A0D-96FB919974A1}"/>
                </c:ext>
              </c:extLst>
            </c:dLbl>
            <c:dLbl>
              <c:idx val="1"/>
              <c:layout>
                <c:manualLayout>
                  <c:x val="-4.4264295300758268E-2"/>
                  <c:y val="-3.6718362785360226E-2"/>
                </c:manualLayout>
              </c:layout>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5C1-4BB8-8A0D-96FB919974A1}"/>
                </c:ext>
              </c:extLst>
            </c:dLbl>
            <c:dLbl>
              <c:idx val="2"/>
              <c:layout>
                <c:manualLayout>
                  <c:x val="-3.6519029569025765E-2"/>
                  <c:y val="-4.5781805816089892E-2"/>
                </c:manualLayout>
              </c:layout>
              <c:spPr>
                <a:noFill/>
                <a:ln w="25400">
                  <a:noFill/>
                </a:ln>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5C1-4BB8-8A0D-96FB919974A1}"/>
                </c:ext>
              </c:extLst>
            </c:dLbl>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10-17, All US'!$I$31:$L$31</c:f>
              <c:strCache>
                <c:ptCount val="4"/>
                <c:pt idx="0">
                  <c:v>Q4 2000</c:v>
                </c:pt>
                <c:pt idx="1">
                  <c:v>Q4 2006</c:v>
                </c:pt>
                <c:pt idx="2">
                  <c:v>Q4 2019</c:v>
                </c:pt>
                <c:pt idx="3">
                  <c:v>Q4 2023</c:v>
                </c:pt>
              </c:strCache>
            </c:strRef>
          </c:cat>
          <c:val>
            <c:numRef>
              <c:f>'Figures 10-17, All US'!$I$34:$L$34</c:f>
              <c:numCache>
                <c:formatCode>0%</c:formatCode>
                <c:ptCount val="4"/>
                <c:pt idx="0">
                  <c:v>0.81411433861335536</c:v>
                </c:pt>
                <c:pt idx="1">
                  <c:v>0.79110267409414026</c:v>
                </c:pt>
                <c:pt idx="2">
                  <c:v>0.75717216484945515</c:v>
                </c:pt>
                <c:pt idx="3">
                  <c:v>0.74512785909052459</c:v>
                </c:pt>
              </c:numCache>
            </c:numRef>
          </c:val>
          <c:smooth val="0"/>
          <c:extLst>
            <c:ext xmlns:c16="http://schemas.microsoft.com/office/drawing/2014/chart" uri="{C3380CC4-5D6E-409C-BE32-E72D297353CC}">
              <c16:uniqueId val="{00000006-B5C1-4BB8-8A0D-96FB919974A1}"/>
            </c:ext>
          </c:extLst>
        </c:ser>
        <c:ser>
          <c:idx val="1"/>
          <c:order val="2"/>
          <c:tx>
            <c:strRef>
              <c:f>'Figures 10-17, All US'!$H$33</c:f>
              <c:strCache>
                <c:ptCount val="1"/>
                <c:pt idx="0">
                  <c:v>HS only</c:v>
                </c:pt>
              </c:strCache>
            </c:strRef>
          </c:tx>
          <c:marker>
            <c:symbol val="circle"/>
            <c:size val="5"/>
            <c:spPr>
              <a:solidFill>
                <a:schemeClr val="bg1"/>
              </a:solidFill>
            </c:spPr>
          </c:marker>
          <c:dLbls>
            <c:dLbl>
              <c:idx val="0"/>
              <c:layout>
                <c:manualLayout>
                  <c:x val="-2.5462668816039986E-17"/>
                  <c:y val="5.0925925925925923E-2"/>
                </c:manualLayout>
              </c:layout>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5C1-4BB8-8A0D-96FB919974A1}"/>
                </c:ext>
              </c:extLst>
            </c:dLbl>
            <c:dLbl>
              <c:idx val="1"/>
              <c:layout>
                <c:manualLayout>
                  <c:x val="0"/>
                  <c:y val="4.6296296296296294E-2"/>
                </c:manualLayout>
              </c:layout>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5C1-4BB8-8A0D-96FB919974A1}"/>
                </c:ext>
              </c:extLst>
            </c:dLbl>
            <c:dLbl>
              <c:idx val="2"/>
              <c:layout>
                <c:manualLayout>
                  <c:x val="2.7777777777777779E-3"/>
                  <c:y val="2.7777777777777776E-2"/>
                </c:manualLayout>
              </c:layout>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5C1-4BB8-8A0D-96FB919974A1}"/>
                </c:ext>
              </c:extLst>
            </c:dLbl>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10-17, All US'!$I$31:$L$31</c:f>
              <c:strCache>
                <c:ptCount val="4"/>
                <c:pt idx="0">
                  <c:v>Q4 2000</c:v>
                </c:pt>
                <c:pt idx="1">
                  <c:v>Q4 2006</c:v>
                </c:pt>
                <c:pt idx="2">
                  <c:v>Q4 2019</c:v>
                </c:pt>
                <c:pt idx="3">
                  <c:v>Q4 2023</c:v>
                </c:pt>
              </c:strCache>
            </c:strRef>
          </c:cat>
          <c:val>
            <c:numRef>
              <c:f>'Figures 10-17, All US'!$I$33:$L$33</c:f>
              <c:numCache>
                <c:formatCode>0%</c:formatCode>
                <c:ptCount val="4"/>
                <c:pt idx="0">
                  <c:v>0.78785039453752181</c:v>
                </c:pt>
                <c:pt idx="1">
                  <c:v>0.77484339950451286</c:v>
                </c:pt>
                <c:pt idx="2">
                  <c:v>0.72506614534030889</c:v>
                </c:pt>
                <c:pt idx="3">
                  <c:v>0.72582073641336553</c:v>
                </c:pt>
              </c:numCache>
            </c:numRef>
          </c:val>
          <c:smooth val="0"/>
          <c:extLst>
            <c:ext xmlns:c16="http://schemas.microsoft.com/office/drawing/2014/chart" uri="{C3380CC4-5D6E-409C-BE32-E72D297353CC}">
              <c16:uniqueId val="{0000000A-B5C1-4BB8-8A0D-96FB919974A1}"/>
            </c:ext>
          </c:extLst>
        </c:ser>
        <c:ser>
          <c:idx val="0"/>
          <c:order val="3"/>
          <c:tx>
            <c:strRef>
              <c:f>'Figures 10-17, All US'!$H$32</c:f>
              <c:strCache>
                <c:ptCount val="1"/>
                <c:pt idx="0">
                  <c:v>&lt; HS</c:v>
                </c:pt>
              </c:strCache>
            </c:strRef>
          </c:tx>
          <c:marker>
            <c:symbol val="circle"/>
            <c:size val="5"/>
            <c:spPr>
              <a:solidFill>
                <a:schemeClr val="bg1"/>
              </a:solidFill>
            </c:spPr>
          </c:marker>
          <c:dLbls>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10-17, All US'!$I$31:$L$31</c:f>
              <c:strCache>
                <c:ptCount val="4"/>
                <c:pt idx="0">
                  <c:v>Q4 2000</c:v>
                </c:pt>
                <c:pt idx="1">
                  <c:v>Q4 2006</c:v>
                </c:pt>
                <c:pt idx="2">
                  <c:v>Q4 2019</c:v>
                </c:pt>
                <c:pt idx="3">
                  <c:v>Q4 2023</c:v>
                </c:pt>
              </c:strCache>
            </c:strRef>
          </c:cat>
          <c:val>
            <c:numRef>
              <c:f>'Figures 10-17, All US'!$I$32:$L$32</c:f>
              <c:numCache>
                <c:formatCode>0%</c:formatCode>
                <c:ptCount val="4"/>
                <c:pt idx="0">
                  <c:v>0.60893978424732043</c:v>
                </c:pt>
                <c:pt idx="1">
                  <c:v>0.59085443207781263</c:v>
                </c:pt>
                <c:pt idx="2">
                  <c:v>0.52247504690660695</c:v>
                </c:pt>
                <c:pt idx="3">
                  <c:v>0.52454939075072482</c:v>
                </c:pt>
              </c:numCache>
            </c:numRef>
          </c:val>
          <c:smooth val="0"/>
          <c:extLst>
            <c:ext xmlns:c16="http://schemas.microsoft.com/office/drawing/2014/chart" uri="{C3380CC4-5D6E-409C-BE32-E72D297353CC}">
              <c16:uniqueId val="{0000000B-B5C1-4BB8-8A0D-96FB919974A1}"/>
            </c:ext>
          </c:extLst>
        </c:ser>
        <c:dLbls>
          <c:showLegendKey val="0"/>
          <c:showVal val="0"/>
          <c:showCatName val="0"/>
          <c:showSerName val="0"/>
          <c:showPercent val="0"/>
          <c:showBubbleSize val="0"/>
        </c:dLbls>
        <c:marker val="1"/>
        <c:smooth val="0"/>
        <c:axId val="88158528"/>
        <c:axId val="1"/>
      </c:lineChart>
      <c:catAx>
        <c:axId val="8815852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1"/>
          <c:min val="0.4"/>
        </c:scaling>
        <c:delete val="1"/>
        <c:axPos val="l"/>
        <c:numFmt formatCode="0%" sourceLinked="1"/>
        <c:majorTickMark val="out"/>
        <c:minorTickMark val="none"/>
        <c:tickLblPos val="nextTo"/>
        <c:crossAx val="88158528"/>
        <c:crosses val="autoZero"/>
        <c:crossBetween val="between"/>
        <c:majorUnit val="0.1"/>
      </c:valAx>
    </c:plotArea>
    <c:legend>
      <c:legendPos val="r"/>
      <c:layout>
        <c:manualLayout>
          <c:xMode val="edge"/>
          <c:yMode val="edge"/>
          <c:x val="0.75045410996173967"/>
          <c:y val="0.32454512399253943"/>
          <c:w val="0.21945611610915861"/>
          <c:h val="0.33230971140784171"/>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18. Employment Rate: All U.S.-Born</a:t>
            </a:r>
          </a:p>
        </c:rich>
      </c:tx>
      <c:overlay val="1"/>
    </c:title>
    <c:autoTitleDeleted val="0"/>
    <c:plotArea>
      <c:layout>
        <c:manualLayout>
          <c:layoutTarget val="inner"/>
          <c:xMode val="edge"/>
          <c:yMode val="edge"/>
          <c:x val="3.4658739086185657E-2"/>
          <c:y val="0.11915318277523002"/>
          <c:w val="0.72909871980288177"/>
          <c:h val="0.75408343187870752"/>
        </c:manualLayout>
      </c:layout>
      <c:lineChart>
        <c:grouping val="standard"/>
        <c:varyColors val="0"/>
        <c:ser>
          <c:idx val="3"/>
          <c:order val="0"/>
          <c:tx>
            <c:strRef>
              <c:f>'Figures 18-25, US Men 25-54'!$B$12</c:f>
              <c:strCache>
                <c:ptCount val="1"/>
                <c:pt idx="0">
                  <c:v>≥Bachelor's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6B31-40D3-A02D-6F5D46957531}"/>
                </c:ext>
              </c:extLst>
            </c:dLbl>
            <c:dLbl>
              <c:idx val="1"/>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6B31-40D3-A02D-6F5D46957531}"/>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18-25, US Men 25-54'!$C$8:$F$8</c:f>
              <c:strCache>
                <c:ptCount val="4"/>
                <c:pt idx="0">
                  <c:v>Q4 2000</c:v>
                </c:pt>
                <c:pt idx="1">
                  <c:v>Q4 2006</c:v>
                </c:pt>
                <c:pt idx="2">
                  <c:v>Q4 2019</c:v>
                </c:pt>
                <c:pt idx="3">
                  <c:v>Q4 2023</c:v>
                </c:pt>
              </c:strCache>
            </c:strRef>
          </c:cat>
          <c:val>
            <c:numRef>
              <c:f>'Figures 18-25, US Men 25-54'!$C$12:$F$12</c:f>
              <c:numCache>
                <c:formatCode>###0%</c:formatCode>
                <c:ptCount val="4"/>
                <c:pt idx="0">
                  <c:v>0.94759298382372203</c:v>
                </c:pt>
                <c:pt idx="1">
                  <c:v>0.93928652191007989</c:v>
                </c:pt>
                <c:pt idx="2">
                  <c:v>0.92649411716532493</c:v>
                </c:pt>
                <c:pt idx="3">
                  <c:v>0.92761711817161396</c:v>
                </c:pt>
              </c:numCache>
            </c:numRef>
          </c:val>
          <c:smooth val="0"/>
          <c:extLst>
            <c:ext xmlns:c16="http://schemas.microsoft.com/office/drawing/2014/chart" uri="{C3380CC4-5D6E-409C-BE32-E72D297353CC}">
              <c16:uniqueId val="{00000002-6B31-40D3-A02D-6F5D46957531}"/>
            </c:ext>
          </c:extLst>
        </c:ser>
        <c:ser>
          <c:idx val="2"/>
          <c:order val="1"/>
          <c:tx>
            <c:strRef>
              <c:f>'Figures 18-25, US Men 25-54'!$B$11</c:f>
              <c:strCache>
                <c:ptCount val="1"/>
                <c:pt idx="0">
                  <c:v>Some College</c:v>
                </c:pt>
              </c:strCache>
            </c:strRef>
          </c:tx>
          <c:spPr>
            <a:ln>
              <a:solidFill>
                <a:srgbClr val="00B050"/>
              </a:solidFill>
            </a:ln>
          </c:spPr>
          <c:marker>
            <c:symbol val="circle"/>
            <c:size val="5"/>
            <c:spPr>
              <a:solidFill>
                <a:schemeClr val="bg1"/>
              </a:solidFill>
            </c:spPr>
          </c:marker>
          <c:dLbls>
            <c:dLbl>
              <c:idx val="0"/>
              <c:layout>
                <c:manualLayout>
                  <c:x val="-7.3848535066009899E-2"/>
                  <c:y val="-2.8963326833041231E-2"/>
                </c:manualLayout>
              </c:layout>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B31-40D3-A02D-6F5D46957531}"/>
                </c:ext>
              </c:extLst>
            </c:dLbl>
            <c:dLbl>
              <c:idx val="1"/>
              <c:layout>
                <c:manualLayout>
                  <c:x val="-4.6977909538904856E-2"/>
                  <c:y val="-4.3987366942860512E-2"/>
                </c:manualLayout>
              </c:layout>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B31-40D3-A02D-6F5D46957531}"/>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18-25, US Men 25-54'!$C$8:$F$8</c:f>
              <c:strCache>
                <c:ptCount val="4"/>
                <c:pt idx="0">
                  <c:v>Q4 2000</c:v>
                </c:pt>
                <c:pt idx="1">
                  <c:v>Q4 2006</c:v>
                </c:pt>
                <c:pt idx="2">
                  <c:v>Q4 2019</c:v>
                </c:pt>
                <c:pt idx="3">
                  <c:v>Q4 2023</c:v>
                </c:pt>
              </c:strCache>
            </c:strRef>
          </c:cat>
          <c:val>
            <c:numRef>
              <c:f>'Figures 18-25, US Men 25-54'!$C$11:$F$11</c:f>
              <c:numCache>
                <c:formatCode>###0%</c:formatCode>
                <c:ptCount val="4"/>
                <c:pt idx="0">
                  <c:v>0.90324078876762626</c:v>
                </c:pt>
                <c:pt idx="1">
                  <c:v>0.88808220977496488</c:v>
                </c:pt>
                <c:pt idx="2">
                  <c:v>0.86689607826232928</c:v>
                </c:pt>
                <c:pt idx="3">
                  <c:v>0.85474106386922832</c:v>
                </c:pt>
              </c:numCache>
            </c:numRef>
          </c:val>
          <c:smooth val="0"/>
          <c:extLst>
            <c:ext xmlns:c16="http://schemas.microsoft.com/office/drawing/2014/chart" uri="{C3380CC4-5D6E-409C-BE32-E72D297353CC}">
              <c16:uniqueId val="{00000005-6B31-40D3-A02D-6F5D46957531}"/>
            </c:ext>
          </c:extLst>
        </c:ser>
        <c:ser>
          <c:idx val="1"/>
          <c:order val="2"/>
          <c:tx>
            <c:strRef>
              <c:f>'Figures 18-25, US Men 25-54'!$B$10</c:f>
              <c:strCache>
                <c:ptCount val="1"/>
                <c:pt idx="0">
                  <c:v>HS only</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6-6B31-40D3-A02D-6F5D46957531}"/>
                </c:ext>
              </c:extLst>
            </c:dLbl>
            <c:dLbl>
              <c:idx val="1"/>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7-6B31-40D3-A02D-6F5D46957531}"/>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18-25, US Men 25-54'!$C$8:$F$8</c:f>
              <c:strCache>
                <c:ptCount val="4"/>
                <c:pt idx="0">
                  <c:v>Q4 2000</c:v>
                </c:pt>
                <c:pt idx="1">
                  <c:v>Q4 2006</c:v>
                </c:pt>
                <c:pt idx="2">
                  <c:v>Q4 2019</c:v>
                </c:pt>
                <c:pt idx="3">
                  <c:v>Q4 2023</c:v>
                </c:pt>
              </c:strCache>
            </c:strRef>
          </c:cat>
          <c:val>
            <c:numRef>
              <c:f>'Figures 18-25, US Men 25-54'!$C$10:$F$10</c:f>
              <c:numCache>
                <c:formatCode>###0%</c:formatCode>
                <c:ptCount val="4"/>
                <c:pt idx="0">
                  <c:v>0.87044414389529545</c:v>
                </c:pt>
                <c:pt idx="1">
                  <c:v>0.84739697973784178</c:v>
                </c:pt>
                <c:pt idx="2">
                  <c:v>0.80969132247591136</c:v>
                </c:pt>
                <c:pt idx="3">
                  <c:v>0.79713075452505744</c:v>
                </c:pt>
              </c:numCache>
            </c:numRef>
          </c:val>
          <c:smooth val="0"/>
          <c:extLst>
            <c:ext xmlns:c16="http://schemas.microsoft.com/office/drawing/2014/chart" uri="{C3380CC4-5D6E-409C-BE32-E72D297353CC}">
              <c16:uniqueId val="{00000008-6B31-40D3-A02D-6F5D46957531}"/>
            </c:ext>
          </c:extLst>
        </c:ser>
        <c:ser>
          <c:idx val="0"/>
          <c:order val="3"/>
          <c:tx>
            <c:strRef>
              <c:f>'Figures 18-25, US Men 25-54'!$B$9</c:f>
              <c:strCache>
                <c:ptCount val="1"/>
                <c:pt idx="0">
                  <c:v>&lt; HS</c:v>
                </c:pt>
              </c:strCache>
            </c:strRef>
          </c:tx>
          <c:spPr>
            <a:ln>
              <a:solidFill>
                <a:srgbClr val="0070C0"/>
              </a:solidFill>
            </a:ln>
          </c:spPr>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9-6B31-40D3-A02D-6F5D46957531}"/>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6B31-40D3-A02D-6F5D46957531}"/>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18-25, US Men 25-54'!$C$8:$F$8</c:f>
              <c:strCache>
                <c:ptCount val="4"/>
                <c:pt idx="0">
                  <c:v>Q4 2000</c:v>
                </c:pt>
                <c:pt idx="1">
                  <c:v>Q4 2006</c:v>
                </c:pt>
                <c:pt idx="2">
                  <c:v>Q4 2019</c:v>
                </c:pt>
                <c:pt idx="3">
                  <c:v>Q4 2023</c:v>
                </c:pt>
              </c:strCache>
            </c:strRef>
          </c:cat>
          <c:val>
            <c:numRef>
              <c:f>'Figures 18-25, US Men 25-54'!$C$9:$F$9</c:f>
              <c:numCache>
                <c:formatCode>###0%</c:formatCode>
                <c:ptCount val="4"/>
                <c:pt idx="0">
                  <c:v>0.69992739533373405</c:v>
                </c:pt>
                <c:pt idx="1">
                  <c:v>0.67548116003947201</c:v>
                </c:pt>
                <c:pt idx="2">
                  <c:v>0.64075298342302189</c:v>
                </c:pt>
                <c:pt idx="3">
                  <c:v>0.63873930780331623</c:v>
                </c:pt>
              </c:numCache>
            </c:numRef>
          </c:val>
          <c:smooth val="0"/>
          <c:extLst>
            <c:ext xmlns:c16="http://schemas.microsoft.com/office/drawing/2014/chart" uri="{C3380CC4-5D6E-409C-BE32-E72D297353CC}">
              <c16:uniqueId val="{0000000B-6B31-40D3-A02D-6F5D46957531}"/>
            </c:ext>
          </c:extLst>
        </c:ser>
        <c:dLbls>
          <c:showLegendKey val="0"/>
          <c:showVal val="0"/>
          <c:showCatName val="0"/>
          <c:showSerName val="0"/>
          <c:showPercent val="0"/>
          <c:showBubbleSize val="0"/>
        </c:dLbls>
        <c:marker val="1"/>
        <c:smooth val="0"/>
        <c:axId val="81589440"/>
        <c:axId val="1"/>
      </c:lineChart>
      <c:catAx>
        <c:axId val="8158944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55000000000000004"/>
        </c:scaling>
        <c:delete val="1"/>
        <c:axPos val="l"/>
        <c:numFmt formatCode="###0%" sourceLinked="1"/>
        <c:majorTickMark val="out"/>
        <c:minorTickMark val="none"/>
        <c:tickLblPos val="nextTo"/>
        <c:crossAx val="81589440"/>
        <c:crosses val="autoZero"/>
        <c:crossBetween val="between"/>
        <c:majorUnit val="0.1"/>
      </c:valAx>
    </c:plotArea>
    <c:legend>
      <c:legendPos val="r"/>
      <c:layout>
        <c:manualLayout>
          <c:xMode val="edge"/>
          <c:yMode val="edge"/>
          <c:x val="0.77321091542946441"/>
          <c:y val="0.30794176890679364"/>
          <c:w val="0.20995572118370698"/>
          <c:h val="0.37948361106024547"/>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19. Employment Rate: Black U.S.-Born</a:t>
            </a:r>
          </a:p>
        </c:rich>
      </c:tx>
      <c:overlay val="1"/>
    </c:title>
    <c:autoTitleDeleted val="0"/>
    <c:plotArea>
      <c:layout>
        <c:manualLayout>
          <c:layoutTarget val="inner"/>
          <c:xMode val="edge"/>
          <c:yMode val="edge"/>
          <c:x val="2.1813224267211998E-2"/>
          <c:y val="0.12743360463919268"/>
          <c:w val="0.70021716610577056"/>
          <c:h val="0.75432852450170251"/>
        </c:manualLayout>
      </c:layout>
      <c:lineChart>
        <c:grouping val="standard"/>
        <c:varyColors val="0"/>
        <c:ser>
          <c:idx val="3"/>
          <c:order val="0"/>
          <c:tx>
            <c:strRef>
              <c:f>'Figures 18-25, US Men 25-54'!$B$19</c:f>
              <c:strCache>
                <c:ptCount val="1"/>
                <c:pt idx="0">
                  <c:v>≥Bachelor's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CDCD-4B2B-A4A7-325C95F2F833}"/>
                </c:ext>
              </c:extLst>
            </c:dLbl>
            <c:dLbl>
              <c:idx val="1"/>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CDCD-4B2B-A4A7-325C95F2F833}"/>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18-25, US Men 25-54'!$C$8:$F$8</c:f>
              <c:strCache>
                <c:ptCount val="4"/>
                <c:pt idx="0">
                  <c:v>Q4 2000</c:v>
                </c:pt>
                <c:pt idx="1">
                  <c:v>Q4 2006</c:v>
                </c:pt>
                <c:pt idx="2">
                  <c:v>Q4 2019</c:v>
                </c:pt>
                <c:pt idx="3">
                  <c:v>Q4 2023</c:v>
                </c:pt>
              </c:strCache>
            </c:strRef>
          </c:cat>
          <c:val>
            <c:numRef>
              <c:f>'Figures 18-25, US Men 25-54'!$C$19:$F$19</c:f>
              <c:numCache>
                <c:formatCode>###0%</c:formatCode>
                <c:ptCount val="4"/>
                <c:pt idx="0">
                  <c:v>0.92254416857468935</c:v>
                </c:pt>
                <c:pt idx="1">
                  <c:v>0.90411212262482565</c:v>
                </c:pt>
                <c:pt idx="2">
                  <c:v>0.89487735053204975</c:v>
                </c:pt>
                <c:pt idx="3">
                  <c:v>0.89528841332605846</c:v>
                </c:pt>
              </c:numCache>
            </c:numRef>
          </c:val>
          <c:smooth val="0"/>
          <c:extLst>
            <c:ext xmlns:c16="http://schemas.microsoft.com/office/drawing/2014/chart" uri="{C3380CC4-5D6E-409C-BE32-E72D297353CC}">
              <c16:uniqueId val="{00000002-CDCD-4B2B-A4A7-325C95F2F833}"/>
            </c:ext>
          </c:extLst>
        </c:ser>
        <c:ser>
          <c:idx val="2"/>
          <c:order val="1"/>
          <c:tx>
            <c:strRef>
              <c:f>'Figures 18-25, US Men 25-54'!$B$18</c:f>
              <c:strCache>
                <c:ptCount val="1"/>
                <c:pt idx="0">
                  <c:v>Some College</c:v>
                </c:pt>
              </c:strCache>
            </c:strRef>
          </c:tx>
          <c:spPr>
            <a:ln>
              <a:solidFill>
                <a:srgbClr val="00B050"/>
              </a:solidFill>
            </a:ln>
          </c:spPr>
          <c:marker>
            <c:symbol val="circle"/>
            <c:size val="5"/>
            <c:spPr>
              <a:solidFill>
                <a:schemeClr val="bg1"/>
              </a:solidFill>
            </c:spPr>
          </c:marker>
          <c:dLbls>
            <c:dLbl>
              <c:idx val="0"/>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3-CDCD-4B2B-A4A7-325C95F2F833}"/>
                </c:ext>
              </c:extLst>
            </c:dLbl>
            <c:dLbl>
              <c:idx val="1"/>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4-CDCD-4B2B-A4A7-325C95F2F833}"/>
                </c:ext>
              </c:extLst>
            </c:dLbl>
            <c:dLbl>
              <c:idx val="2"/>
              <c:layout>
                <c:manualLayout>
                  <c:x val="-4.6099860425301821E-2"/>
                  <c:y val="5.25263199976361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A75-49C6-A498-99DD9891825C}"/>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18-25, US Men 25-54'!$C$8:$F$8</c:f>
              <c:strCache>
                <c:ptCount val="4"/>
                <c:pt idx="0">
                  <c:v>Q4 2000</c:v>
                </c:pt>
                <c:pt idx="1">
                  <c:v>Q4 2006</c:v>
                </c:pt>
                <c:pt idx="2">
                  <c:v>Q4 2019</c:v>
                </c:pt>
                <c:pt idx="3">
                  <c:v>Q4 2023</c:v>
                </c:pt>
              </c:strCache>
            </c:strRef>
          </c:cat>
          <c:val>
            <c:numRef>
              <c:f>'Figures 18-25, US Men 25-54'!$C$18:$F$18</c:f>
              <c:numCache>
                <c:formatCode>###0%</c:formatCode>
                <c:ptCount val="4"/>
                <c:pt idx="0">
                  <c:v>0.83966926129663055</c:v>
                </c:pt>
                <c:pt idx="1">
                  <c:v>0.81660405187708363</c:v>
                </c:pt>
                <c:pt idx="2">
                  <c:v>0.81564727621090649</c:v>
                </c:pt>
                <c:pt idx="3">
                  <c:v>0.80030258496387618</c:v>
                </c:pt>
              </c:numCache>
            </c:numRef>
          </c:val>
          <c:smooth val="0"/>
          <c:extLst>
            <c:ext xmlns:c16="http://schemas.microsoft.com/office/drawing/2014/chart" uri="{C3380CC4-5D6E-409C-BE32-E72D297353CC}">
              <c16:uniqueId val="{00000005-CDCD-4B2B-A4A7-325C95F2F833}"/>
            </c:ext>
          </c:extLst>
        </c:ser>
        <c:ser>
          <c:idx val="1"/>
          <c:order val="2"/>
          <c:tx>
            <c:strRef>
              <c:f>'Figures 18-25, US Men 25-54'!$B$17</c:f>
              <c:strCache>
                <c:ptCount val="1"/>
                <c:pt idx="0">
                  <c:v>HS only</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6-CDCD-4B2B-A4A7-325C95F2F833}"/>
                </c:ext>
              </c:extLst>
            </c:dLbl>
            <c:dLbl>
              <c:idx val="1"/>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7-CDCD-4B2B-A4A7-325C95F2F833}"/>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18-25, US Men 25-54'!$C$8:$F$8</c:f>
              <c:strCache>
                <c:ptCount val="4"/>
                <c:pt idx="0">
                  <c:v>Q4 2000</c:v>
                </c:pt>
                <c:pt idx="1">
                  <c:v>Q4 2006</c:v>
                </c:pt>
                <c:pt idx="2">
                  <c:v>Q4 2019</c:v>
                </c:pt>
                <c:pt idx="3">
                  <c:v>Q4 2023</c:v>
                </c:pt>
              </c:strCache>
            </c:strRef>
          </c:cat>
          <c:val>
            <c:numRef>
              <c:f>'Figures 18-25, US Men 25-54'!$C$17:$F$17</c:f>
              <c:numCache>
                <c:formatCode>###0%</c:formatCode>
                <c:ptCount val="4"/>
                <c:pt idx="0">
                  <c:v>0.76178188906157163</c:v>
                </c:pt>
                <c:pt idx="1">
                  <c:v>0.74426035223224152</c:v>
                </c:pt>
                <c:pt idx="2">
                  <c:v>0.71317515184165259</c:v>
                </c:pt>
                <c:pt idx="3">
                  <c:v>0.69346440104207185</c:v>
                </c:pt>
              </c:numCache>
            </c:numRef>
          </c:val>
          <c:smooth val="0"/>
          <c:extLst>
            <c:ext xmlns:c16="http://schemas.microsoft.com/office/drawing/2014/chart" uri="{C3380CC4-5D6E-409C-BE32-E72D297353CC}">
              <c16:uniqueId val="{00000008-CDCD-4B2B-A4A7-325C95F2F833}"/>
            </c:ext>
          </c:extLst>
        </c:ser>
        <c:ser>
          <c:idx val="0"/>
          <c:order val="3"/>
          <c:tx>
            <c:strRef>
              <c:f>'Figures 18-25, US Men 25-54'!$B$16</c:f>
              <c:strCache>
                <c:ptCount val="1"/>
                <c:pt idx="0">
                  <c:v>&lt; HS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9-CDCD-4B2B-A4A7-325C95F2F833}"/>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CDCD-4B2B-A4A7-325C95F2F833}"/>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18-25, US Men 25-54'!$C$8:$F$8</c:f>
              <c:strCache>
                <c:ptCount val="4"/>
                <c:pt idx="0">
                  <c:v>Q4 2000</c:v>
                </c:pt>
                <c:pt idx="1">
                  <c:v>Q4 2006</c:v>
                </c:pt>
                <c:pt idx="2">
                  <c:v>Q4 2019</c:v>
                </c:pt>
                <c:pt idx="3">
                  <c:v>Q4 2023</c:v>
                </c:pt>
              </c:strCache>
            </c:strRef>
          </c:cat>
          <c:val>
            <c:numRef>
              <c:f>'Figures 18-25, US Men 25-54'!$C$16:$F$16</c:f>
              <c:numCache>
                <c:formatCode>###0%</c:formatCode>
                <c:ptCount val="4"/>
                <c:pt idx="0">
                  <c:v>0.55022506773397095</c:v>
                </c:pt>
                <c:pt idx="1">
                  <c:v>0.52776036141901916</c:v>
                </c:pt>
                <c:pt idx="2">
                  <c:v>0.53466946735605914</c:v>
                </c:pt>
                <c:pt idx="3">
                  <c:v>0.52436418020185815</c:v>
                </c:pt>
              </c:numCache>
            </c:numRef>
          </c:val>
          <c:smooth val="0"/>
          <c:extLst>
            <c:ext xmlns:c16="http://schemas.microsoft.com/office/drawing/2014/chart" uri="{C3380CC4-5D6E-409C-BE32-E72D297353CC}">
              <c16:uniqueId val="{0000000B-CDCD-4B2B-A4A7-325C95F2F833}"/>
            </c:ext>
          </c:extLst>
        </c:ser>
        <c:dLbls>
          <c:showLegendKey val="0"/>
          <c:showVal val="0"/>
          <c:showCatName val="0"/>
          <c:showSerName val="0"/>
          <c:showPercent val="0"/>
          <c:showBubbleSize val="0"/>
        </c:dLbls>
        <c:marker val="1"/>
        <c:smooth val="0"/>
        <c:axId val="81599840"/>
        <c:axId val="1"/>
      </c:lineChart>
      <c:catAx>
        <c:axId val="8159984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4"/>
        </c:scaling>
        <c:delete val="1"/>
        <c:axPos val="l"/>
        <c:numFmt formatCode="###0%" sourceLinked="1"/>
        <c:majorTickMark val="out"/>
        <c:minorTickMark val="none"/>
        <c:tickLblPos val="nextTo"/>
        <c:crossAx val="81599840"/>
        <c:crosses val="autoZero"/>
        <c:crossBetween val="between"/>
        <c:majorUnit val="0.1"/>
      </c:valAx>
    </c:plotArea>
    <c:legend>
      <c:legendPos val="r"/>
      <c:layout>
        <c:manualLayout>
          <c:xMode val="edge"/>
          <c:yMode val="edge"/>
          <c:x val="0.76184816472788308"/>
          <c:y val="0.32733859105398938"/>
          <c:w val="0.21537837390662595"/>
          <c:h val="0.34836013553450679"/>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400" b="1" i="0" baseline="0">
                <a:effectLst/>
              </a:rPr>
              <a:t>Figure 2</a:t>
            </a:r>
          </a:p>
          <a:p>
            <a:pPr>
              <a:defRPr/>
            </a:pPr>
            <a:r>
              <a:rPr lang="en-US" sz="1800" b="1" i="0" baseline="0">
                <a:effectLst/>
              </a:rPr>
              <a:t>There were 2.9 million more immigrants employed in the fourth quarter of 2023 than in 2019, before Covid.  The fourth quarter number is also well above the </a:t>
            </a:r>
          </a:p>
          <a:p>
            <a:pPr>
              <a:defRPr/>
            </a:pPr>
            <a:r>
              <a:rPr lang="en-US" sz="1800" b="1" i="0" baseline="0">
                <a:effectLst/>
              </a:rPr>
              <a:t>pre-Covid trend line.</a:t>
            </a:r>
          </a:p>
          <a:p>
            <a:pPr>
              <a:defRPr/>
            </a:pPr>
            <a:r>
              <a:rPr lang="en-US" sz="1800" b="1" i="0" baseline="0">
                <a:effectLst/>
              </a:rPr>
              <a:t>(in millions)  </a:t>
            </a:r>
            <a:endParaRPr lang="en-US">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697771990357049E-2"/>
          <c:y val="0.29588721409823771"/>
          <c:w val="0.93820247544839985"/>
          <c:h val="0.5871283089613798"/>
        </c:manualLayout>
      </c:layout>
      <c:lineChart>
        <c:grouping val="standard"/>
        <c:varyColors val="0"/>
        <c:ser>
          <c:idx val="0"/>
          <c:order val="0"/>
          <c:tx>
            <c:strRef>
              <c:f>'Fig 2'!$C$3</c:f>
              <c:strCache>
                <c:ptCount val="1"/>
                <c:pt idx="0">
                  <c:v>     Immigrants Employed</c:v>
                </c:pt>
              </c:strCache>
            </c:strRef>
          </c:tx>
          <c:spPr>
            <a:ln w="66675" cap="rnd">
              <a:solidFill>
                <a:srgbClr val="00B050"/>
              </a:solidFill>
              <a:round/>
            </a:ln>
            <a:effectLst/>
          </c:spPr>
          <c:marker>
            <c:symbol val="circle"/>
            <c:size val="8"/>
            <c:spPr>
              <a:solidFill>
                <a:schemeClr val="bg1"/>
              </a:solidFill>
              <a:ln w="9525">
                <a:solidFill>
                  <a:srgbClr val="00B050"/>
                </a:solidFill>
              </a:ln>
              <a:effectLst/>
            </c:spPr>
          </c:marker>
          <c:dLbls>
            <c:dLbl>
              <c:idx val="2"/>
              <c:layout>
                <c:manualLayout>
                  <c:x val="-2.2786666666666653E-2"/>
                  <c:y val="3.53953892246095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261-4D65-976F-C1852F003D2D}"/>
                </c:ext>
              </c:extLst>
            </c:dLbl>
            <c:dLbl>
              <c:idx val="5"/>
              <c:layout>
                <c:manualLayout>
                  <c:x val="-3.4786666666666667E-2"/>
                  <c:y val="-3.72541956481249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261-4D65-976F-C1852F003D2D}"/>
                </c:ext>
              </c:extLst>
            </c:dLbl>
            <c:dLbl>
              <c:idx val="9"/>
              <c:layout>
                <c:manualLayout>
                  <c:x val="-2.7590943217789186E-2"/>
                  <c:y val="3.75923859392383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F57-4ABA-A701-FA00A5BB85C5}"/>
                </c:ext>
              </c:extLst>
            </c:dLbl>
            <c:dLbl>
              <c:idx val="10"/>
              <c:layout>
                <c:manualLayout>
                  <c:x val="-2.6341919079364961E-2"/>
                  <c:y val="3.54522036631157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F57-4ABA-A701-FA00A5BB85C5}"/>
                </c:ext>
              </c:extLst>
            </c:dLbl>
            <c:dLbl>
              <c:idx val="11"/>
              <c:layout>
                <c:manualLayout>
                  <c:x val="-2.5092894940940826E-2"/>
                  <c:y val="3.54522036631157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F57-4ABA-A701-FA00A5BB85C5}"/>
                </c:ext>
              </c:extLst>
            </c:dLbl>
            <c:dLbl>
              <c:idx val="12"/>
              <c:layout>
                <c:manualLayout>
                  <c:x val="-2.2786666666666764E-2"/>
                  <c:y val="3.75321417208664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261-4D65-976F-C1852F003D2D}"/>
                </c:ext>
              </c:extLst>
            </c:dLbl>
            <c:dLbl>
              <c:idx val="13"/>
              <c:layout>
                <c:manualLayout>
                  <c:x val="-2.4119999999999999E-2"/>
                  <c:y val="3.96688942171232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261-4D65-976F-C1852F003D2D}"/>
                </c:ext>
              </c:extLst>
            </c:dLbl>
            <c:dLbl>
              <c:idx val="17"/>
              <c:layout>
                <c:manualLayout>
                  <c:x val="-3.3460052493438322E-2"/>
                  <c:y val="-5.56516346408968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61-4D65-976F-C1852F003D2D}"/>
                </c:ext>
              </c:extLst>
            </c:dLbl>
            <c:dLbl>
              <c:idx val="20"/>
              <c:layout>
                <c:manualLayout>
                  <c:x val="-3.2126719160105087E-2"/>
                  <c:y val="3.62287226981496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61-4D65-976F-C1852F003D2D}"/>
                </c:ext>
              </c:extLst>
            </c:dLbl>
            <c:dLbl>
              <c:idx val="21"/>
              <c:layout>
                <c:manualLayout>
                  <c:x val="-7.1618257310380922E-3"/>
                  <c:y val="2.3504256940510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261-4D65-976F-C1852F003D2D}"/>
                </c:ext>
              </c:extLst>
            </c:dLbl>
            <c:spPr>
              <a:noFill/>
              <a:ln>
                <a:noFill/>
              </a:ln>
              <a:effectLst/>
            </c:spPr>
            <c:txPr>
              <a:bodyPr rot="0" spcFirstLastPara="1" vertOverflow="ellipsis" vert="horz" wrap="square" lIns="38100" tIns="19050" rIns="38100" bIns="19050" anchor="ctr" anchorCtr="1">
                <a:spAutoFit/>
              </a:bodyPr>
              <a:lstStyle/>
              <a:p>
                <a:pPr>
                  <a:defRPr sz="1300" b="1" i="0" u="none" strike="noStrike" kern="1200" baseline="0">
                    <a:solidFill>
                      <a:srgbClr val="00B05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2'!$B$4:$B$27</c:f>
              <c:strCache>
                <c:ptCount val="24"/>
                <c:pt idx="0">
                  <c:v>Q4 2000</c:v>
                </c:pt>
                <c:pt idx="1">
                  <c:v>Q4 2001</c:v>
                </c:pt>
                <c:pt idx="2">
                  <c:v>Q4 2002</c:v>
                </c:pt>
                <c:pt idx="3">
                  <c:v>Q4 2003</c:v>
                </c:pt>
                <c:pt idx="4">
                  <c:v>Q4 2004</c:v>
                </c:pt>
                <c:pt idx="5">
                  <c:v>Q4 2005</c:v>
                </c:pt>
                <c:pt idx="6">
                  <c:v>Q4 2006</c:v>
                </c:pt>
                <c:pt idx="7">
                  <c:v>Q4 2007</c:v>
                </c:pt>
                <c:pt idx="8">
                  <c:v>Q4 2008</c:v>
                </c:pt>
                <c:pt idx="9">
                  <c:v>Q4 2009</c:v>
                </c:pt>
                <c:pt idx="10">
                  <c:v>Q4 2010</c:v>
                </c:pt>
                <c:pt idx="11">
                  <c:v>Q4 2011</c:v>
                </c:pt>
                <c:pt idx="12">
                  <c:v>Q4 2012</c:v>
                </c:pt>
                <c:pt idx="13">
                  <c:v>Q4 2013</c:v>
                </c:pt>
                <c:pt idx="14">
                  <c:v>Q4 2014</c:v>
                </c:pt>
                <c:pt idx="15">
                  <c:v>Q4 2015</c:v>
                </c:pt>
                <c:pt idx="16">
                  <c:v>Q4 2016</c:v>
                </c:pt>
                <c:pt idx="17">
                  <c:v>Q4 2017</c:v>
                </c:pt>
                <c:pt idx="18">
                  <c:v>Q4 2018</c:v>
                </c:pt>
                <c:pt idx="19">
                  <c:v>Q4 2019</c:v>
                </c:pt>
                <c:pt idx="20">
                  <c:v>Q4 2020</c:v>
                </c:pt>
                <c:pt idx="21">
                  <c:v>Q4 2021</c:v>
                </c:pt>
                <c:pt idx="22">
                  <c:v>Q4 2022</c:v>
                </c:pt>
                <c:pt idx="23">
                  <c:v>Q4 2023</c:v>
                </c:pt>
              </c:strCache>
            </c:strRef>
          </c:cat>
          <c:val>
            <c:numRef>
              <c:f>'Fig 2'!$C$4:$C$27</c:f>
              <c:numCache>
                <c:formatCode>_(* #,##0.0_);_(* \(#,##0.0\);_(* "-"??_);_(@_)</c:formatCode>
                <c:ptCount val="24"/>
                <c:pt idx="0">
                  <c:v>18.797000000000001</c:v>
                </c:pt>
                <c:pt idx="1">
                  <c:v>19.079000000000001</c:v>
                </c:pt>
                <c:pt idx="2">
                  <c:v>19.32</c:v>
                </c:pt>
                <c:pt idx="3">
                  <c:v>20.187999999999999</c:v>
                </c:pt>
                <c:pt idx="4">
                  <c:v>20.687000000000001</c:v>
                </c:pt>
                <c:pt idx="5">
                  <c:v>21.445</c:v>
                </c:pt>
                <c:pt idx="6">
                  <c:v>22.579000000000001</c:v>
                </c:pt>
                <c:pt idx="7">
                  <c:v>23.056999999999999</c:v>
                </c:pt>
                <c:pt idx="8">
                  <c:v>22.364999999999998</c:v>
                </c:pt>
                <c:pt idx="9">
                  <c:v>21.745999999999999</c:v>
                </c:pt>
                <c:pt idx="10">
                  <c:v>22.274000000000001</c:v>
                </c:pt>
                <c:pt idx="11">
                  <c:v>22.619</c:v>
                </c:pt>
                <c:pt idx="12">
                  <c:v>23.271000000000001</c:v>
                </c:pt>
                <c:pt idx="13">
                  <c:v>23.855</c:v>
                </c:pt>
                <c:pt idx="14">
                  <c:v>24.975999999999999</c:v>
                </c:pt>
                <c:pt idx="15">
                  <c:v>25.334</c:v>
                </c:pt>
                <c:pt idx="16">
                  <c:v>25.994</c:v>
                </c:pt>
                <c:pt idx="17">
                  <c:v>26.276</c:v>
                </c:pt>
                <c:pt idx="18">
                  <c:v>27.542999999999999</c:v>
                </c:pt>
                <c:pt idx="19">
                  <c:v>27.394706999999997</c:v>
                </c:pt>
                <c:pt idx="20">
                  <c:v>25.318563999999999</c:v>
                </c:pt>
                <c:pt idx="21">
                  <c:v>27.595689999999998</c:v>
                </c:pt>
                <c:pt idx="22">
                  <c:v>29.374213000000001</c:v>
                </c:pt>
                <c:pt idx="23">
                  <c:v>30.265698</c:v>
                </c:pt>
              </c:numCache>
            </c:numRef>
          </c:val>
          <c:smooth val="0"/>
          <c:extLst>
            <c:ext xmlns:c16="http://schemas.microsoft.com/office/drawing/2014/chart" uri="{C3380CC4-5D6E-409C-BE32-E72D297353CC}">
              <c16:uniqueId val="{00000000-4261-4D65-976F-C1852F003D2D}"/>
            </c:ext>
          </c:extLst>
        </c:ser>
        <c:ser>
          <c:idx val="1"/>
          <c:order val="1"/>
          <c:tx>
            <c:strRef>
              <c:f>'Fig 2'!$D$3</c:f>
              <c:strCache>
                <c:ptCount val="1"/>
                <c:pt idx="0">
                  <c:v>     Trend Line, 2000 to 2019</c:v>
                </c:pt>
              </c:strCache>
            </c:strRef>
          </c:tx>
          <c:spPr>
            <a:ln w="28575" cap="rnd">
              <a:solidFill>
                <a:schemeClr val="accent6">
                  <a:lumMod val="75000"/>
                </a:schemeClr>
              </a:solidFill>
              <a:round/>
            </a:ln>
            <a:effectLst/>
          </c:spPr>
          <c:marker>
            <c:symbol val="none"/>
          </c:marker>
          <c:cat>
            <c:strRef>
              <c:f>'Fig 2'!$B$4:$B$27</c:f>
              <c:strCache>
                <c:ptCount val="24"/>
                <c:pt idx="0">
                  <c:v>Q4 2000</c:v>
                </c:pt>
                <c:pt idx="1">
                  <c:v>Q4 2001</c:v>
                </c:pt>
                <c:pt idx="2">
                  <c:v>Q4 2002</c:v>
                </c:pt>
                <c:pt idx="3">
                  <c:v>Q4 2003</c:v>
                </c:pt>
                <c:pt idx="4">
                  <c:v>Q4 2004</c:v>
                </c:pt>
                <c:pt idx="5">
                  <c:v>Q4 2005</c:v>
                </c:pt>
                <c:pt idx="6">
                  <c:v>Q4 2006</c:v>
                </c:pt>
                <c:pt idx="7">
                  <c:v>Q4 2007</c:v>
                </c:pt>
                <c:pt idx="8">
                  <c:v>Q4 2008</c:v>
                </c:pt>
                <c:pt idx="9">
                  <c:v>Q4 2009</c:v>
                </c:pt>
                <c:pt idx="10">
                  <c:v>Q4 2010</c:v>
                </c:pt>
                <c:pt idx="11">
                  <c:v>Q4 2011</c:v>
                </c:pt>
                <c:pt idx="12">
                  <c:v>Q4 2012</c:v>
                </c:pt>
                <c:pt idx="13">
                  <c:v>Q4 2013</c:v>
                </c:pt>
                <c:pt idx="14">
                  <c:v>Q4 2014</c:v>
                </c:pt>
                <c:pt idx="15">
                  <c:v>Q4 2015</c:v>
                </c:pt>
                <c:pt idx="16">
                  <c:v>Q4 2016</c:v>
                </c:pt>
                <c:pt idx="17">
                  <c:v>Q4 2017</c:v>
                </c:pt>
                <c:pt idx="18">
                  <c:v>Q4 2018</c:v>
                </c:pt>
                <c:pt idx="19">
                  <c:v>Q4 2019</c:v>
                </c:pt>
                <c:pt idx="20">
                  <c:v>Q4 2020</c:v>
                </c:pt>
                <c:pt idx="21">
                  <c:v>Q4 2021</c:v>
                </c:pt>
                <c:pt idx="22">
                  <c:v>Q4 2022</c:v>
                </c:pt>
                <c:pt idx="23">
                  <c:v>Q4 2023</c:v>
                </c:pt>
              </c:strCache>
            </c:strRef>
          </c:cat>
          <c:val>
            <c:numRef>
              <c:f>'Fig 2'!$D$4:$D$27</c:f>
              <c:numCache>
                <c:formatCode>_(* #,##0.00_);_(* \(#,##0.00\);_(* "-"??_);_(@_)</c:formatCode>
                <c:ptCount val="24"/>
                <c:pt idx="0">
                  <c:v>18.788</c:v>
                </c:pt>
                <c:pt idx="1">
                  <c:v>19.224999999999998</c:v>
                </c:pt>
                <c:pt idx="2">
                  <c:v>19.661999999999999</c:v>
                </c:pt>
                <c:pt idx="3">
                  <c:v>20.099</c:v>
                </c:pt>
                <c:pt idx="4">
                  <c:v>20.535999999999998</c:v>
                </c:pt>
                <c:pt idx="5">
                  <c:v>20.972999999999999</c:v>
                </c:pt>
                <c:pt idx="6">
                  <c:v>21.41</c:v>
                </c:pt>
                <c:pt idx="7">
                  <c:v>21.846999999999998</c:v>
                </c:pt>
                <c:pt idx="8">
                  <c:v>22.283999999999999</c:v>
                </c:pt>
                <c:pt idx="9">
                  <c:v>22.721</c:v>
                </c:pt>
                <c:pt idx="10">
                  <c:v>23.158000000000001</c:v>
                </c:pt>
                <c:pt idx="11">
                  <c:v>23.594999999999999</c:v>
                </c:pt>
                <c:pt idx="12">
                  <c:v>24.032</c:v>
                </c:pt>
                <c:pt idx="13">
                  <c:v>24.469000000000001</c:v>
                </c:pt>
                <c:pt idx="14">
                  <c:v>24.905999999999999</c:v>
                </c:pt>
                <c:pt idx="15">
                  <c:v>25.343</c:v>
                </c:pt>
                <c:pt idx="16">
                  <c:v>25.78</c:v>
                </c:pt>
                <c:pt idx="17">
                  <c:v>26.216999999999999</c:v>
                </c:pt>
                <c:pt idx="18">
                  <c:v>26.654</c:v>
                </c:pt>
                <c:pt idx="19">
                  <c:v>27.091000000000001</c:v>
                </c:pt>
                <c:pt idx="20">
                  <c:v>27.527999999999899</c:v>
                </c:pt>
                <c:pt idx="21">
                  <c:v>27.965</c:v>
                </c:pt>
                <c:pt idx="22">
                  <c:v>28.402000000000001</c:v>
                </c:pt>
                <c:pt idx="23">
                  <c:v>28.838999999999899</c:v>
                </c:pt>
              </c:numCache>
            </c:numRef>
          </c:val>
          <c:smooth val="0"/>
          <c:extLst>
            <c:ext xmlns:c16="http://schemas.microsoft.com/office/drawing/2014/chart" uri="{C3380CC4-5D6E-409C-BE32-E72D297353CC}">
              <c16:uniqueId val="{00000017-4261-4D65-976F-C1852F003D2D}"/>
            </c:ext>
          </c:extLst>
        </c:ser>
        <c:dLbls>
          <c:showLegendKey val="0"/>
          <c:showVal val="0"/>
          <c:showCatName val="0"/>
          <c:showSerName val="0"/>
          <c:showPercent val="0"/>
          <c:showBubbleSize val="0"/>
        </c:dLbls>
        <c:marker val="1"/>
        <c:smooth val="0"/>
        <c:axId val="1938398608"/>
        <c:axId val="1938396112"/>
      </c:lineChart>
      <c:catAx>
        <c:axId val="1938398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1938396112"/>
        <c:crosses val="autoZero"/>
        <c:auto val="1"/>
        <c:lblAlgn val="ctr"/>
        <c:lblOffset val="100"/>
        <c:noMultiLvlLbl val="0"/>
      </c:catAx>
      <c:valAx>
        <c:axId val="1938396112"/>
        <c:scaling>
          <c:orientation val="minMax"/>
          <c:max val="30.5"/>
          <c:min val="18"/>
        </c:scaling>
        <c:delete val="0"/>
        <c:axPos val="l"/>
        <c:numFmt formatCode="_(* #,##0.0_);_(* \(#,##0.0\);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8398608"/>
        <c:crosses val="autoZero"/>
        <c:crossBetween val="between"/>
      </c:valAx>
      <c:spPr>
        <a:noFill/>
        <a:ln>
          <a:noFill/>
        </a:ln>
        <a:effectLst/>
      </c:spPr>
    </c:plotArea>
    <c:legend>
      <c:legendPos val="t"/>
      <c:layout>
        <c:manualLayout>
          <c:xMode val="edge"/>
          <c:yMode val="edge"/>
          <c:x val="0.11856977540096421"/>
          <c:y val="0.34281658670217241"/>
          <c:w val="0.34446547955090517"/>
          <c:h val="0.19669212912131007"/>
        </c:manualLayout>
      </c:layout>
      <c:overlay val="0"/>
      <c:spPr>
        <a:noFill/>
        <a:ln>
          <a:noFill/>
        </a:ln>
        <a:effectLst/>
      </c:spPr>
      <c:txPr>
        <a:bodyPr rot="0" spcFirstLastPara="1" vertOverflow="ellipsis" vert="horz" wrap="square" anchor="ctr" anchorCtr="1"/>
        <a:lstStyle/>
        <a:p>
          <a:pPr>
            <a:defRPr sz="20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20. Employment Rate: Hispanic U.S.-Born</a:t>
            </a:r>
          </a:p>
        </c:rich>
      </c:tx>
      <c:overlay val="1"/>
    </c:title>
    <c:autoTitleDeleted val="0"/>
    <c:plotArea>
      <c:layout>
        <c:manualLayout>
          <c:layoutTarget val="inner"/>
          <c:xMode val="edge"/>
          <c:yMode val="edge"/>
          <c:x val="5.4274302668688157E-2"/>
          <c:y val="0.1693483617742903"/>
          <c:w val="0.70847144106986626"/>
          <c:h val="0.71618033816338234"/>
        </c:manualLayout>
      </c:layout>
      <c:lineChart>
        <c:grouping val="standard"/>
        <c:varyColors val="0"/>
        <c:ser>
          <c:idx val="3"/>
          <c:order val="0"/>
          <c:tx>
            <c:strRef>
              <c:f>'Figures 18-25, US Men 25-54'!$B$27</c:f>
              <c:strCache>
                <c:ptCount val="1"/>
                <c:pt idx="0">
                  <c:v>≥Bachelor's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63F5-4267-B907-D8ACF1F40EE5}"/>
                </c:ext>
              </c:extLst>
            </c:dLbl>
            <c:dLbl>
              <c:idx val="1"/>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63F5-4267-B907-D8ACF1F40EE5}"/>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18-25, US Men 25-54'!$C$31:$F$31</c:f>
              <c:strCache>
                <c:ptCount val="4"/>
                <c:pt idx="0">
                  <c:v>Q4 2000</c:v>
                </c:pt>
                <c:pt idx="1">
                  <c:v>Q4 2006</c:v>
                </c:pt>
                <c:pt idx="2">
                  <c:v>Q4 2019</c:v>
                </c:pt>
                <c:pt idx="3">
                  <c:v>Q4 2023</c:v>
                </c:pt>
              </c:strCache>
            </c:strRef>
          </c:cat>
          <c:val>
            <c:numRef>
              <c:f>'Figures 18-25, US Men 25-54'!$C$27:$F$27</c:f>
              <c:numCache>
                <c:formatCode>###0%</c:formatCode>
                <c:ptCount val="4"/>
                <c:pt idx="0">
                  <c:v>0.89532823910167447</c:v>
                </c:pt>
                <c:pt idx="1">
                  <c:v>0.94219600166346995</c:v>
                </c:pt>
                <c:pt idx="2">
                  <c:v>0.9099193810683025</c:v>
                </c:pt>
                <c:pt idx="3">
                  <c:v>0.92446403213867678</c:v>
                </c:pt>
              </c:numCache>
            </c:numRef>
          </c:val>
          <c:smooth val="0"/>
          <c:extLst>
            <c:ext xmlns:c16="http://schemas.microsoft.com/office/drawing/2014/chart" uri="{C3380CC4-5D6E-409C-BE32-E72D297353CC}">
              <c16:uniqueId val="{00000002-63F5-4267-B907-D8ACF1F40EE5}"/>
            </c:ext>
          </c:extLst>
        </c:ser>
        <c:ser>
          <c:idx val="2"/>
          <c:order val="1"/>
          <c:tx>
            <c:strRef>
              <c:f>'Figures 18-25, US Men 25-54'!$B$26</c:f>
              <c:strCache>
                <c:ptCount val="1"/>
                <c:pt idx="0">
                  <c:v>Some College</c:v>
                </c:pt>
              </c:strCache>
            </c:strRef>
          </c:tx>
          <c:spPr>
            <a:ln>
              <a:solidFill>
                <a:srgbClr val="00B050"/>
              </a:solidFill>
            </a:ln>
          </c:spPr>
          <c:marker>
            <c:symbol val="circle"/>
            <c:size val="5"/>
            <c:spPr>
              <a:solidFill>
                <a:schemeClr val="bg1"/>
              </a:solidFill>
            </c:spPr>
          </c:marker>
          <c:dLbls>
            <c:dLbl>
              <c:idx val="0"/>
              <c:layout>
                <c:manualLayout>
                  <c:x val="-8.4684870609595272E-2"/>
                  <c:y val="-2.1215436089285247E-2"/>
                </c:manualLayout>
              </c:layout>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3F5-4267-B907-D8ACF1F40EE5}"/>
                </c:ext>
              </c:extLst>
            </c:dLbl>
            <c:dLbl>
              <c:idx val="1"/>
              <c:layout>
                <c:manualLayout>
                  <c:x val="-4.3646543617979386E-2"/>
                  <c:y val="-5.0749582993656596E-2"/>
                </c:manualLayout>
              </c:layout>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3F5-4267-B907-D8ACF1F40EE5}"/>
                </c:ext>
              </c:extLst>
            </c:dLbl>
            <c:dLbl>
              <c:idx val="2"/>
              <c:layout>
                <c:manualLayout>
                  <c:x val="-4.3646543617979483E-2"/>
                  <c:y val="-3.56792090941202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71A-4F90-9262-91DE2D235B47}"/>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18-25, US Men 25-54'!$C$31:$F$31</c:f>
              <c:strCache>
                <c:ptCount val="4"/>
                <c:pt idx="0">
                  <c:v>Q4 2000</c:v>
                </c:pt>
                <c:pt idx="1">
                  <c:v>Q4 2006</c:v>
                </c:pt>
                <c:pt idx="2">
                  <c:v>Q4 2019</c:v>
                </c:pt>
                <c:pt idx="3">
                  <c:v>Q4 2023</c:v>
                </c:pt>
              </c:strCache>
            </c:strRef>
          </c:cat>
          <c:val>
            <c:numRef>
              <c:f>'Figures 18-25, US Men 25-54'!$C$26:$F$26</c:f>
              <c:numCache>
                <c:formatCode>###0%</c:formatCode>
                <c:ptCount val="4"/>
                <c:pt idx="0">
                  <c:v>0.87582390301294055</c:v>
                </c:pt>
                <c:pt idx="1">
                  <c:v>0.8967710792879835</c:v>
                </c:pt>
                <c:pt idx="2">
                  <c:v>0.86957250908667649</c:v>
                </c:pt>
                <c:pt idx="3">
                  <c:v>0.85332389634989747</c:v>
                </c:pt>
              </c:numCache>
            </c:numRef>
          </c:val>
          <c:smooth val="0"/>
          <c:extLst>
            <c:ext xmlns:c16="http://schemas.microsoft.com/office/drawing/2014/chart" uri="{C3380CC4-5D6E-409C-BE32-E72D297353CC}">
              <c16:uniqueId val="{00000005-63F5-4267-B907-D8ACF1F40EE5}"/>
            </c:ext>
          </c:extLst>
        </c:ser>
        <c:ser>
          <c:idx val="1"/>
          <c:order val="2"/>
          <c:tx>
            <c:strRef>
              <c:f>'Figures 18-25, US Men 25-54'!$B$25</c:f>
              <c:strCache>
                <c:ptCount val="1"/>
                <c:pt idx="0">
                  <c:v>HS only</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6-63F5-4267-B907-D8ACF1F40EE5}"/>
                </c:ext>
              </c:extLst>
            </c:dLbl>
            <c:dLbl>
              <c:idx val="1"/>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7-63F5-4267-B907-D8ACF1F40EE5}"/>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18-25, US Men 25-54'!$C$31:$F$31</c:f>
              <c:strCache>
                <c:ptCount val="4"/>
                <c:pt idx="0">
                  <c:v>Q4 2000</c:v>
                </c:pt>
                <c:pt idx="1">
                  <c:v>Q4 2006</c:v>
                </c:pt>
                <c:pt idx="2">
                  <c:v>Q4 2019</c:v>
                </c:pt>
                <c:pt idx="3">
                  <c:v>Q4 2023</c:v>
                </c:pt>
              </c:strCache>
            </c:strRef>
          </c:cat>
          <c:val>
            <c:numRef>
              <c:f>'Figures 18-25, US Men 25-54'!$C$25:$F$25</c:f>
              <c:numCache>
                <c:formatCode>###0%</c:formatCode>
                <c:ptCount val="4"/>
                <c:pt idx="0">
                  <c:v>0.85843186757033996</c:v>
                </c:pt>
                <c:pt idx="1">
                  <c:v>0.83818419408151978</c:v>
                </c:pt>
                <c:pt idx="2">
                  <c:v>0.83725209408274337</c:v>
                </c:pt>
                <c:pt idx="3">
                  <c:v>0.79755744835134579</c:v>
                </c:pt>
              </c:numCache>
            </c:numRef>
          </c:val>
          <c:smooth val="0"/>
          <c:extLst>
            <c:ext xmlns:c16="http://schemas.microsoft.com/office/drawing/2014/chart" uri="{C3380CC4-5D6E-409C-BE32-E72D297353CC}">
              <c16:uniqueId val="{00000008-63F5-4267-B907-D8ACF1F40EE5}"/>
            </c:ext>
          </c:extLst>
        </c:ser>
        <c:ser>
          <c:idx val="0"/>
          <c:order val="3"/>
          <c:tx>
            <c:strRef>
              <c:f>'Figures 18-25, US Men 25-54'!$B$24</c:f>
              <c:strCache>
                <c:ptCount val="1"/>
                <c:pt idx="0">
                  <c:v>&lt; HS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9-63F5-4267-B907-D8ACF1F40EE5}"/>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A-63F5-4267-B907-D8ACF1F40EE5}"/>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18-25, US Men 25-54'!$C$31:$F$31</c:f>
              <c:strCache>
                <c:ptCount val="4"/>
                <c:pt idx="0">
                  <c:v>Q4 2000</c:v>
                </c:pt>
                <c:pt idx="1">
                  <c:v>Q4 2006</c:v>
                </c:pt>
                <c:pt idx="2">
                  <c:v>Q4 2019</c:v>
                </c:pt>
                <c:pt idx="3">
                  <c:v>Q4 2023</c:v>
                </c:pt>
              </c:strCache>
            </c:strRef>
          </c:cat>
          <c:val>
            <c:numRef>
              <c:f>'Figures 18-25, US Men 25-54'!$C$24:$F$24</c:f>
              <c:numCache>
                <c:formatCode>###0%</c:formatCode>
                <c:ptCount val="4"/>
                <c:pt idx="0">
                  <c:v>0.70514929626445388</c:v>
                </c:pt>
                <c:pt idx="1">
                  <c:v>0.74231460786394787</c:v>
                </c:pt>
                <c:pt idx="2">
                  <c:v>0.69085050590909769</c:v>
                </c:pt>
                <c:pt idx="3">
                  <c:v>0.68189855828494683</c:v>
                </c:pt>
              </c:numCache>
            </c:numRef>
          </c:val>
          <c:smooth val="0"/>
          <c:extLst>
            <c:ext xmlns:c16="http://schemas.microsoft.com/office/drawing/2014/chart" uri="{C3380CC4-5D6E-409C-BE32-E72D297353CC}">
              <c16:uniqueId val="{0000000B-63F5-4267-B907-D8ACF1F40EE5}"/>
            </c:ext>
          </c:extLst>
        </c:ser>
        <c:dLbls>
          <c:showLegendKey val="0"/>
          <c:showVal val="0"/>
          <c:showCatName val="0"/>
          <c:showSerName val="0"/>
          <c:showPercent val="0"/>
          <c:showBubbleSize val="0"/>
        </c:dLbls>
        <c:marker val="1"/>
        <c:smooth val="0"/>
        <c:axId val="81592768"/>
        <c:axId val="1"/>
      </c:lineChart>
      <c:catAx>
        <c:axId val="8159276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60000000000000009"/>
        </c:scaling>
        <c:delete val="1"/>
        <c:axPos val="l"/>
        <c:numFmt formatCode="###0%" sourceLinked="1"/>
        <c:majorTickMark val="out"/>
        <c:minorTickMark val="none"/>
        <c:tickLblPos val="nextTo"/>
        <c:crossAx val="81592768"/>
        <c:crosses val="autoZero"/>
        <c:crossBetween val="between"/>
        <c:majorUnit val="0.1"/>
      </c:valAx>
    </c:plotArea>
    <c:legend>
      <c:legendPos val="r"/>
      <c:layout>
        <c:manualLayout>
          <c:xMode val="edge"/>
          <c:yMode val="edge"/>
          <c:x val="0.76241787378434323"/>
          <c:y val="0.25689489383297359"/>
          <c:w val="0.2179557201403024"/>
          <c:h val="0.49290762889224049"/>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22. Labor Force Participation Rate: All U.S.-Born</a:t>
            </a:r>
          </a:p>
        </c:rich>
      </c:tx>
      <c:overlay val="1"/>
    </c:title>
    <c:autoTitleDeleted val="0"/>
    <c:plotArea>
      <c:layout>
        <c:manualLayout>
          <c:layoutTarget val="inner"/>
          <c:xMode val="edge"/>
          <c:yMode val="edge"/>
          <c:x val="4.084619970806521E-2"/>
          <c:y val="0.16841830291434945"/>
          <c:w val="0.66172033747422709"/>
          <c:h val="0.69885368081415145"/>
        </c:manualLayout>
      </c:layout>
      <c:lineChart>
        <c:grouping val="standard"/>
        <c:varyColors val="0"/>
        <c:ser>
          <c:idx val="3"/>
          <c:order val="0"/>
          <c:tx>
            <c:strRef>
              <c:f>'Figures 18-25, US Men 25-54'!$H$12</c:f>
              <c:strCache>
                <c:ptCount val="1"/>
                <c:pt idx="0">
                  <c:v>≥Bachelor's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767A-477B-9F49-9991F2647E67}"/>
                </c:ext>
              </c:extLst>
            </c:dLbl>
            <c:dLbl>
              <c:idx val="1"/>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767A-477B-9F49-9991F2647E67}"/>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18-25, US Men 25-54'!$I$15:$L$15</c:f>
              <c:strCache>
                <c:ptCount val="4"/>
                <c:pt idx="0">
                  <c:v>Q4 2000</c:v>
                </c:pt>
                <c:pt idx="1">
                  <c:v>Q4 2006</c:v>
                </c:pt>
                <c:pt idx="2">
                  <c:v>Q4 2019</c:v>
                </c:pt>
                <c:pt idx="3">
                  <c:v>Q4 2023</c:v>
                </c:pt>
              </c:strCache>
            </c:strRef>
          </c:cat>
          <c:val>
            <c:numRef>
              <c:f>'Figures 18-25, US Men 25-54'!$I$12:$L$12</c:f>
              <c:numCache>
                <c:formatCode>###0%</c:formatCode>
                <c:ptCount val="4"/>
                <c:pt idx="0">
                  <c:v>0.95964763445725598</c:v>
                </c:pt>
                <c:pt idx="1">
                  <c:v>0.95426234140756894</c:v>
                </c:pt>
                <c:pt idx="2">
                  <c:v>0.94339838786637875</c:v>
                </c:pt>
                <c:pt idx="3">
                  <c:v>0.94268660542436267</c:v>
                </c:pt>
              </c:numCache>
            </c:numRef>
          </c:val>
          <c:smooth val="0"/>
          <c:extLst>
            <c:ext xmlns:c16="http://schemas.microsoft.com/office/drawing/2014/chart" uri="{C3380CC4-5D6E-409C-BE32-E72D297353CC}">
              <c16:uniqueId val="{00000002-767A-477B-9F49-9991F2647E67}"/>
            </c:ext>
          </c:extLst>
        </c:ser>
        <c:ser>
          <c:idx val="2"/>
          <c:order val="1"/>
          <c:tx>
            <c:strRef>
              <c:f>'Figures 18-25, US Men 25-54'!$H$11</c:f>
              <c:strCache>
                <c:ptCount val="1"/>
                <c:pt idx="0">
                  <c:v>Some College</c:v>
                </c:pt>
              </c:strCache>
            </c:strRef>
          </c:tx>
          <c:spPr>
            <a:ln>
              <a:solidFill>
                <a:srgbClr val="00B050"/>
              </a:solidFill>
            </a:ln>
          </c:spPr>
          <c:marker>
            <c:symbol val="circle"/>
            <c:size val="5"/>
            <c:spPr>
              <a:solidFill>
                <a:schemeClr val="bg1"/>
              </a:solidFill>
            </c:spPr>
          </c:marker>
          <c:dLbls>
            <c:dLbl>
              <c:idx val="0"/>
              <c:layout>
                <c:manualLayout>
                  <c:x val="-8.3873287791435117E-2"/>
                  <c:y val="-1.1252827903165469E-2"/>
                </c:manualLayout>
              </c:layout>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67A-477B-9F49-9991F2647E67}"/>
                </c:ext>
              </c:extLst>
            </c:dLbl>
            <c:dLbl>
              <c:idx val="1"/>
              <c:layout>
                <c:manualLayout>
                  <c:x val="-4.917353304063056E-2"/>
                  <c:y val="-2.9575503395000008E-2"/>
                </c:manualLayout>
              </c:layout>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67A-477B-9F49-9991F2647E67}"/>
                </c:ext>
              </c:extLst>
            </c:dLbl>
            <c:dLbl>
              <c:idx val="2"/>
              <c:layout>
                <c:manualLayout>
                  <c:x val="-4.4656451602317994E-2"/>
                  <c:y val="-3.25004819116489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41-48B1-8DC8-744C5BA14CA3}"/>
                </c:ext>
              </c:extLst>
            </c:dLbl>
            <c:dLbl>
              <c:idx val="3"/>
              <c:layout>
                <c:manualLayout>
                  <c:x val="-4.7261079718847826E-2"/>
                  <c:y val="-3.70763906528957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741-48B1-8DC8-744C5BA14CA3}"/>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18-25, US Men 25-54'!$I$15:$L$15</c:f>
              <c:strCache>
                <c:ptCount val="4"/>
                <c:pt idx="0">
                  <c:v>Q4 2000</c:v>
                </c:pt>
                <c:pt idx="1">
                  <c:v>Q4 2006</c:v>
                </c:pt>
                <c:pt idx="2">
                  <c:v>Q4 2019</c:v>
                </c:pt>
                <c:pt idx="3">
                  <c:v>Q4 2023</c:v>
                </c:pt>
              </c:strCache>
            </c:strRef>
          </c:cat>
          <c:val>
            <c:numRef>
              <c:f>'Figures 18-25, US Men 25-54'!$I$11:$L$11</c:f>
              <c:numCache>
                <c:formatCode>###0%</c:formatCode>
                <c:ptCount val="4"/>
                <c:pt idx="0">
                  <c:v>0.92489344395979378</c:v>
                </c:pt>
                <c:pt idx="1">
                  <c:v>0.91602975198592707</c:v>
                </c:pt>
                <c:pt idx="2">
                  <c:v>0.88949396079368159</c:v>
                </c:pt>
                <c:pt idx="3">
                  <c:v>0.88393957977491167</c:v>
                </c:pt>
              </c:numCache>
            </c:numRef>
          </c:val>
          <c:smooth val="0"/>
          <c:extLst>
            <c:ext xmlns:c16="http://schemas.microsoft.com/office/drawing/2014/chart" uri="{C3380CC4-5D6E-409C-BE32-E72D297353CC}">
              <c16:uniqueId val="{00000005-767A-477B-9F49-9991F2647E67}"/>
            </c:ext>
          </c:extLst>
        </c:ser>
        <c:ser>
          <c:idx val="1"/>
          <c:order val="2"/>
          <c:tx>
            <c:strRef>
              <c:f>'Figures 18-25, US Men 25-54'!$H$10</c:f>
              <c:strCache>
                <c:ptCount val="1"/>
                <c:pt idx="0">
                  <c:v>HS only</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6-767A-477B-9F49-9991F2647E67}"/>
                </c:ext>
              </c:extLst>
            </c:dLbl>
            <c:dLbl>
              <c:idx val="1"/>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7-767A-477B-9F49-9991F2647E67}"/>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18-25, US Men 25-54'!$I$15:$L$15</c:f>
              <c:strCache>
                <c:ptCount val="4"/>
                <c:pt idx="0">
                  <c:v>Q4 2000</c:v>
                </c:pt>
                <c:pt idx="1">
                  <c:v>Q4 2006</c:v>
                </c:pt>
                <c:pt idx="2">
                  <c:v>Q4 2019</c:v>
                </c:pt>
                <c:pt idx="3">
                  <c:v>Q4 2023</c:v>
                </c:pt>
              </c:strCache>
            </c:strRef>
          </c:cat>
          <c:val>
            <c:numRef>
              <c:f>'Figures 18-25, US Men 25-54'!$I$10:$L$10</c:f>
              <c:numCache>
                <c:formatCode>###0%</c:formatCode>
                <c:ptCount val="4"/>
                <c:pt idx="0">
                  <c:v>0.90241831359518021</c:v>
                </c:pt>
                <c:pt idx="1">
                  <c:v>0.88975240249898813</c:v>
                </c:pt>
                <c:pt idx="2">
                  <c:v>0.8445657187679686</c:v>
                </c:pt>
                <c:pt idx="3">
                  <c:v>0.83642954585760321</c:v>
                </c:pt>
              </c:numCache>
            </c:numRef>
          </c:val>
          <c:smooth val="0"/>
          <c:extLst>
            <c:ext xmlns:c16="http://schemas.microsoft.com/office/drawing/2014/chart" uri="{C3380CC4-5D6E-409C-BE32-E72D297353CC}">
              <c16:uniqueId val="{00000008-767A-477B-9F49-9991F2647E67}"/>
            </c:ext>
          </c:extLst>
        </c:ser>
        <c:ser>
          <c:idx val="0"/>
          <c:order val="3"/>
          <c:tx>
            <c:strRef>
              <c:f>'Figures 18-25, US Men 25-54'!$H$9</c:f>
              <c:strCache>
                <c:ptCount val="1"/>
                <c:pt idx="0">
                  <c:v>&lt; HS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9-767A-477B-9F49-9991F2647E67}"/>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A-767A-477B-9F49-9991F2647E67}"/>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18-25, US Men 25-54'!$I$15:$L$15</c:f>
              <c:strCache>
                <c:ptCount val="4"/>
                <c:pt idx="0">
                  <c:v>Q4 2000</c:v>
                </c:pt>
                <c:pt idx="1">
                  <c:v>Q4 2006</c:v>
                </c:pt>
                <c:pt idx="2">
                  <c:v>Q4 2019</c:v>
                </c:pt>
                <c:pt idx="3">
                  <c:v>Q4 2023</c:v>
                </c:pt>
              </c:strCache>
            </c:strRef>
          </c:cat>
          <c:val>
            <c:numRef>
              <c:f>'Figures 18-25, US Men 25-54'!$I$9:$L$9</c:f>
              <c:numCache>
                <c:formatCode>###0%</c:formatCode>
                <c:ptCount val="4"/>
                <c:pt idx="0">
                  <c:v>0.75293490648112449</c:v>
                </c:pt>
                <c:pt idx="1">
                  <c:v>0.73069918510913068</c:v>
                </c:pt>
                <c:pt idx="2">
                  <c:v>0.69831503941345219</c:v>
                </c:pt>
                <c:pt idx="3">
                  <c:v>0.69505231651779265</c:v>
                </c:pt>
              </c:numCache>
            </c:numRef>
          </c:val>
          <c:smooth val="0"/>
          <c:extLst>
            <c:ext xmlns:c16="http://schemas.microsoft.com/office/drawing/2014/chart" uri="{C3380CC4-5D6E-409C-BE32-E72D297353CC}">
              <c16:uniqueId val="{0000000B-767A-477B-9F49-9991F2647E67}"/>
            </c:ext>
          </c:extLst>
        </c:ser>
        <c:dLbls>
          <c:showLegendKey val="0"/>
          <c:showVal val="0"/>
          <c:showCatName val="0"/>
          <c:showSerName val="0"/>
          <c:showPercent val="0"/>
          <c:showBubbleSize val="0"/>
        </c:dLbls>
        <c:marker val="1"/>
        <c:smooth val="0"/>
        <c:axId val="80626304"/>
        <c:axId val="1"/>
      </c:lineChart>
      <c:catAx>
        <c:axId val="806263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1"/>
          <c:min val="0.55000000000000004"/>
        </c:scaling>
        <c:delete val="1"/>
        <c:axPos val="l"/>
        <c:numFmt formatCode="###0%" sourceLinked="1"/>
        <c:majorTickMark val="out"/>
        <c:minorTickMark val="none"/>
        <c:tickLblPos val="nextTo"/>
        <c:crossAx val="80626304"/>
        <c:crosses val="autoZero"/>
        <c:crossBetween val="between"/>
      </c:valAx>
    </c:plotArea>
    <c:legend>
      <c:legendPos val="r"/>
      <c:layout>
        <c:manualLayout>
          <c:xMode val="edge"/>
          <c:yMode val="edge"/>
          <c:x val="0.7398606114183508"/>
          <c:y val="0.31596584884872531"/>
          <c:w val="0.23035957319956413"/>
          <c:h val="0.36652067584541631"/>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23. Labor Force Participation Rate: Black U.S.-Born</a:t>
            </a:r>
          </a:p>
        </c:rich>
      </c:tx>
      <c:overlay val="0"/>
    </c:title>
    <c:autoTitleDeleted val="0"/>
    <c:plotArea>
      <c:layout>
        <c:manualLayout>
          <c:layoutTarget val="inner"/>
          <c:xMode val="edge"/>
          <c:yMode val="edge"/>
          <c:x val="6.538797310258003E-2"/>
          <c:y val="0.15981106480166918"/>
          <c:w val="0.72686053497041481"/>
          <c:h val="0.73967299254635055"/>
        </c:manualLayout>
      </c:layout>
      <c:lineChart>
        <c:grouping val="standard"/>
        <c:varyColors val="0"/>
        <c:ser>
          <c:idx val="3"/>
          <c:order val="0"/>
          <c:tx>
            <c:strRef>
              <c:f>'Figures 18-25, US Men 25-54'!$H$19</c:f>
              <c:strCache>
                <c:ptCount val="1"/>
                <c:pt idx="0">
                  <c:v>≥Bachelor's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E1CF-4AF1-BFAE-7D3E9DD12C58}"/>
                </c:ext>
              </c:extLst>
            </c:dLbl>
            <c:dLbl>
              <c:idx val="1"/>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E1CF-4AF1-BFAE-7D3E9DD12C58}"/>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18-25, US Men 25-54'!$I$31:$L$31</c:f>
              <c:strCache>
                <c:ptCount val="4"/>
                <c:pt idx="0">
                  <c:v>Q4 2000</c:v>
                </c:pt>
                <c:pt idx="1">
                  <c:v>Q4 2006</c:v>
                </c:pt>
                <c:pt idx="2">
                  <c:v>Q4 2019</c:v>
                </c:pt>
                <c:pt idx="3">
                  <c:v>Q4 2023</c:v>
                </c:pt>
              </c:strCache>
            </c:strRef>
          </c:cat>
          <c:val>
            <c:numRef>
              <c:f>'Figures 18-25, US Men 25-54'!$I$19:$L$19</c:f>
              <c:numCache>
                <c:formatCode>###0%</c:formatCode>
                <c:ptCount val="4"/>
                <c:pt idx="0">
                  <c:v>0.9339849714390287</c:v>
                </c:pt>
                <c:pt idx="1">
                  <c:v>0.92533579681254008</c:v>
                </c:pt>
                <c:pt idx="2">
                  <c:v>0.91432114871496106</c:v>
                </c:pt>
                <c:pt idx="3">
                  <c:v>0.90569589089696012</c:v>
                </c:pt>
              </c:numCache>
            </c:numRef>
          </c:val>
          <c:smooth val="0"/>
          <c:extLst>
            <c:ext xmlns:c16="http://schemas.microsoft.com/office/drawing/2014/chart" uri="{C3380CC4-5D6E-409C-BE32-E72D297353CC}">
              <c16:uniqueId val="{00000002-E1CF-4AF1-BFAE-7D3E9DD12C58}"/>
            </c:ext>
          </c:extLst>
        </c:ser>
        <c:ser>
          <c:idx val="2"/>
          <c:order val="1"/>
          <c:tx>
            <c:strRef>
              <c:f>'Figures 18-25, US Men 25-54'!$H$18</c:f>
              <c:strCache>
                <c:ptCount val="1"/>
                <c:pt idx="0">
                  <c:v>Some College</c:v>
                </c:pt>
              </c:strCache>
            </c:strRef>
          </c:tx>
          <c:spPr>
            <a:ln>
              <a:solidFill>
                <a:srgbClr val="00B050"/>
              </a:solidFill>
            </a:ln>
          </c:spPr>
          <c:marker>
            <c:symbol val="circle"/>
            <c:size val="5"/>
            <c:spPr>
              <a:solidFill>
                <a:schemeClr val="bg1"/>
              </a:solidFill>
            </c:spPr>
          </c:marker>
          <c:dLbls>
            <c:dLbl>
              <c:idx val="0"/>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3-E1CF-4AF1-BFAE-7D3E9DD12C58}"/>
                </c:ext>
              </c:extLst>
            </c:dLbl>
            <c:dLbl>
              <c:idx val="1"/>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4-E1CF-4AF1-BFAE-7D3E9DD12C58}"/>
                </c:ext>
              </c:extLst>
            </c:dLbl>
            <c:dLbl>
              <c:idx val="2"/>
              <c:layout>
                <c:manualLayout>
                  <c:x val="-4.4731770029784026E-2"/>
                  <c:y val="4.36964822555391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EDC-4395-B76D-1B96D0D8EDFA}"/>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18-25, US Men 25-54'!$I$31:$L$31</c:f>
              <c:strCache>
                <c:ptCount val="4"/>
                <c:pt idx="0">
                  <c:v>Q4 2000</c:v>
                </c:pt>
                <c:pt idx="1">
                  <c:v>Q4 2006</c:v>
                </c:pt>
                <c:pt idx="2">
                  <c:v>Q4 2019</c:v>
                </c:pt>
                <c:pt idx="3">
                  <c:v>Q4 2023</c:v>
                </c:pt>
              </c:strCache>
            </c:strRef>
          </c:cat>
          <c:val>
            <c:numRef>
              <c:f>'Figures 18-25, US Men 25-54'!$I$18:$L$18</c:f>
              <c:numCache>
                <c:formatCode>###0%</c:formatCode>
                <c:ptCount val="4"/>
                <c:pt idx="0">
                  <c:v>0.87865657153023458</c:v>
                </c:pt>
                <c:pt idx="1">
                  <c:v>0.86284489767544481</c:v>
                </c:pt>
                <c:pt idx="2">
                  <c:v>0.84492266326629362</c:v>
                </c:pt>
                <c:pt idx="3">
                  <c:v>0.84710711590867982</c:v>
                </c:pt>
              </c:numCache>
            </c:numRef>
          </c:val>
          <c:smooth val="0"/>
          <c:extLst>
            <c:ext xmlns:c16="http://schemas.microsoft.com/office/drawing/2014/chart" uri="{C3380CC4-5D6E-409C-BE32-E72D297353CC}">
              <c16:uniqueId val="{00000005-E1CF-4AF1-BFAE-7D3E9DD12C58}"/>
            </c:ext>
          </c:extLst>
        </c:ser>
        <c:ser>
          <c:idx val="1"/>
          <c:order val="2"/>
          <c:tx>
            <c:strRef>
              <c:f>'Figures 18-25, US Men 25-54'!$H$17</c:f>
              <c:strCache>
                <c:ptCount val="1"/>
                <c:pt idx="0">
                  <c:v>HS only</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6-E1CF-4AF1-BFAE-7D3E9DD12C58}"/>
                </c:ext>
              </c:extLst>
            </c:dLbl>
            <c:dLbl>
              <c:idx val="1"/>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7-E1CF-4AF1-BFAE-7D3E9DD12C58}"/>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18-25, US Men 25-54'!$I$31:$L$31</c:f>
              <c:strCache>
                <c:ptCount val="4"/>
                <c:pt idx="0">
                  <c:v>Q4 2000</c:v>
                </c:pt>
                <c:pt idx="1">
                  <c:v>Q4 2006</c:v>
                </c:pt>
                <c:pt idx="2">
                  <c:v>Q4 2019</c:v>
                </c:pt>
                <c:pt idx="3">
                  <c:v>Q4 2023</c:v>
                </c:pt>
              </c:strCache>
            </c:strRef>
          </c:cat>
          <c:val>
            <c:numRef>
              <c:f>'Figures 18-25, US Men 25-54'!$I$17:$L$17</c:f>
              <c:numCache>
                <c:formatCode>###0%</c:formatCode>
                <c:ptCount val="4"/>
                <c:pt idx="0">
                  <c:v>0.8345726206573858</c:v>
                </c:pt>
                <c:pt idx="1">
                  <c:v>0.82403996866800722</c:v>
                </c:pt>
                <c:pt idx="2">
                  <c:v>0.76913984199170304</c:v>
                </c:pt>
                <c:pt idx="3">
                  <c:v>0.75075340245251576</c:v>
                </c:pt>
              </c:numCache>
            </c:numRef>
          </c:val>
          <c:smooth val="0"/>
          <c:extLst>
            <c:ext xmlns:c16="http://schemas.microsoft.com/office/drawing/2014/chart" uri="{C3380CC4-5D6E-409C-BE32-E72D297353CC}">
              <c16:uniqueId val="{00000008-E1CF-4AF1-BFAE-7D3E9DD12C58}"/>
            </c:ext>
          </c:extLst>
        </c:ser>
        <c:ser>
          <c:idx val="0"/>
          <c:order val="3"/>
          <c:tx>
            <c:strRef>
              <c:f>'Figures 18-25, US Men 25-54'!$H$16</c:f>
              <c:strCache>
                <c:ptCount val="1"/>
                <c:pt idx="0">
                  <c:v>&lt; HS</c:v>
                </c:pt>
              </c:strCache>
            </c:strRef>
          </c:tx>
          <c:spPr>
            <a:ln>
              <a:solidFill>
                <a:srgbClr val="0070C0"/>
              </a:solidFill>
            </a:ln>
          </c:spPr>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9-E1CF-4AF1-BFAE-7D3E9DD12C58}"/>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E1CF-4AF1-BFAE-7D3E9DD12C58}"/>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18-25, US Men 25-54'!$I$31:$L$31</c:f>
              <c:strCache>
                <c:ptCount val="4"/>
                <c:pt idx="0">
                  <c:v>Q4 2000</c:v>
                </c:pt>
                <c:pt idx="1">
                  <c:v>Q4 2006</c:v>
                </c:pt>
                <c:pt idx="2">
                  <c:v>Q4 2019</c:v>
                </c:pt>
                <c:pt idx="3">
                  <c:v>Q4 2023</c:v>
                </c:pt>
              </c:strCache>
            </c:strRef>
          </c:cat>
          <c:val>
            <c:numRef>
              <c:f>'Figures 18-25, US Men 25-54'!$I$16:$L$16</c:f>
              <c:numCache>
                <c:formatCode>###0%</c:formatCode>
                <c:ptCount val="4"/>
                <c:pt idx="0">
                  <c:v>0.63229545052938652</c:v>
                </c:pt>
                <c:pt idx="1">
                  <c:v>0.60177265671108171</c:v>
                </c:pt>
                <c:pt idx="2">
                  <c:v>0.61680805524309457</c:v>
                </c:pt>
                <c:pt idx="3">
                  <c:v>0.62872604498867468</c:v>
                </c:pt>
              </c:numCache>
            </c:numRef>
          </c:val>
          <c:smooth val="0"/>
          <c:extLst>
            <c:ext xmlns:c16="http://schemas.microsoft.com/office/drawing/2014/chart" uri="{C3380CC4-5D6E-409C-BE32-E72D297353CC}">
              <c16:uniqueId val="{0000000B-E1CF-4AF1-BFAE-7D3E9DD12C58}"/>
            </c:ext>
          </c:extLst>
        </c:ser>
        <c:dLbls>
          <c:showLegendKey val="0"/>
          <c:showVal val="0"/>
          <c:showCatName val="0"/>
          <c:showSerName val="0"/>
          <c:showPercent val="0"/>
          <c:showBubbleSize val="0"/>
        </c:dLbls>
        <c:marker val="1"/>
        <c:smooth val="0"/>
        <c:axId val="80627136"/>
        <c:axId val="1"/>
      </c:lineChart>
      <c:catAx>
        <c:axId val="806271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55000000000000004"/>
        </c:scaling>
        <c:delete val="1"/>
        <c:axPos val="l"/>
        <c:numFmt formatCode="###0%" sourceLinked="1"/>
        <c:majorTickMark val="out"/>
        <c:minorTickMark val="none"/>
        <c:tickLblPos val="nextTo"/>
        <c:crossAx val="80627136"/>
        <c:crosses val="autoZero"/>
        <c:crossBetween val="between"/>
      </c:valAx>
    </c:plotArea>
    <c:legend>
      <c:legendPos val="r"/>
      <c:layout>
        <c:manualLayout>
          <c:xMode val="edge"/>
          <c:yMode val="edge"/>
          <c:x val="0.74439913395431656"/>
          <c:y val="0.38394037080438226"/>
          <c:w val="0.22953073265627777"/>
          <c:h val="0.3452486203589795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24. Labor Force Participation Rate: Hispanic U.S.-Born</a:t>
            </a:r>
          </a:p>
        </c:rich>
      </c:tx>
      <c:layout>
        <c:manualLayout>
          <c:xMode val="edge"/>
          <c:yMode val="edge"/>
          <c:x val="0.10068338875613192"/>
          <c:y val="3.0001665446782677E-2"/>
        </c:manualLayout>
      </c:layout>
      <c:overlay val="0"/>
    </c:title>
    <c:autoTitleDeleted val="0"/>
    <c:plotArea>
      <c:layout>
        <c:manualLayout>
          <c:layoutTarget val="inner"/>
          <c:xMode val="edge"/>
          <c:yMode val="edge"/>
          <c:x val="3.1814997043135708E-2"/>
          <c:y val="0.17903990201461198"/>
          <c:w val="0.75431567800228871"/>
          <c:h val="0.70080158936363457"/>
        </c:manualLayout>
      </c:layout>
      <c:lineChart>
        <c:grouping val="standard"/>
        <c:varyColors val="0"/>
        <c:ser>
          <c:idx val="3"/>
          <c:order val="0"/>
          <c:tx>
            <c:strRef>
              <c:f>'Figures 18-25, US Men 25-54'!$H$27</c:f>
              <c:strCache>
                <c:ptCount val="1"/>
                <c:pt idx="0">
                  <c:v>≥Bachelor's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AAA5-44FA-A3B7-D75AF1EA2593}"/>
                </c:ext>
              </c:extLst>
            </c:dLbl>
            <c:dLbl>
              <c:idx val="1"/>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AAA5-44FA-A3B7-D75AF1EA2593}"/>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18-25, US Men 25-54'!$I$31:$L$31</c:f>
              <c:strCache>
                <c:ptCount val="4"/>
                <c:pt idx="0">
                  <c:v>Q4 2000</c:v>
                </c:pt>
                <c:pt idx="1">
                  <c:v>Q4 2006</c:v>
                </c:pt>
                <c:pt idx="2">
                  <c:v>Q4 2019</c:v>
                </c:pt>
                <c:pt idx="3">
                  <c:v>Q4 2023</c:v>
                </c:pt>
              </c:strCache>
            </c:strRef>
          </c:cat>
          <c:val>
            <c:numRef>
              <c:f>'Figures 18-25, US Men 25-54'!$I$27:$L$27</c:f>
              <c:numCache>
                <c:formatCode>###0%</c:formatCode>
                <c:ptCount val="4"/>
                <c:pt idx="0">
                  <c:v>0.90544611068617653</c:v>
                </c:pt>
                <c:pt idx="1">
                  <c:v>0.9595360001517993</c:v>
                </c:pt>
                <c:pt idx="2">
                  <c:v>0.93628856262933458</c:v>
                </c:pt>
                <c:pt idx="3">
                  <c:v>0.93461853916341386</c:v>
                </c:pt>
              </c:numCache>
            </c:numRef>
          </c:val>
          <c:smooth val="0"/>
          <c:extLst>
            <c:ext xmlns:c16="http://schemas.microsoft.com/office/drawing/2014/chart" uri="{C3380CC4-5D6E-409C-BE32-E72D297353CC}">
              <c16:uniqueId val="{00000002-AAA5-44FA-A3B7-D75AF1EA2593}"/>
            </c:ext>
          </c:extLst>
        </c:ser>
        <c:ser>
          <c:idx val="2"/>
          <c:order val="1"/>
          <c:tx>
            <c:strRef>
              <c:f>'Figures 18-25, US Men 25-54'!$H$26</c:f>
              <c:strCache>
                <c:ptCount val="1"/>
                <c:pt idx="0">
                  <c:v>Some College</c:v>
                </c:pt>
              </c:strCache>
            </c:strRef>
          </c:tx>
          <c:spPr>
            <a:ln>
              <a:solidFill>
                <a:srgbClr val="00B050"/>
              </a:solidFill>
            </a:ln>
          </c:spPr>
          <c:marker>
            <c:symbol val="circle"/>
            <c:size val="5"/>
            <c:spPr>
              <a:solidFill>
                <a:schemeClr val="bg1"/>
              </a:solidFill>
            </c:spPr>
          </c:marker>
          <c:dLbls>
            <c:dLbl>
              <c:idx val="0"/>
              <c:layout>
                <c:manualLayout>
                  <c:x val="-8.734952781146206E-2"/>
                  <c:y val="1.2622638123338109E-3"/>
                </c:manualLayout>
              </c:layout>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AA5-44FA-A3B7-D75AF1EA2593}"/>
                </c:ext>
              </c:extLst>
            </c:dLbl>
            <c:dLbl>
              <c:idx val="1"/>
              <c:layout>
                <c:manualLayout>
                  <c:x val="-4.7967756159299901E-17"/>
                  <c:y val="-1.8880575654002842E-2"/>
                </c:manualLayout>
              </c:layout>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AA5-44FA-A3B7-D75AF1EA2593}"/>
                </c:ext>
              </c:extLst>
            </c:dLbl>
            <c:dLbl>
              <c:idx val="2"/>
              <c:layout>
                <c:manualLayout>
                  <c:x val="0"/>
                  <c:y val="-3.4813849018602017E-2"/>
                </c:manualLayout>
              </c:layout>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AA5-44FA-A3B7-D75AF1EA2593}"/>
                </c:ext>
              </c:extLst>
            </c:dLbl>
            <c:dLbl>
              <c:idx val="3"/>
              <c:layout>
                <c:manualLayout>
                  <c:x val="-1.3043479153952793E-2"/>
                  <c:y val="-1.5280137866146841E-2"/>
                </c:manualLayout>
              </c:layout>
              <c:numFmt formatCode="0%" sourceLinked="0"/>
              <c:spPr>
                <a:noFill/>
                <a:ln w="25400">
                  <a:noFill/>
                </a:ln>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AA5-44FA-A3B7-D75AF1EA2593}"/>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18-25, US Men 25-54'!$I$31:$L$31</c:f>
              <c:strCache>
                <c:ptCount val="4"/>
                <c:pt idx="0">
                  <c:v>Q4 2000</c:v>
                </c:pt>
                <c:pt idx="1">
                  <c:v>Q4 2006</c:v>
                </c:pt>
                <c:pt idx="2">
                  <c:v>Q4 2019</c:v>
                </c:pt>
                <c:pt idx="3">
                  <c:v>Q4 2023</c:v>
                </c:pt>
              </c:strCache>
            </c:strRef>
          </c:cat>
          <c:val>
            <c:numRef>
              <c:f>'Figures 18-25, US Men 25-54'!$I$26:$L$26</c:f>
              <c:numCache>
                <c:formatCode>###0%</c:formatCode>
                <c:ptCount val="4"/>
                <c:pt idx="0">
                  <c:v>0.90278500012381169</c:v>
                </c:pt>
                <c:pt idx="1">
                  <c:v>0.93088728900131346</c:v>
                </c:pt>
                <c:pt idx="2">
                  <c:v>0.8900586430583789</c:v>
                </c:pt>
                <c:pt idx="3">
                  <c:v>0.88263797459815729</c:v>
                </c:pt>
              </c:numCache>
            </c:numRef>
          </c:val>
          <c:smooth val="0"/>
          <c:extLst>
            <c:ext xmlns:c16="http://schemas.microsoft.com/office/drawing/2014/chart" uri="{C3380CC4-5D6E-409C-BE32-E72D297353CC}">
              <c16:uniqueId val="{00000007-AAA5-44FA-A3B7-D75AF1EA2593}"/>
            </c:ext>
          </c:extLst>
        </c:ser>
        <c:ser>
          <c:idx val="1"/>
          <c:order val="2"/>
          <c:tx>
            <c:strRef>
              <c:f>'Figures 18-25, US Men 25-54'!$H$25</c:f>
              <c:strCache>
                <c:ptCount val="1"/>
                <c:pt idx="0">
                  <c:v>HS only</c:v>
                </c:pt>
              </c:strCache>
            </c:strRef>
          </c:tx>
          <c:marker>
            <c:symbol val="circle"/>
            <c:size val="5"/>
            <c:spPr>
              <a:solidFill>
                <a:schemeClr val="bg1"/>
              </a:solidFill>
            </c:spPr>
          </c:marker>
          <c:dLbls>
            <c:dLbl>
              <c:idx val="0"/>
              <c:layout>
                <c:manualLayout>
                  <c:x val="-8.6386893945949068E-3"/>
                  <c:y val="5.4602651202895668E-2"/>
                </c:manualLayout>
              </c:layout>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AA5-44FA-A3B7-D75AF1EA2593}"/>
                </c:ext>
              </c:extLst>
            </c:dLbl>
            <c:dLbl>
              <c:idx val="1"/>
              <c:layout>
                <c:manualLayout>
                  <c:x val="-5.4030169305759853E-3"/>
                  <c:y val="6.0151416091039162E-2"/>
                </c:manualLayout>
              </c:layout>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AA5-44FA-A3B7-D75AF1EA2593}"/>
                </c:ext>
              </c:extLst>
            </c:dLbl>
            <c:dLbl>
              <c:idx val="2"/>
              <c:layout>
                <c:manualLayout>
                  <c:x val="-8.3997208911640881E-3"/>
                  <c:y val="5.3684692419527752E-2"/>
                </c:manualLayout>
              </c:layout>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AA5-44FA-A3B7-D75AF1EA2593}"/>
                </c:ext>
              </c:extLst>
            </c:dLbl>
            <c:dLbl>
              <c:idx val="3"/>
              <c:layout>
                <c:manualLayout>
                  <c:x val="-1.3265826915042666E-2"/>
                  <c:y val="-1.46452569023287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C0F-4A91-9CA9-463323372FAC}"/>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18-25, US Men 25-54'!$I$31:$L$31</c:f>
              <c:strCache>
                <c:ptCount val="4"/>
                <c:pt idx="0">
                  <c:v>Q4 2000</c:v>
                </c:pt>
                <c:pt idx="1">
                  <c:v>Q4 2006</c:v>
                </c:pt>
                <c:pt idx="2">
                  <c:v>Q4 2019</c:v>
                </c:pt>
                <c:pt idx="3">
                  <c:v>Q4 2023</c:v>
                </c:pt>
              </c:strCache>
            </c:strRef>
          </c:cat>
          <c:val>
            <c:numRef>
              <c:f>'Figures 18-25, US Men 25-54'!$I$25:$L$25</c:f>
              <c:numCache>
                <c:formatCode>###0%</c:formatCode>
                <c:ptCount val="4"/>
                <c:pt idx="0">
                  <c:v>0.89213820715568648</c:v>
                </c:pt>
                <c:pt idx="1">
                  <c:v>0.88000147035822673</c:v>
                </c:pt>
                <c:pt idx="2">
                  <c:v>0.86923872578280348</c:v>
                </c:pt>
                <c:pt idx="3">
                  <c:v>0.84390254873176773</c:v>
                </c:pt>
              </c:numCache>
            </c:numRef>
          </c:val>
          <c:smooth val="0"/>
          <c:extLst>
            <c:ext xmlns:c16="http://schemas.microsoft.com/office/drawing/2014/chart" uri="{C3380CC4-5D6E-409C-BE32-E72D297353CC}">
              <c16:uniqueId val="{0000000B-AAA5-44FA-A3B7-D75AF1EA2593}"/>
            </c:ext>
          </c:extLst>
        </c:ser>
        <c:ser>
          <c:idx val="0"/>
          <c:order val="3"/>
          <c:tx>
            <c:strRef>
              <c:f>'Figures 18-25, US Men 25-54'!$H$24</c:f>
              <c:strCache>
                <c:ptCount val="1"/>
                <c:pt idx="0">
                  <c:v>&lt; HS</c:v>
                </c:pt>
              </c:strCache>
            </c:strRef>
          </c:tx>
          <c:spPr>
            <a:ln>
              <a:solidFill>
                <a:srgbClr val="0070C0"/>
              </a:solidFill>
            </a:ln>
          </c:spPr>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C-AAA5-44FA-A3B7-D75AF1EA2593}"/>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D-AAA5-44FA-A3B7-D75AF1EA2593}"/>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18-25, US Men 25-54'!$I$31:$L$31</c:f>
              <c:strCache>
                <c:ptCount val="4"/>
                <c:pt idx="0">
                  <c:v>Q4 2000</c:v>
                </c:pt>
                <c:pt idx="1">
                  <c:v>Q4 2006</c:v>
                </c:pt>
                <c:pt idx="2">
                  <c:v>Q4 2019</c:v>
                </c:pt>
                <c:pt idx="3">
                  <c:v>Q4 2023</c:v>
                </c:pt>
              </c:strCache>
            </c:strRef>
          </c:cat>
          <c:val>
            <c:numRef>
              <c:f>'Figures 18-25, US Men 25-54'!$I$24:$L$24</c:f>
              <c:numCache>
                <c:formatCode>###0%</c:formatCode>
                <c:ptCount val="4"/>
                <c:pt idx="0">
                  <c:v>0.7612786058597939</c:v>
                </c:pt>
                <c:pt idx="1">
                  <c:v>0.80495243446569742</c:v>
                </c:pt>
                <c:pt idx="2">
                  <c:v>0.74202840397496705</c:v>
                </c:pt>
                <c:pt idx="3">
                  <c:v>0.7345677770158392</c:v>
                </c:pt>
              </c:numCache>
            </c:numRef>
          </c:val>
          <c:smooth val="0"/>
          <c:extLst>
            <c:ext xmlns:c16="http://schemas.microsoft.com/office/drawing/2014/chart" uri="{C3380CC4-5D6E-409C-BE32-E72D297353CC}">
              <c16:uniqueId val="{0000000E-AAA5-44FA-A3B7-D75AF1EA2593}"/>
            </c:ext>
          </c:extLst>
        </c:ser>
        <c:dLbls>
          <c:showLegendKey val="0"/>
          <c:showVal val="0"/>
          <c:showCatName val="0"/>
          <c:showSerName val="0"/>
          <c:showPercent val="0"/>
          <c:showBubbleSize val="0"/>
        </c:dLbls>
        <c:marker val="1"/>
        <c:smooth val="0"/>
        <c:axId val="74080048"/>
        <c:axId val="1"/>
      </c:lineChart>
      <c:catAx>
        <c:axId val="740800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65000000000000013"/>
        </c:scaling>
        <c:delete val="1"/>
        <c:axPos val="l"/>
        <c:numFmt formatCode="###0%" sourceLinked="1"/>
        <c:majorTickMark val="out"/>
        <c:minorTickMark val="none"/>
        <c:tickLblPos val="nextTo"/>
        <c:crossAx val="74080048"/>
        <c:crosses val="autoZero"/>
        <c:crossBetween val="between"/>
      </c:valAx>
    </c:plotArea>
    <c:legend>
      <c:legendPos val="r"/>
      <c:layout>
        <c:manualLayout>
          <c:xMode val="edge"/>
          <c:yMode val="edge"/>
          <c:x val="0.7531997697415761"/>
          <c:y val="0.25618666233046788"/>
          <c:w val="0.22595999259883637"/>
          <c:h val="0.4352749503023593"/>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21. Employment Rate: White U.S.-Born</a:t>
            </a:r>
          </a:p>
        </c:rich>
      </c:tx>
      <c:layout>
        <c:manualLayout>
          <c:xMode val="edge"/>
          <c:yMode val="edge"/>
          <c:x val="0.20397706181791916"/>
          <c:y val="1.8453079775424566E-2"/>
        </c:manualLayout>
      </c:layout>
      <c:overlay val="1"/>
    </c:title>
    <c:autoTitleDeleted val="0"/>
    <c:plotArea>
      <c:layout>
        <c:manualLayout>
          <c:layoutTarget val="inner"/>
          <c:xMode val="edge"/>
          <c:yMode val="edge"/>
          <c:x val="5.7051111504811979E-2"/>
          <c:y val="9.273834985876854E-2"/>
          <c:w val="0.68926245824792154"/>
          <c:h val="0.76956934580199698"/>
        </c:manualLayout>
      </c:layout>
      <c:lineChart>
        <c:grouping val="standard"/>
        <c:varyColors val="0"/>
        <c:ser>
          <c:idx val="3"/>
          <c:order val="0"/>
          <c:tx>
            <c:strRef>
              <c:f>'Figures 18-25, US Men 25-54'!$B$35</c:f>
              <c:strCache>
                <c:ptCount val="1"/>
                <c:pt idx="0">
                  <c:v>≥Bachelor's</c:v>
                </c:pt>
              </c:strCache>
            </c:strRef>
          </c:tx>
          <c:marker>
            <c:symbol val="circle"/>
            <c:size val="5"/>
            <c:spPr>
              <a:solidFill>
                <a:schemeClr val="bg1"/>
              </a:solidFill>
            </c:spPr>
          </c:marker>
          <c:dLbls>
            <c:dLbl>
              <c:idx val="0"/>
              <c:layout>
                <c:manualLayout>
                  <c:x val="-4.3689692465433208E-2"/>
                  <c:y val="-5.1218920364063281E-2"/>
                </c:manualLayout>
              </c:layout>
              <c:spPr/>
              <c:txPr>
                <a:bodyPr/>
                <a:lstStyle/>
                <a:p>
                  <a:pPr>
                    <a:defRPr sz="1000" b="0" i="0" u="none" strike="noStrike" baseline="0">
                      <a:solidFill>
                        <a:srgbClr val="7030A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DD4-4CAD-AC40-37E7908D59B1}"/>
                </c:ext>
              </c:extLst>
            </c:dLbl>
            <c:dLbl>
              <c:idx val="1"/>
              <c:layout>
                <c:manualLayout>
                  <c:x val="-4.3689692465433257E-2"/>
                  <c:y val="-4.6605650420207138E-2"/>
                </c:manualLayout>
              </c:layout>
              <c:spPr/>
              <c:txPr>
                <a:bodyPr/>
                <a:lstStyle/>
                <a:p>
                  <a:pPr>
                    <a:defRPr sz="1000" b="0" i="0" u="none" strike="noStrike" baseline="0">
                      <a:solidFill>
                        <a:srgbClr val="7030A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DD4-4CAD-AC40-37E7908D59B1}"/>
                </c:ext>
              </c:extLst>
            </c:dLbl>
            <c:dLbl>
              <c:idx val="2"/>
              <c:layout>
                <c:manualLayout>
                  <c:x val="-4.3689692465433208E-2"/>
                  <c:y val="-4.66056504202071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D0-494B-8CB1-3DE02A6FFBEB}"/>
                </c:ext>
              </c:extLst>
            </c:dLbl>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18-25, US Men 25-54'!$C$31:$F$31</c:f>
              <c:strCache>
                <c:ptCount val="4"/>
                <c:pt idx="0">
                  <c:v>Q4 2000</c:v>
                </c:pt>
                <c:pt idx="1">
                  <c:v>Q4 2006</c:v>
                </c:pt>
                <c:pt idx="2">
                  <c:v>Q4 2019</c:v>
                </c:pt>
                <c:pt idx="3">
                  <c:v>Q4 2023</c:v>
                </c:pt>
              </c:strCache>
            </c:strRef>
          </c:cat>
          <c:val>
            <c:numRef>
              <c:f>'Figures 18-25, US Men 25-54'!$C$35:$F$35</c:f>
              <c:numCache>
                <c:formatCode>###0%</c:formatCode>
                <c:ptCount val="4"/>
                <c:pt idx="0">
                  <c:v>0.95343252700179715</c:v>
                </c:pt>
                <c:pt idx="1">
                  <c:v>0.94330409969466766</c:v>
                </c:pt>
                <c:pt idx="2">
                  <c:v>0.93428148633933905</c:v>
                </c:pt>
                <c:pt idx="3">
                  <c:v>0.93420696171250672</c:v>
                </c:pt>
              </c:numCache>
            </c:numRef>
          </c:val>
          <c:smooth val="0"/>
          <c:extLst>
            <c:ext xmlns:c16="http://schemas.microsoft.com/office/drawing/2014/chart" uri="{C3380CC4-5D6E-409C-BE32-E72D297353CC}">
              <c16:uniqueId val="{00000002-EDD4-4CAD-AC40-37E7908D59B1}"/>
            </c:ext>
          </c:extLst>
        </c:ser>
        <c:ser>
          <c:idx val="2"/>
          <c:order val="1"/>
          <c:tx>
            <c:strRef>
              <c:f>'Figures 18-25, US Men 25-54'!$B$34</c:f>
              <c:strCache>
                <c:ptCount val="1"/>
                <c:pt idx="0">
                  <c:v>Some College</c:v>
                </c:pt>
              </c:strCache>
            </c:strRef>
          </c:tx>
          <c:spPr>
            <a:ln>
              <a:solidFill>
                <a:srgbClr val="00B050"/>
              </a:solidFill>
            </a:ln>
          </c:spPr>
          <c:marker>
            <c:symbol val="circle"/>
            <c:size val="5"/>
            <c:spPr>
              <a:solidFill>
                <a:schemeClr val="bg1"/>
              </a:solidFill>
            </c:spPr>
          </c:marker>
          <c:dLbls>
            <c:dLbl>
              <c:idx val="0"/>
              <c:layout>
                <c:manualLayout>
                  <c:x val="-5.4497524149687476E-2"/>
                  <c:y val="-3.2580377295520269E-2"/>
                </c:manualLayout>
              </c:layout>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DD4-4CAD-AC40-37E7908D59B1}"/>
                </c:ext>
              </c:extLst>
            </c:dLbl>
            <c:dLbl>
              <c:idx val="1"/>
              <c:spPr/>
              <c:txPr>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4-EDD4-4CAD-AC40-37E7908D59B1}"/>
                </c:ext>
              </c:extLst>
            </c:dLbl>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18-25, US Men 25-54'!$C$31:$F$31</c:f>
              <c:strCache>
                <c:ptCount val="4"/>
                <c:pt idx="0">
                  <c:v>Q4 2000</c:v>
                </c:pt>
                <c:pt idx="1">
                  <c:v>Q4 2006</c:v>
                </c:pt>
                <c:pt idx="2">
                  <c:v>Q4 2019</c:v>
                </c:pt>
                <c:pt idx="3">
                  <c:v>Q4 2023</c:v>
                </c:pt>
              </c:strCache>
            </c:strRef>
          </c:cat>
          <c:val>
            <c:numRef>
              <c:f>'Figures 18-25, US Men 25-54'!$C$34:$F$34</c:f>
              <c:numCache>
                <c:formatCode>###0%</c:formatCode>
                <c:ptCount val="4"/>
                <c:pt idx="0">
                  <c:v>0.91608565714464374</c:v>
                </c:pt>
                <c:pt idx="1">
                  <c:v>0.90017030512925489</c:v>
                </c:pt>
                <c:pt idx="2">
                  <c:v>0.8793066918657434</c:v>
                </c:pt>
                <c:pt idx="3">
                  <c:v>0.87289639300910682</c:v>
                </c:pt>
              </c:numCache>
            </c:numRef>
          </c:val>
          <c:smooth val="0"/>
          <c:extLst>
            <c:ext xmlns:c16="http://schemas.microsoft.com/office/drawing/2014/chart" uri="{C3380CC4-5D6E-409C-BE32-E72D297353CC}">
              <c16:uniqueId val="{00000005-EDD4-4CAD-AC40-37E7908D59B1}"/>
            </c:ext>
          </c:extLst>
        </c:ser>
        <c:ser>
          <c:idx val="1"/>
          <c:order val="2"/>
          <c:tx>
            <c:strRef>
              <c:f>'Figures 18-25, US Men 25-54'!$B$33</c:f>
              <c:strCache>
                <c:ptCount val="1"/>
                <c:pt idx="0">
                  <c:v>HS only</c:v>
                </c:pt>
              </c:strCache>
            </c:strRef>
          </c:tx>
          <c:marker>
            <c:symbol val="circle"/>
            <c:size val="5"/>
            <c:spPr>
              <a:solidFill>
                <a:schemeClr val="bg1"/>
              </a:solidFill>
            </c:spPr>
          </c:marker>
          <c:dLbls>
            <c:dLbl>
              <c:idx val="0"/>
              <c:layout>
                <c:manualLayout>
                  <c:x val="-2.777777777777803E-3"/>
                  <c:y val="4.6296296296296294E-2"/>
                </c:manualLayout>
              </c:layout>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DD4-4CAD-AC40-37E7908D59B1}"/>
                </c:ext>
              </c:extLst>
            </c:dLbl>
            <c:dLbl>
              <c:idx val="1"/>
              <c:layout>
                <c:manualLayout>
                  <c:x val="0"/>
                  <c:y val="6.0185185185185182E-2"/>
                </c:manualLayout>
              </c:layout>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DD4-4CAD-AC40-37E7908D59B1}"/>
                </c:ext>
              </c:extLst>
            </c:dLbl>
            <c:dLbl>
              <c:idx val="2"/>
              <c:layout>
                <c:manualLayout>
                  <c:x val="-8.3332673782911312E-3"/>
                  <c:y val="5.5300894062303714E-2"/>
                </c:manualLayout>
              </c:layout>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DD4-4CAD-AC40-37E7908D59B1}"/>
                </c:ext>
              </c:extLst>
            </c:dLbl>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18-25, US Men 25-54'!$C$31:$F$31</c:f>
              <c:strCache>
                <c:ptCount val="4"/>
                <c:pt idx="0">
                  <c:v>Q4 2000</c:v>
                </c:pt>
                <c:pt idx="1">
                  <c:v>Q4 2006</c:v>
                </c:pt>
                <c:pt idx="2">
                  <c:v>Q4 2019</c:v>
                </c:pt>
                <c:pt idx="3">
                  <c:v>Q4 2023</c:v>
                </c:pt>
              </c:strCache>
            </c:strRef>
          </c:cat>
          <c:val>
            <c:numRef>
              <c:f>'Figures 18-25, US Men 25-54'!$C$33:$F$33</c:f>
              <c:numCache>
                <c:formatCode>###0%</c:formatCode>
                <c:ptCount val="4"/>
                <c:pt idx="0">
                  <c:v>0.89225869792188273</c:v>
                </c:pt>
                <c:pt idx="1">
                  <c:v>0.87099407782706995</c:v>
                </c:pt>
                <c:pt idx="2">
                  <c:v>0.83216043579397114</c:v>
                </c:pt>
                <c:pt idx="3">
                  <c:v>0.82779459947185363</c:v>
                </c:pt>
              </c:numCache>
            </c:numRef>
          </c:val>
          <c:smooth val="0"/>
          <c:extLst>
            <c:ext xmlns:c16="http://schemas.microsoft.com/office/drawing/2014/chart" uri="{C3380CC4-5D6E-409C-BE32-E72D297353CC}">
              <c16:uniqueId val="{00000009-EDD4-4CAD-AC40-37E7908D59B1}"/>
            </c:ext>
          </c:extLst>
        </c:ser>
        <c:ser>
          <c:idx val="0"/>
          <c:order val="3"/>
          <c:tx>
            <c:strRef>
              <c:f>'Figures 18-25, US Men 25-54'!$B$32</c:f>
              <c:strCache>
                <c:ptCount val="1"/>
                <c:pt idx="0">
                  <c:v>&lt; HS</c:v>
                </c:pt>
              </c:strCache>
            </c:strRef>
          </c:tx>
          <c:marker>
            <c:symbol val="circle"/>
            <c:size val="5"/>
            <c:spPr>
              <a:solidFill>
                <a:schemeClr val="bg1"/>
              </a:solidFill>
            </c:spPr>
          </c:marker>
          <c:dLbls>
            <c:dLbl>
              <c:idx val="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EDD4-4CAD-AC40-37E7908D59B1}"/>
                </c:ext>
              </c:extLst>
            </c:dLbl>
            <c:dLbl>
              <c:idx val="1"/>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B-EDD4-4CAD-AC40-37E7908D59B1}"/>
                </c:ext>
              </c:extLst>
            </c:dLbl>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18-25, US Men 25-54'!$C$31:$F$31</c:f>
              <c:strCache>
                <c:ptCount val="4"/>
                <c:pt idx="0">
                  <c:v>Q4 2000</c:v>
                </c:pt>
                <c:pt idx="1">
                  <c:v>Q4 2006</c:v>
                </c:pt>
                <c:pt idx="2">
                  <c:v>Q4 2019</c:v>
                </c:pt>
                <c:pt idx="3">
                  <c:v>Q4 2023</c:v>
                </c:pt>
              </c:strCache>
            </c:strRef>
          </c:cat>
          <c:val>
            <c:numRef>
              <c:f>'Figures 18-25, US Men 25-54'!$C$32:$F$32</c:f>
              <c:numCache>
                <c:formatCode>###0%</c:formatCode>
                <c:ptCount val="4"/>
                <c:pt idx="0">
                  <c:v>0.74474218675537029</c:v>
                </c:pt>
                <c:pt idx="1">
                  <c:v>0.70747689912335132</c:v>
                </c:pt>
                <c:pt idx="2">
                  <c:v>0.65765518173337456</c:v>
                </c:pt>
                <c:pt idx="3">
                  <c:v>0.65011117463349555</c:v>
                </c:pt>
              </c:numCache>
            </c:numRef>
          </c:val>
          <c:smooth val="0"/>
          <c:extLst>
            <c:ext xmlns:c16="http://schemas.microsoft.com/office/drawing/2014/chart" uri="{C3380CC4-5D6E-409C-BE32-E72D297353CC}">
              <c16:uniqueId val="{0000000C-EDD4-4CAD-AC40-37E7908D59B1}"/>
            </c:ext>
          </c:extLst>
        </c:ser>
        <c:dLbls>
          <c:showLegendKey val="0"/>
          <c:showVal val="0"/>
          <c:showCatName val="0"/>
          <c:showSerName val="0"/>
          <c:showPercent val="0"/>
          <c:showBubbleSize val="0"/>
        </c:dLbls>
        <c:marker val="1"/>
        <c:smooth val="0"/>
        <c:axId val="77644304"/>
        <c:axId val="1"/>
      </c:lineChart>
      <c:catAx>
        <c:axId val="776443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1"/>
          <c:min val="0.55000000000000004"/>
        </c:scaling>
        <c:delete val="1"/>
        <c:axPos val="l"/>
        <c:numFmt formatCode="###0%" sourceLinked="1"/>
        <c:majorTickMark val="out"/>
        <c:minorTickMark val="none"/>
        <c:tickLblPos val="nextTo"/>
        <c:crossAx val="77644304"/>
        <c:crosses val="autoZero"/>
        <c:crossBetween val="between"/>
        <c:majorUnit val="0.1"/>
      </c:valAx>
    </c:plotArea>
    <c:legend>
      <c:legendPos val="r"/>
      <c:layout>
        <c:manualLayout>
          <c:xMode val="edge"/>
          <c:yMode val="edge"/>
          <c:x val="0.75217550125821908"/>
          <c:y val="0.24301398365667395"/>
          <c:w val="0.21945612468544529"/>
          <c:h val="0.47070791535412487"/>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25. Labor Force Participation Rate: White U.S.-Born</a:t>
            </a:r>
          </a:p>
        </c:rich>
      </c:tx>
      <c:overlay val="1"/>
    </c:title>
    <c:autoTitleDeleted val="0"/>
    <c:plotArea>
      <c:layout>
        <c:manualLayout>
          <c:layoutTarget val="inner"/>
          <c:xMode val="edge"/>
          <c:yMode val="edge"/>
          <c:x val="3.1205673758865248E-2"/>
          <c:y val="0.15007470107734866"/>
          <c:w val="0.7509322610310244"/>
          <c:h val="0.73741342376357244"/>
        </c:manualLayout>
      </c:layout>
      <c:lineChart>
        <c:grouping val="standard"/>
        <c:varyColors val="0"/>
        <c:ser>
          <c:idx val="3"/>
          <c:order val="0"/>
          <c:tx>
            <c:strRef>
              <c:f>'Figures 18-25, US Men 25-54'!$H$35</c:f>
              <c:strCache>
                <c:ptCount val="1"/>
                <c:pt idx="0">
                  <c:v>≥Bachelor's</c:v>
                </c:pt>
              </c:strCache>
            </c:strRef>
          </c:tx>
          <c:marker>
            <c:symbol val="circle"/>
            <c:size val="5"/>
            <c:spPr>
              <a:solidFill>
                <a:schemeClr val="bg1"/>
              </a:solidFill>
            </c:spPr>
          </c:marker>
          <c:dLbls>
            <c:dLbl>
              <c:idx val="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3382-41B5-B041-4E15F5F54051}"/>
                </c:ext>
              </c:extLst>
            </c:dLbl>
            <c:dLbl>
              <c:idx val="1"/>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3382-41B5-B041-4E15F5F54051}"/>
                </c:ext>
              </c:extLst>
            </c:dLbl>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18-25, US Men 25-54'!$I$31:$L$31</c:f>
              <c:strCache>
                <c:ptCount val="4"/>
                <c:pt idx="0">
                  <c:v>Q4 2000</c:v>
                </c:pt>
                <c:pt idx="1">
                  <c:v>Q4 2006</c:v>
                </c:pt>
                <c:pt idx="2">
                  <c:v>Q4 2019</c:v>
                </c:pt>
                <c:pt idx="3">
                  <c:v>Q4 2023</c:v>
                </c:pt>
              </c:strCache>
            </c:strRef>
          </c:cat>
          <c:val>
            <c:numRef>
              <c:f>'Figures 18-25, US Men 25-54'!$I$35:$L$35</c:f>
              <c:numCache>
                <c:formatCode>###0%</c:formatCode>
                <c:ptCount val="4"/>
                <c:pt idx="0">
                  <c:v>0.96510031748138647</c:v>
                </c:pt>
                <c:pt idx="1">
                  <c:v>0.95784967407173272</c:v>
                </c:pt>
                <c:pt idx="2">
                  <c:v>0.948844572246343</c:v>
                </c:pt>
                <c:pt idx="3">
                  <c:v>0.95023801739360847</c:v>
                </c:pt>
              </c:numCache>
            </c:numRef>
          </c:val>
          <c:smooth val="0"/>
          <c:extLst>
            <c:ext xmlns:c16="http://schemas.microsoft.com/office/drawing/2014/chart" uri="{C3380CC4-5D6E-409C-BE32-E72D297353CC}">
              <c16:uniqueId val="{00000002-3382-41B5-B041-4E15F5F54051}"/>
            </c:ext>
          </c:extLst>
        </c:ser>
        <c:ser>
          <c:idx val="2"/>
          <c:order val="1"/>
          <c:tx>
            <c:strRef>
              <c:f>'Figures 18-25, US Men 25-54'!$H$34</c:f>
              <c:strCache>
                <c:ptCount val="1"/>
                <c:pt idx="0">
                  <c:v>Some College</c:v>
                </c:pt>
              </c:strCache>
            </c:strRef>
          </c:tx>
          <c:spPr>
            <a:ln>
              <a:solidFill>
                <a:srgbClr val="00B050"/>
              </a:solidFill>
            </a:ln>
          </c:spPr>
          <c:marker>
            <c:symbol val="circle"/>
            <c:size val="5"/>
            <c:spPr>
              <a:solidFill>
                <a:schemeClr val="bg1"/>
              </a:solidFill>
            </c:spPr>
          </c:marker>
          <c:dLbls>
            <c:dLbl>
              <c:idx val="0"/>
              <c:layout>
                <c:manualLayout>
                  <c:x val="-5.200956103249068E-2"/>
                  <c:y val="-3.6718362785360184E-2"/>
                </c:manualLayout>
              </c:layout>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382-41B5-B041-4E15F5F54051}"/>
                </c:ext>
              </c:extLst>
            </c:dLbl>
            <c:dLbl>
              <c:idx val="1"/>
              <c:layout>
                <c:manualLayout>
                  <c:x val="-4.4264295300758268E-2"/>
                  <c:y val="-3.6718362785360226E-2"/>
                </c:manualLayout>
              </c:layout>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382-41B5-B041-4E15F5F54051}"/>
                </c:ext>
              </c:extLst>
            </c:dLbl>
            <c:dLbl>
              <c:idx val="2"/>
              <c:layout>
                <c:manualLayout>
                  <c:x val="-3.6519029569025765E-2"/>
                  <c:y val="-4.5781805816089892E-2"/>
                </c:manualLayout>
              </c:layout>
              <c:spPr>
                <a:noFill/>
                <a:ln w="25400">
                  <a:noFill/>
                </a:ln>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382-41B5-B041-4E15F5F54051}"/>
                </c:ext>
              </c:extLst>
            </c:dLbl>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18-25, US Men 25-54'!$I$31:$L$31</c:f>
              <c:strCache>
                <c:ptCount val="4"/>
                <c:pt idx="0">
                  <c:v>Q4 2000</c:v>
                </c:pt>
                <c:pt idx="1">
                  <c:v>Q4 2006</c:v>
                </c:pt>
                <c:pt idx="2">
                  <c:v>Q4 2019</c:v>
                </c:pt>
                <c:pt idx="3">
                  <c:v>Q4 2023</c:v>
                </c:pt>
              </c:strCache>
            </c:strRef>
          </c:cat>
          <c:val>
            <c:numRef>
              <c:f>'Figures 18-25, US Men 25-54'!$I$34:$L$34</c:f>
              <c:numCache>
                <c:formatCode>###0%</c:formatCode>
                <c:ptCount val="4"/>
                <c:pt idx="0">
                  <c:v>0.93450239558897408</c:v>
                </c:pt>
                <c:pt idx="1">
                  <c:v>0.92407702143271875</c:v>
                </c:pt>
                <c:pt idx="2">
                  <c:v>0.90070918274973755</c:v>
                </c:pt>
                <c:pt idx="3">
                  <c:v>0.89558114177787285</c:v>
                </c:pt>
              </c:numCache>
            </c:numRef>
          </c:val>
          <c:smooth val="0"/>
          <c:extLst>
            <c:ext xmlns:c16="http://schemas.microsoft.com/office/drawing/2014/chart" uri="{C3380CC4-5D6E-409C-BE32-E72D297353CC}">
              <c16:uniqueId val="{00000006-3382-41B5-B041-4E15F5F54051}"/>
            </c:ext>
          </c:extLst>
        </c:ser>
        <c:ser>
          <c:idx val="1"/>
          <c:order val="2"/>
          <c:tx>
            <c:strRef>
              <c:f>'Figures 18-25, US Men 25-54'!$H$33</c:f>
              <c:strCache>
                <c:ptCount val="1"/>
                <c:pt idx="0">
                  <c:v>HS only</c:v>
                </c:pt>
              </c:strCache>
            </c:strRef>
          </c:tx>
          <c:marker>
            <c:symbol val="circle"/>
            <c:size val="5"/>
            <c:spPr>
              <a:solidFill>
                <a:schemeClr val="bg1"/>
              </a:solidFill>
            </c:spPr>
          </c:marker>
          <c:dLbls>
            <c:dLbl>
              <c:idx val="0"/>
              <c:layout>
                <c:manualLayout>
                  <c:x val="-2.5462668816039986E-17"/>
                  <c:y val="5.0925925925925923E-2"/>
                </c:manualLayout>
              </c:layout>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382-41B5-B041-4E15F5F54051}"/>
                </c:ext>
              </c:extLst>
            </c:dLbl>
            <c:dLbl>
              <c:idx val="1"/>
              <c:layout>
                <c:manualLayout>
                  <c:x val="0"/>
                  <c:y val="4.6296296296296294E-2"/>
                </c:manualLayout>
              </c:layout>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382-41B5-B041-4E15F5F54051}"/>
                </c:ext>
              </c:extLst>
            </c:dLbl>
            <c:dLbl>
              <c:idx val="2"/>
              <c:layout>
                <c:manualLayout>
                  <c:x val="2.7778437186816544E-3"/>
                  <c:y val="4.6275706146389269E-2"/>
                </c:manualLayout>
              </c:layout>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382-41B5-B041-4E15F5F54051}"/>
                </c:ext>
              </c:extLst>
            </c:dLbl>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18-25, US Men 25-54'!$I$31:$L$31</c:f>
              <c:strCache>
                <c:ptCount val="4"/>
                <c:pt idx="0">
                  <c:v>Q4 2000</c:v>
                </c:pt>
                <c:pt idx="1">
                  <c:v>Q4 2006</c:v>
                </c:pt>
                <c:pt idx="2">
                  <c:v>Q4 2019</c:v>
                </c:pt>
                <c:pt idx="3">
                  <c:v>Q4 2023</c:v>
                </c:pt>
              </c:strCache>
            </c:strRef>
          </c:cat>
          <c:val>
            <c:numRef>
              <c:f>'Figures 18-25, US Men 25-54'!$I$33:$L$33</c:f>
              <c:numCache>
                <c:formatCode>###0%</c:formatCode>
                <c:ptCount val="4"/>
                <c:pt idx="0">
                  <c:v>0.91648440734994463</c:v>
                </c:pt>
                <c:pt idx="1">
                  <c:v>0.90526211999817208</c:v>
                </c:pt>
                <c:pt idx="2">
                  <c:v>0.86155283575821173</c:v>
                </c:pt>
                <c:pt idx="3">
                  <c:v>0.85903358085046722</c:v>
                </c:pt>
              </c:numCache>
            </c:numRef>
          </c:val>
          <c:smooth val="0"/>
          <c:extLst>
            <c:ext xmlns:c16="http://schemas.microsoft.com/office/drawing/2014/chart" uri="{C3380CC4-5D6E-409C-BE32-E72D297353CC}">
              <c16:uniqueId val="{0000000A-3382-41B5-B041-4E15F5F54051}"/>
            </c:ext>
          </c:extLst>
        </c:ser>
        <c:ser>
          <c:idx val="0"/>
          <c:order val="3"/>
          <c:tx>
            <c:strRef>
              <c:f>'Figures 18-25, US Men 25-54'!$H$32</c:f>
              <c:strCache>
                <c:ptCount val="1"/>
                <c:pt idx="0">
                  <c:v>&lt; HS</c:v>
                </c:pt>
              </c:strCache>
            </c:strRef>
          </c:tx>
          <c:marker>
            <c:symbol val="circle"/>
            <c:size val="5"/>
            <c:spPr>
              <a:solidFill>
                <a:schemeClr val="bg1"/>
              </a:solidFill>
            </c:spPr>
          </c:marker>
          <c:dLbls>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18-25, US Men 25-54'!$I$31:$L$31</c:f>
              <c:strCache>
                <c:ptCount val="4"/>
                <c:pt idx="0">
                  <c:v>Q4 2000</c:v>
                </c:pt>
                <c:pt idx="1">
                  <c:v>Q4 2006</c:v>
                </c:pt>
                <c:pt idx="2">
                  <c:v>Q4 2019</c:v>
                </c:pt>
                <c:pt idx="3">
                  <c:v>Q4 2023</c:v>
                </c:pt>
              </c:strCache>
            </c:strRef>
          </c:cat>
          <c:val>
            <c:numRef>
              <c:f>'Figures 18-25, US Men 25-54'!$I$32:$L$32</c:f>
              <c:numCache>
                <c:formatCode>###0%</c:formatCode>
                <c:ptCount val="4"/>
                <c:pt idx="0">
                  <c:v>0.78777521514554039</c:v>
                </c:pt>
                <c:pt idx="1">
                  <c:v>0.75439358553435698</c:v>
                </c:pt>
                <c:pt idx="2">
                  <c:v>0.70772638772419905</c:v>
                </c:pt>
                <c:pt idx="3">
                  <c:v>0.6975779299229109</c:v>
                </c:pt>
              </c:numCache>
            </c:numRef>
          </c:val>
          <c:smooth val="0"/>
          <c:extLst>
            <c:ext xmlns:c16="http://schemas.microsoft.com/office/drawing/2014/chart" uri="{C3380CC4-5D6E-409C-BE32-E72D297353CC}">
              <c16:uniqueId val="{0000000B-3382-41B5-B041-4E15F5F54051}"/>
            </c:ext>
          </c:extLst>
        </c:ser>
        <c:dLbls>
          <c:showLegendKey val="0"/>
          <c:showVal val="0"/>
          <c:showCatName val="0"/>
          <c:showSerName val="0"/>
          <c:showPercent val="0"/>
          <c:showBubbleSize val="0"/>
        </c:dLbls>
        <c:marker val="1"/>
        <c:smooth val="0"/>
        <c:axId val="88158528"/>
        <c:axId val="1"/>
      </c:lineChart>
      <c:catAx>
        <c:axId val="8815852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1"/>
          <c:min val="0.60000000000000009"/>
        </c:scaling>
        <c:delete val="1"/>
        <c:axPos val="l"/>
        <c:numFmt formatCode="###0%" sourceLinked="1"/>
        <c:majorTickMark val="out"/>
        <c:minorTickMark val="none"/>
        <c:tickLblPos val="nextTo"/>
        <c:crossAx val="88158528"/>
        <c:crosses val="autoZero"/>
        <c:crossBetween val="between"/>
        <c:majorUnit val="0.1"/>
      </c:valAx>
    </c:plotArea>
    <c:legend>
      <c:legendPos val="r"/>
      <c:layout>
        <c:manualLayout>
          <c:xMode val="edge"/>
          <c:yMode val="edge"/>
          <c:x val="0.75045410996173967"/>
          <c:y val="0.25055393133763909"/>
          <c:w val="0.21945611610915861"/>
          <c:h val="0.4617939400913017"/>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26. Employment Rate: All U.S.-Born</a:t>
            </a:r>
          </a:p>
        </c:rich>
      </c:tx>
      <c:overlay val="1"/>
    </c:title>
    <c:autoTitleDeleted val="0"/>
    <c:plotArea>
      <c:layout>
        <c:manualLayout>
          <c:layoutTarget val="inner"/>
          <c:xMode val="edge"/>
          <c:yMode val="edge"/>
          <c:x val="3.4658739086185657E-2"/>
          <c:y val="0.11915318277523002"/>
          <c:w val="0.72909871980288177"/>
          <c:h val="0.75408343187870752"/>
        </c:manualLayout>
      </c:layout>
      <c:lineChart>
        <c:grouping val="standard"/>
        <c:varyColors val="0"/>
        <c:ser>
          <c:idx val="3"/>
          <c:order val="0"/>
          <c:tx>
            <c:strRef>
              <c:f>'Figures 26-33, US Women 25-54'!$B$12</c:f>
              <c:strCache>
                <c:ptCount val="1"/>
                <c:pt idx="0">
                  <c:v>≥Bachelor's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9349-4732-9DB3-FF77A3FC1654}"/>
                </c:ext>
              </c:extLst>
            </c:dLbl>
            <c:dLbl>
              <c:idx val="1"/>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9349-4732-9DB3-FF77A3FC1654}"/>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26-33, US Women 25-54'!$C$8:$F$8</c:f>
              <c:strCache>
                <c:ptCount val="4"/>
                <c:pt idx="0">
                  <c:v>Q4 2000</c:v>
                </c:pt>
                <c:pt idx="1">
                  <c:v>Q4 2006</c:v>
                </c:pt>
                <c:pt idx="2">
                  <c:v>Q4 2019</c:v>
                </c:pt>
                <c:pt idx="3">
                  <c:v>Q4 2023</c:v>
                </c:pt>
              </c:strCache>
            </c:strRef>
          </c:cat>
          <c:val>
            <c:numRef>
              <c:f>'Figures 26-33, US Women 25-54'!$C$12:$F$12</c:f>
              <c:numCache>
                <c:formatCode>###0%</c:formatCode>
                <c:ptCount val="4"/>
                <c:pt idx="0">
                  <c:v>0.82937234783649538</c:v>
                </c:pt>
                <c:pt idx="1">
                  <c:v>0.83491208774521097</c:v>
                </c:pt>
                <c:pt idx="2">
                  <c:v>0.86044507224127631</c:v>
                </c:pt>
                <c:pt idx="3">
                  <c:v>0.86371701393840994</c:v>
                </c:pt>
              </c:numCache>
            </c:numRef>
          </c:val>
          <c:smooth val="0"/>
          <c:extLst>
            <c:ext xmlns:c16="http://schemas.microsoft.com/office/drawing/2014/chart" uri="{C3380CC4-5D6E-409C-BE32-E72D297353CC}">
              <c16:uniqueId val="{00000002-9349-4732-9DB3-FF77A3FC1654}"/>
            </c:ext>
          </c:extLst>
        </c:ser>
        <c:ser>
          <c:idx val="2"/>
          <c:order val="1"/>
          <c:tx>
            <c:strRef>
              <c:f>'Figures 26-33, US Women 25-54'!$B$11</c:f>
              <c:strCache>
                <c:ptCount val="1"/>
                <c:pt idx="0">
                  <c:v>Some College</c:v>
                </c:pt>
              </c:strCache>
            </c:strRef>
          </c:tx>
          <c:spPr>
            <a:ln>
              <a:solidFill>
                <a:srgbClr val="00B050"/>
              </a:solidFill>
            </a:ln>
          </c:spPr>
          <c:marker>
            <c:symbol val="circle"/>
            <c:size val="5"/>
            <c:spPr>
              <a:solidFill>
                <a:schemeClr val="bg1"/>
              </a:solidFill>
            </c:spPr>
          </c:marker>
          <c:dLbls>
            <c:dLbl>
              <c:idx val="0"/>
              <c:layout>
                <c:manualLayout>
                  <c:x val="-5.7708340215783006E-2"/>
                  <c:y val="5.4578943312852547E-2"/>
                </c:manualLayout>
              </c:layout>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349-4732-9DB3-FF77A3FC1654}"/>
                </c:ext>
              </c:extLst>
            </c:dLbl>
            <c:dLbl>
              <c:idx val="1"/>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4-9349-4732-9DB3-FF77A3FC1654}"/>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26-33, US Women 25-54'!$C$8:$F$8</c:f>
              <c:strCache>
                <c:ptCount val="4"/>
                <c:pt idx="0">
                  <c:v>Q4 2000</c:v>
                </c:pt>
                <c:pt idx="1">
                  <c:v>Q4 2006</c:v>
                </c:pt>
                <c:pt idx="2">
                  <c:v>Q4 2019</c:v>
                </c:pt>
                <c:pt idx="3">
                  <c:v>Q4 2023</c:v>
                </c:pt>
              </c:strCache>
            </c:strRef>
          </c:cat>
          <c:val>
            <c:numRef>
              <c:f>'Figures 26-33, US Women 25-54'!$C$11:$F$11</c:f>
              <c:numCache>
                <c:formatCode>###0%</c:formatCode>
                <c:ptCount val="4"/>
                <c:pt idx="0">
                  <c:v>0.79470067927565613</c:v>
                </c:pt>
                <c:pt idx="1">
                  <c:v>0.77173684117271302</c:v>
                </c:pt>
                <c:pt idx="2">
                  <c:v>0.76231919937005377</c:v>
                </c:pt>
                <c:pt idx="3">
                  <c:v>0.76320543538860397</c:v>
                </c:pt>
              </c:numCache>
            </c:numRef>
          </c:val>
          <c:smooth val="0"/>
          <c:extLst>
            <c:ext xmlns:c16="http://schemas.microsoft.com/office/drawing/2014/chart" uri="{C3380CC4-5D6E-409C-BE32-E72D297353CC}">
              <c16:uniqueId val="{00000005-9349-4732-9DB3-FF77A3FC1654}"/>
            </c:ext>
          </c:extLst>
        </c:ser>
        <c:ser>
          <c:idx val="1"/>
          <c:order val="2"/>
          <c:tx>
            <c:strRef>
              <c:f>'Figures 26-33, US Women 25-54'!$B$10</c:f>
              <c:strCache>
                <c:ptCount val="1"/>
                <c:pt idx="0">
                  <c:v>HS only</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6-9349-4732-9DB3-FF77A3FC1654}"/>
                </c:ext>
              </c:extLst>
            </c:dLbl>
            <c:dLbl>
              <c:idx val="1"/>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7-9349-4732-9DB3-FF77A3FC1654}"/>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26-33, US Women 25-54'!$C$8:$F$8</c:f>
              <c:strCache>
                <c:ptCount val="4"/>
                <c:pt idx="0">
                  <c:v>Q4 2000</c:v>
                </c:pt>
                <c:pt idx="1">
                  <c:v>Q4 2006</c:v>
                </c:pt>
                <c:pt idx="2">
                  <c:v>Q4 2019</c:v>
                </c:pt>
                <c:pt idx="3">
                  <c:v>Q4 2023</c:v>
                </c:pt>
              </c:strCache>
            </c:strRef>
          </c:cat>
          <c:val>
            <c:numRef>
              <c:f>'Figures 26-33, US Women 25-54'!$C$10:$F$10</c:f>
              <c:numCache>
                <c:formatCode>###0%</c:formatCode>
                <c:ptCount val="4"/>
                <c:pt idx="0">
                  <c:v>0.73336392246624271</c:v>
                </c:pt>
                <c:pt idx="1">
                  <c:v>0.70868502173047998</c:v>
                </c:pt>
                <c:pt idx="2">
                  <c:v>0.66461677775885586</c:v>
                </c:pt>
                <c:pt idx="3">
                  <c:v>0.67026376800194365</c:v>
                </c:pt>
              </c:numCache>
            </c:numRef>
          </c:val>
          <c:smooth val="0"/>
          <c:extLst>
            <c:ext xmlns:c16="http://schemas.microsoft.com/office/drawing/2014/chart" uri="{C3380CC4-5D6E-409C-BE32-E72D297353CC}">
              <c16:uniqueId val="{00000008-9349-4732-9DB3-FF77A3FC1654}"/>
            </c:ext>
          </c:extLst>
        </c:ser>
        <c:ser>
          <c:idx val="0"/>
          <c:order val="3"/>
          <c:tx>
            <c:strRef>
              <c:f>'Figures 26-33, US Women 25-54'!$B$9</c:f>
              <c:strCache>
                <c:ptCount val="1"/>
                <c:pt idx="0">
                  <c:v>&lt; HS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9-9349-4732-9DB3-FF77A3FC1654}"/>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9349-4732-9DB3-FF77A3FC1654}"/>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26-33, US Women 25-54'!$C$8:$F$8</c:f>
              <c:strCache>
                <c:ptCount val="4"/>
                <c:pt idx="0">
                  <c:v>Q4 2000</c:v>
                </c:pt>
                <c:pt idx="1">
                  <c:v>Q4 2006</c:v>
                </c:pt>
                <c:pt idx="2">
                  <c:v>Q4 2019</c:v>
                </c:pt>
                <c:pt idx="3">
                  <c:v>Q4 2023</c:v>
                </c:pt>
              </c:strCache>
            </c:strRef>
          </c:cat>
          <c:val>
            <c:numRef>
              <c:f>'Figures 26-33, US Women 25-54'!$C$9:$F$9</c:f>
              <c:numCache>
                <c:formatCode>###0%</c:formatCode>
                <c:ptCount val="4"/>
                <c:pt idx="0">
                  <c:v>0.5100327966881435</c:v>
                </c:pt>
                <c:pt idx="1">
                  <c:v>0.46667743917427673</c:v>
                </c:pt>
                <c:pt idx="2">
                  <c:v>0.47478706431145346</c:v>
                </c:pt>
                <c:pt idx="3">
                  <c:v>0.42845403200877036</c:v>
                </c:pt>
              </c:numCache>
            </c:numRef>
          </c:val>
          <c:smooth val="0"/>
          <c:extLst>
            <c:ext xmlns:c16="http://schemas.microsoft.com/office/drawing/2014/chart" uri="{C3380CC4-5D6E-409C-BE32-E72D297353CC}">
              <c16:uniqueId val="{0000000B-9349-4732-9DB3-FF77A3FC1654}"/>
            </c:ext>
          </c:extLst>
        </c:ser>
        <c:dLbls>
          <c:showLegendKey val="0"/>
          <c:showVal val="0"/>
          <c:showCatName val="0"/>
          <c:showSerName val="0"/>
          <c:showPercent val="0"/>
          <c:showBubbleSize val="0"/>
        </c:dLbls>
        <c:marker val="1"/>
        <c:smooth val="0"/>
        <c:axId val="81589440"/>
        <c:axId val="1"/>
      </c:lineChart>
      <c:catAx>
        <c:axId val="8158944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4"/>
        </c:scaling>
        <c:delete val="1"/>
        <c:axPos val="l"/>
        <c:numFmt formatCode="###0%" sourceLinked="1"/>
        <c:majorTickMark val="out"/>
        <c:minorTickMark val="none"/>
        <c:tickLblPos val="nextTo"/>
        <c:crossAx val="81589440"/>
        <c:crosses val="autoZero"/>
        <c:crossBetween val="between"/>
        <c:majorUnit val="0.1"/>
      </c:valAx>
    </c:plotArea>
    <c:legend>
      <c:legendPos val="r"/>
      <c:layout>
        <c:manualLayout>
          <c:xMode val="edge"/>
          <c:yMode val="edge"/>
          <c:x val="0.77321091542946441"/>
          <c:y val="0.30794176890679364"/>
          <c:w val="0.20995572118370698"/>
          <c:h val="0.37948361106024547"/>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27. Employment Rate: Black U.S.-Born</a:t>
            </a:r>
          </a:p>
        </c:rich>
      </c:tx>
      <c:overlay val="1"/>
    </c:title>
    <c:autoTitleDeleted val="0"/>
    <c:plotArea>
      <c:layout>
        <c:manualLayout>
          <c:layoutTarget val="inner"/>
          <c:xMode val="edge"/>
          <c:yMode val="edge"/>
          <c:x val="2.1813224267211998E-2"/>
          <c:y val="0.12743360463919268"/>
          <c:w val="0.70021716610577056"/>
          <c:h val="0.75432852450170251"/>
        </c:manualLayout>
      </c:layout>
      <c:lineChart>
        <c:grouping val="standard"/>
        <c:varyColors val="0"/>
        <c:ser>
          <c:idx val="3"/>
          <c:order val="0"/>
          <c:tx>
            <c:strRef>
              <c:f>'Figures 26-33, US Women 25-54'!$B$19</c:f>
              <c:strCache>
                <c:ptCount val="1"/>
                <c:pt idx="0">
                  <c:v>≥Bachelor's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7BB1-4BC0-B61F-988DE68A93DD}"/>
                </c:ext>
              </c:extLst>
            </c:dLbl>
            <c:dLbl>
              <c:idx val="1"/>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7BB1-4BC0-B61F-988DE68A93DD}"/>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26-33, US Women 25-54'!$C$8:$F$8</c:f>
              <c:strCache>
                <c:ptCount val="4"/>
                <c:pt idx="0">
                  <c:v>Q4 2000</c:v>
                </c:pt>
                <c:pt idx="1">
                  <c:v>Q4 2006</c:v>
                </c:pt>
                <c:pt idx="2">
                  <c:v>Q4 2019</c:v>
                </c:pt>
                <c:pt idx="3">
                  <c:v>Q4 2023</c:v>
                </c:pt>
              </c:strCache>
            </c:strRef>
          </c:cat>
          <c:val>
            <c:numRef>
              <c:f>'Figures 26-33, US Women 25-54'!$C$19:$F$19</c:f>
              <c:numCache>
                <c:formatCode>###0%</c:formatCode>
                <c:ptCount val="4"/>
                <c:pt idx="0">
                  <c:v>0.86847148560429266</c:v>
                </c:pt>
                <c:pt idx="1">
                  <c:v>0.87877461037359395</c:v>
                </c:pt>
                <c:pt idx="2">
                  <c:v>0.88300838177591756</c:v>
                </c:pt>
                <c:pt idx="3">
                  <c:v>0.88261504813939018</c:v>
                </c:pt>
              </c:numCache>
            </c:numRef>
          </c:val>
          <c:smooth val="0"/>
          <c:extLst>
            <c:ext xmlns:c16="http://schemas.microsoft.com/office/drawing/2014/chart" uri="{C3380CC4-5D6E-409C-BE32-E72D297353CC}">
              <c16:uniqueId val="{00000002-7BB1-4BC0-B61F-988DE68A93DD}"/>
            </c:ext>
          </c:extLst>
        </c:ser>
        <c:ser>
          <c:idx val="2"/>
          <c:order val="1"/>
          <c:tx>
            <c:strRef>
              <c:f>'Figures 26-33, US Women 25-54'!$B$18</c:f>
              <c:strCache>
                <c:ptCount val="1"/>
                <c:pt idx="0">
                  <c:v>Some College</c:v>
                </c:pt>
              </c:strCache>
            </c:strRef>
          </c:tx>
          <c:spPr>
            <a:ln>
              <a:solidFill>
                <a:srgbClr val="00B050"/>
              </a:solidFill>
            </a:ln>
          </c:spPr>
          <c:marker>
            <c:symbol val="circle"/>
            <c:size val="5"/>
            <c:spPr>
              <a:solidFill>
                <a:schemeClr val="bg1"/>
              </a:solidFill>
            </c:spPr>
          </c:marker>
          <c:dLbls>
            <c:dLbl>
              <c:idx val="0"/>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3-7BB1-4BC0-B61F-988DE68A93DD}"/>
                </c:ext>
              </c:extLst>
            </c:dLbl>
            <c:dLbl>
              <c:idx val="1"/>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4-7BB1-4BC0-B61F-988DE68A93DD}"/>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26-33, US Women 25-54'!$C$8:$F$8</c:f>
              <c:strCache>
                <c:ptCount val="4"/>
                <c:pt idx="0">
                  <c:v>Q4 2000</c:v>
                </c:pt>
                <c:pt idx="1">
                  <c:v>Q4 2006</c:v>
                </c:pt>
                <c:pt idx="2">
                  <c:v>Q4 2019</c:v>
                </c:pt>
                <c:pt idx="3">
                  <c:v>Q4 2023</c:v>
                </c:pt>
              </c:strCache>
            </c:strRef>
          </c:cat>
          <c:val>
            <c:numRef>
              <c:f>'Figures 26-33, US Women 25-54'!$C$18:$F$18</c:f>
              <c:numCache>
                <c:formatCode>###0%</c:formatCode>
                <c:ptCount val="4"/>
                <c:pt idx="0">
                  <c:v>0.81210159425629369</c:v>
                </c:pt>
                <c:pt idx="1">
                  <c:v>0.76519743093929693</c:v>
                </c:pt>
                <c:pt idx="2">
                  <c:v>0.78063991609259797</c:v>
                </c:pt>
                <c:pt idx="3">
                  <c:v>0.76989684832748506</c:v>
                </c:pt>
              </c:numCache>
            </c:numRef>
          </c:val>
          <c:smooth val="0"/>
          <c:extLst>
            <c:ext xmlns:c16="http://schemas.microsoft.com/office/drawing/2014/chart" uri="{C3380CC4-5D6E-409C-BE32-E72D297353CC}">
              <c16:uniqueId val="{00000005-7BB1-4BC0-B61F-988DE68A93DD}"/>
            </c:ext>
          </c:extLst>
        </c:ser>
        <c:ser>
          <c:idx val="1"/>
          <c:order val="2"/>
          <c:tx>
            <c:strRef>
              <c:f>'Figures 26-33, US Women 25-54'!$B$17</c:f>
              <c:strCache>
                <c:ptCount val="1"/>
                <c:pt idx="0">
                  <c:v>HS only</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6-7BB1-4BC0-B61F-988DE68A93DD}"/>
                </c:ext>
              </c:extLst>
            </c:dLbl>
            <c:dLbl>
              <c:idx val="1"/>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7-7BB1-4BC0-B61F-988DE68A93DD}"/>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26-33, US Women 25-54'!$C$8:$F$8</c:f>
              <c:strCache>
                <c:ptCount val="4"/>
                <c:pt idx="0">
                  <c:v>Q4 2000</c:v>
                </c:pt>
                <c:pt idx="1">
                  <c:v>Q4 2006</c:v>
                </c:pt>
                <c:pt idx="2">
                  <c:v>Q4 2019</c:v>
                </c:pt>
                <c:pt idx="3">
                  <c:v>Q4 2023</c:v>
                </c:pt>
              </c:strCache>
            </c:strRef>
          </c:cat>
          <c:val>
            <c:numRef>
              <c:f>'Figures 26-33, US Women 25-54'!$C$17:$F$17</c:f>
              <c:numCache>
                <c:formatCode>###0%</c:formatCode>
                <c:ptCount val="4"/>
                <c:pt idx="0">
                  <c:v>0.72511803878012837</c:v>
                </c:pt>
                <c:pt idx="1">
                  <c:v>0.66830979361053588</c:v>
                </c:pt>
                <c:pt idx="2">
                  <c:v>0.65585357264827082</c:v>
                </c:pt>
                <c:pt idx="3">
                  <c:v>0.64855048377070512</c:v>
                </c:pt>
              </c:numCache>
            </c:numRef>
          </c:val>
          <c:smooth val="0"/>
          <c:extLst>
            <c:ext xmlns:c16="http://schemas.microsoft.com/office/drawing/2014/chart" uri="{C3380CC4-5D6E-409C-BE32-E72D297353CC}">
              <c16:uniqueId val="{00000008-7BB1-4BC0-B61F-988DE68A93DD}"/>
            </c:ext>
          </c:extLst>
        </c:ser>
        <c:ser>
          <c:idx val="0"/>
          <c:order val="3"/>
          <c:tx>
            <c:strRef>
              <c:f>'Figures 26-33, US Women 25-54'!$B$16</c:f>
              <c:strCache>
                <c:ptCount val="1"/>
                <c:pt idx="0">
                  <c:v>&lt; HS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9-7BB1-4BC0-B61F-988DE68A93DD}"/>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7BB1-4BC0-B61F-988DE68A93DD}"/>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26-33, US Women 25-54'!$C$8:$F$8</c:f>
              <c:strCache>
                <c:ptCount val="4"/>
                <c:pt idx="0">
                  <c:v>Q4 2000</c:v>
                </c:pt>
                <c:pt idx="1">
                  <c:v>Q4 2006</c:v>
                </c:pt>
                <c:pt idx="2">
                  <c:v>Q4 2019</c:v>
                </c:pt>
                <c:pt idx="3">
                  <c:v>Q4 2023</c:v>
                </c:pt>
              </c:strCache>
            </c:strRef>
          </c:cat>
          <c:val>
            <c:numRef>
              <c:f>'Figures 26-33, US Women 25-54'!$C$16:$F$16</c:f>
              <c:numCache>
                <c:formatCode>###0%</c:formatCode>
                <c:ptCount val="4"/>
                <c:pt idx="0">
                  <c:v>0.48255056572024679</c:v>
                </c:pt>
                <c:pt idx="1">
                  <c:v>0.45353503263116063</c:v>
                </c:pt>
                <c:pt idx="2">
                  <c:v>0.48256640983323235</c:v>
                </c:pt>
                <c:pt idx="3">
                  <c:v>0.44412678758479585</c:v>
                </c:pt>
              </c:numCache>
            </c:numRef>
          </c:val>
          <c:smooth val="0"/>
          <c:extLst>
            <c:ext xmlns:c16="http://schemas.microsoft.com/office/drawing/2014/chart" uri="{C3380CC4-5D6E-409C-BE32-E72D297353CC}">
              <c16:uniqueId val="{0000000B-7BB1-4BC0-B61F-988DE68A93DD}"/>
            </c:ext>
          </c:extLst>
        </c:ser>
        <c:dLbls>
          <c:showLegendKey val="0"/>
          <c:showVal val="0"/>
          <c:showCatName val="0"/>
          <c:showSerName val="0"/>
          <c:showPercent val="0"/>
          <c:showBubbleSize val="0"/>
        </c:dLbls>
        <c:marker val="1"/>
        <c:smooth val="0"/>
        <c:axId val="81599840"/>
        <c:axId val="1"/>
      </c:lineChart>
      <c:catAx>
        <c:axId val="8159984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30000000000000004"/>
        </c:scaling>
        <c:delete val="0"/>
        <c:axPos val="l"/>
        <c:numFmt formatCode="###0%" sourceLinked="1"/>
        <c:majorTickMark val="none"/>
        <c:minorTickMark val="none"/>
        <c:tickLblPos val="none"/>
        <c:spPr>
          <a:ln>
            <a:solidFill>
              <a:schemeClr val="tx1">
                <a:alpha val="0"/>
              </a:schemeClr>
            </a:solidFill>
          </a:ln>
        </c:spPr>
        <c:crossAx val="81599840"/>
        <c:crosses val="autoZero"/>
        <c:crossBetween val="between"/>
        <c:majorUnit val="0.1"/>
      </c:valAx>
    </c:plotArea>
    <c:legend>
      <c:legendPos val="r"/>
      <c:layout>
        <c:manualLayout>
          <c:xMode val="edge"/>
          <c:yMode val="edge"/>
          <c:x val="0.76184816472788308"/>
          <c:y val="0.32733859105398938"/>
          <c:w val="0.21537837390662595"/>
          <c:h val="0.34836013553450679"/>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28. Employment Rate: Hispanic U.S.-Born</a:t>
            </a:r>
          </a:p>
        </c:rich>
      </c:tx>
      <c:overlay val="1"/>
    </c:title>
    <c:autoTitleDeleted val="0"/>
    <c:plotArea>
      <c:layout>
        <c:manualLayout>
          <c:layoutTarget val="inner"/>
          <c:xMode val="edge"/>
          <c:yMode val="edge"/>
          <c:x val="5.4274302668688157E-2"/>
          <c:y val="0.1693483617742903"/>
          <c:w val="0.70847144106986626"/>
          <c:h val="0.71618033816338234"/>
        </c:manualLayout>
      </c:layout>
      <c:lineChart>
        <c:grouping val="standard"/>
        <c:varyColors val="0"/>
        <c:ser>
          <c:idx val="3"/>
          <c:order val="0"/>
          <c:tx>
            <c:strRef>
              <c:f>'Figures 26-33, US Women 25-54'!$B$27</c:f>
              <c:strCache>
                <c:ptCount val="1"/>
                <c:pt idx="0">
                  <c:v>≥Bachelor's</c:v>
                </c:pt>
              </c:strCache>
            </c:strRef>
          </c:tx>
          <c:spPr>
            <a:ln>
              <a:solidFill>
                <a:srgbClr val="7030A0"/>
              </a:solidFill>
            </a:ln>
          </c:spPr>
          <c:marker>
            <c:symbol val="circle"/>
            <c:size val="5"/>
            <c:spPr>
              <a:solidFill>
                <a:schemeClr val="bg1"/>
              </a:solidFill>
            </c:spPr>
          </c:marker>
          <c:dLbls>
            <c:dLbl>
              <c:idx val="0"/>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6802-46C0-9FB1-1B814390D0D8}"/>
                </c:ext>
              </c:extLst>
            </c:dLbl>
            <c:dLbl>
              <c:idx val="1"/>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6802-46C0-9FB1-1B814390D0D8}"/>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26-33, US Women 25-54'!$C$31:$F$31</c:f>
              <c:strCache>
                <c:ptCount val="4"/>
                <c:pt idx="0">
                  <c:v>Q4 2000</c:v>
                </c:pt>
                <c:pt idx="1">
                  <c:v>Q4 2006</c:v>
                </c:pt>
                <c:pt idx="2">
                  <c:v>Q4 2019</c:v>
                </c:pt>
                <c:pt idx="3">
                  <c:v>Q4 2023</c:v>
                </c:pt>
              </c:strCache>
            </c:strRef>
          </c:cat>
          <c:val>
            <c:numRef>
              <c:f>'Figures 26-33, US Women 25-54'!$C$27:$F$27</c:f>
              <c:numCache>
                <c:formatCode>###0%</c:formatCode>
                <c:ptCount val="4"/>
                <c:pt idx="0">
                  <c:v>0.81307628601055992</c:v>
                </c:pt>
                <c:pt idx="1">
                  <c:v>0.834078697724845</c:v>
                </c:pt>
                <c:pt idx="2">
                  <c:v>0.83647970539622984</c:v>
                </c:pt>
                <c:pt idx="3">
                  <c:v>0.83520094709589177</c:v>
                </c:pt>
              </c:numCache>
            </c:numRef>
          </c:val>
          <c:smooth val="0"/>
          <c:extLst>
            <c:ext xmlns:c16="http://schemas.microsoft.com/office/drawing/2014/chart" uri="{C3380CC4-5D6E-409C-BE32-E72D297353CC}">
              <c16:uniqueId val="{00000002-6802-46C0-9FB1-1B814390D0D8}"/>
            </c:ext>
          </c:extLst>
        </c:ser>
        <c:ser>
          <c:idx val="2"/>
          <c:order val="1"/>
          <c:tx>
            <c:strRef>
              <c:f>'Figures 26-33, US Women 25-54'!$B$26</c:f>
              <c:strCache>
                <c:ptCount val="1"/>
                <c:pt idx="0">
                  <c:v>Some College</c:v>
                </c:pt>
              </c:strCache>
            </c:strRef>
          </c:tx>
          <c:spPr>
            <a:ln>
              <a:solidFill>
                <a:srgbClr val="00B050"/>
              </a:solidFill>
            </a:ln>
          </c:spPr>
          <c:marker>
            <c:symbol val="circle"/>
            <c:size val="5"/>
            <c:spPr>
              <a:solidFill>
                <a:schemeClr val="bg1"/>
              </a:solidFill>
            </c:spPr>
          </c:marker>
          <c:dLbls>
            <c:dLbl>
              <c:idx val="0"/>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3-6802-46C0-9FB1-1B814390D0D8}"/>
                </c:ext>
              </c:extLst>
            </c:dLbl>
            <c:dLbl>
              <c:idx val="1"/>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4-6802-46C0-9FB1-1B814390D0D8}"/>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26-33, US Women 25-54'!$C$31:$F$31</c:f>
              <c:strCache>
                <c:ptCount val="4"/>
                <c:pt idx="0">
                  <c:v>Q4 2000</c:v>
                </c:pt>
                <c:pt idx="1">
                  <c:v>Q4 2006</c:v>
                </c:pt>
                <c:pt idx="2">
                  <c:v>Q4 2019</c:v>
                </c:pt>
                <c:pt idx="3">
                  <c:v>Q4 2023</c:v>
                </c:pt>
              </c:strCache>
            </c:strRef>
          </c:cat>
          <c:val>
            <c:numRef>
              <c:f>'Figures 26-33, US Women 25-54'!$C$26:$F$26</c:f>
              <c:numCache>
                <c:formatCode>###0%</c:formatCode>
                <c:ptCount val="4"/>
                <c:pt idx="0">
                  <c:v>0.77388742560750545</c:v>
                </c:pt>
                <c:pt idx="1">
                  <c:v>0.77091952232957994</c:v>
                </c:pt>
                <c:pt idx="2">
                  <c:v>0.75793866204753457</c:v>
                </c:pt>
                <c:pt idx="3">
                  <c:v>0.76887809834467613</c:v>
                </c:pt>
              </c:numCache>
            </c:numRef>
          </c:val>
          <c:smooth val="0"/>
          <c:extLst>
            <c:ext xmlns:c16="http://schemas.microsoft.com/office/drawing/2014/chart" uri="{C3380CC4-5D6E-409C-BE32-E72D297353CC}">
              <c16:uniqueId val="{00000005-6802-46C0-9FB1-1B814390D0D8}"/>
            </c:ext>
          </c:extLst>
        </c:ser>
        <c:ser>
          <c:idx val="1"/>
          <c:order val="2"/>
          <c:tx>
            <c:strRef>
              <c:f>'Figures 26-33, US Women 25-54'!$B$25</c:f>
              <c:strCache>
                <c:ptCount val="1"/>
                <c:pt idx="0">
                  <c:v>HS only</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6-6802-46C0-9FB1-1B814390D0D8}"/>
                </c:ext>
              </c:extLst>
            </c:dLbl>
            <c:dLbl>
              <c:idx val="1"/>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7-6802-46C0-9FB1-1B814390D0D8}"/>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26-33, US Women 25-54'!$C$31:$F$31</c:f>
              <c:strCache>
                <c:ptCount val="4"/>
                <c:pt idx="0">
                  <c:v>Q4 2000</c:v>
                </c:pt>
                <c:pt idx="1">
                  <c:v>Q4 2006</c:v>
                </c:pt>
                <c:pt idx="2">
                  <c:v>Q4 2019</c:v>
                </c:pt>
                <c:pt idx="3">
                  <c:v>Q4 2023</c:v>
                </c:pt>
              </c:strCache>
            </c:strRef>
          </c:cat>
          <c:val>
            <c:numRef>
              <c:f>'Figures 26-33, US Women 25-54'!$C$25:$F$25</c:f>
              <c:numCache>
                <c:formatCode>###0%</c:formatCode>
                <c:ptCount val="4"/>
                <c:pt idx="0">
                  <c:v>0.69383763915163077</c:v>
                </c:pt>
                <c:pt idx="1">
                  <c:v>0.69527993179581371</c:v>
                </c:pt>
                <c:pt idx="2">
                  <c:v>0.66902417125811497</c:v>
                </c:pt>
                <c:pt idx="3">
                  <c:v>0.68591065211072111</c:v>
                </c:pt>
              </c:numCache>
            </c:numRef>
          </c:val>
          <c:smooth val="0"/>
          <c:extLst>
            <c:ext xmlns:c16="http://schemas.microsoft.com/office/drawing/2014/chart" uri="{C3380CC4-5D6E-409C-BE32-E72D297353CC}">
              <c16:uniqueId val="{00000008-6802-46C0-9FB1-1B814390D0D8}"/>
            </c:ext>
          </c:extLst>
        </c:ser>
        <c:ser>
          <c:idx val="0"/>
          <c:order val="3"/>
          <c:tx>
            <c:strRef>
              <c:f>'Figures 26-33, US Women 25-54'!$B$24</c:f>
              <c:strCache>
                <c:ptCount val="1"/>
                <c:pt idx="0">
                  <c:v>&lt; HS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9-6802-46C0-9FB1-1B814390D0D8}"/>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6802-46C0-9FB1-1B814390D0D8}"/>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26-33, US Women 25-54'!$C$31:$F$31</c:f>
              <c:strCache>
                <c:ptCount val="4"/>
                <c:pt idx="0">
                  <c:v>Q4 2000</c:v>
                </c:pt>
                <c:pt idx="1">
                  <c:v>Q4 2006</c:v>
                </c:pt>
                <c:pt idx="2">
                  <c:v>Q4 2019</c:v>
                </c:pt>
                <c:pt idx="3">
                  <c:v>Q4 2023</c:v>
                </c:pt>
              </c:strCache>
            </c:strRef>
          </c:cat>
          <c:val>
            <c:numRef>
              <c:f>'Figures 26-33, US Women 25-54'!$C$24:$F$24</c:f>
              <c:numCache>
                <c:formatCode>###0%</c:formatCode>
                <c:ptCount val="4"/>
                <c:pt idx="0">
                  <c:v>0.52193274240095944</c:v>
                </c:pt>
                <c:pt idx="1">
                  <c:v>0.4403656925494841</c:v>
                </c:pt>
                <c:pt idx="2">
                  <c:v>0.54132155606665633</c:v>
                </c:pt>
                <c:pt idx="3">
                  <c:v>0.47235380731097898</c:v>
                </c:pt>
              </c:numCache>
            </c:numRef>
          </c:val>
          <c:smooth val="0"/>
          <c:extLst>
            <c:ext xmlns:c16="http://schemas.microsoft.com/office/drawing/2014/chart" uri="{C3380CC4-5D6E-409C-BE32-E72D297353CC}">
              <c16:uniqueId val="{0000000B-6802-46C0-9FB1-1B814390D0D8}"/>
            </c:ext>
          </c:extLst>
        </c:ser>
        <c:dLbls>
          <c:showLegendKey val="0"/>
          <c:showVal val="0"/>
          <c:showCatName val="0"/>
          <c:showSerName val="0"/>
          <c:showPercent val="0"/>
          <c:showBubbleSize val="0"/>
        </c:dLbls>
        <c:marker val="1"/>
        <c:smooth val="0"/>
        <c:axId val="81592768"/>
        <c:axId val="1"/>
      </c:lineChart>
      <c:catAx>
        <c:axId val="8159276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4"/>
        </c:scaling>
        <c:delete val="0"/>
        <c:axPos val="l"/>
        <c:numFmt formatCode="###0%" sourceLinked="1"/>
        <c:majorTickMark val="none"/>
        <c:minorTickMark val="none"/>
        <c:tickLblPos val="none"/>
        <c:spPr>
          <a:ln>
            <a:solidFill>
              <a:schemeClr val="tx1">
                <a:alpha val="0"/>
              </a:schemeClr>
            </a:solidFill>
          </a:ln>
        </c:spPr>
        <c:crossAx val="81592768"/>
        <c:crosses val="autoZero"/>
        <c:crossBetween val="between"/>
        <c:majorUnit val="0.1"/>
      </c:valAx>
    </c:plotArea>
    <c:legend>
      <c:legendPos val="r"/>
      <c:layout>
        <c:manualLayout>
          <c:xMode val="edge"/>
          <c:yMode val="edge"/>
          <c:x val="0.76241787378434323"/>
          <c:y val="0.32722314976981531"/>
          <c:w val="0.2179557201403024"/>
          <c:h val="0.35727408757323736"/>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30. Labor Force Participation Rate: All U.S.-Born</a:t>
            </a:r>
          </a:p>
        </c:rich>
      </c:tx>
      <c:overlay val="1"/>
    </c:title>
    <c:autoTitleDeleted val="0"/>
    <c:plotArea>
      <c:layout>
        <c:manualLayout>
          <c:layoutTarget val="inner"/>
          <c:xMode val="edge"/>
          <c:yMode val="edge"/>
          <c:x val="4.084619970806521E-2"/>
          <c:y val="0.10893146113791996"/>
          <c:w val="0.66172033747422709"/>
          <c:h val="0.7583403453971882"/>
        </c:manualLayout>
      </c:layout>
      <c:lineChart>
        <c:grouping val="standard"/>
        <c:varyColors val="0"/>
        <c:ser>
          <c:idx val="3"/>
          <c:order val="0"/>
          <c:tx>
            <c:strRef>
              <c:f>'Figures 26-33, US Women 25-54'!$H$12</c:f>
              <c:strCache>
                <c:ptCount val="1"/>
                <c:pt idx="0">
                  <c:v>≥Bachelor's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EC7A-418A-82C8-822619640EBA}"/>
                </c:ext>
              </c:extLst>
            </c:dLbl>
            <c:dLbl>
              <c:idx val="1"/>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EC7A-418A-82C8-822619640EBA}"/>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26-33, US Women 25-54'!$I$15:$L$15</c:f>
              <c:strCache>
                <c:ptCount val="4"/>
                <c:pt idx="0">
                  <c:v>Q4 2000</c:v>
                </c:pt>
                <c:pt idx="1">
                  <c:v>Q4 2006</c:v>
                </c:pt>
                <c:pt idx="2">
                  <c:v>Q4 2019</c:v>
                </c:pt>
                <c:pt idx="3">
                  <c:v>Q4 2023</c:v>
                </c:pt>
              </c:strCache>
            </c:strRef>
          </c:cat>
          <c:val>
            <c:numRef>
              <c:f>'Figures 26-33, US Women 25-54'!$I$12:$L$12</c:f>
              <c:numCache>
                <c:formatCode>###0%</c:formatCode>
                <c:ptCount val="4"/>
                <c:pt idx="0">
                  <c:v>0.84166647104910486</c:v>
                </c:pt>
                <c:pt idx="1">
                  <c:v>0.84864723347063731</c:v>
                </c:pt>
                <c:pt idx="2">
                  <c:v>0.87482972900093547</c:v>
                </c:pt>
                <c:pt idx="3">
                  <c:v>0.8780641104193202</c:v>
                </c:pt>
              </c:numCache>
            </c:numRef>
          </c:val>
          <c:smooth val="0"/>
          <c:extLst>
            <c:ext xmlns:c16="http://schemas.microsoft.com/office/drawing/2014/chart" uri="{C3380CC4-5D6E-409C-BE32-E72D297353CC}">
              <c16:uniqueId val="{00000002-EC7A-418A-82C8-822619640EBA}"/>
            </c:ext>
          </c:extLst>
        </c:ser>
        <c:ser>
          <c:idx val="2"/>
          <c:order val="1"/>
          <c:tx>
            <c:strRef>
              <c:f>'Figures 26-33, US Women 25-54'!$H$11</c:f>
              <c:strCache>
                <c:ptCount val="1"/>
                <c:pt idx="0">
                  <c:v>Some College</c:v>
                </c:pt>
              </c:strCache>
            </c:strRef>
          </c:tx>
          <c:spPr>
            <a:ln>
              <a:solidFill>
                <a:srgbClr val="00B050"/>
              </a:solidFill>
            </a:ln>
          </c:spPr>
          <c:marker>
            <c:symbol val="circle"/>
            <c:size val="5"/>
            <c:spPr>
              <a:solidFill>
                <a:schemeClr val="bg1"/>
              </a:solidFill>
            </c:spPr>
          </c:marker>
          <c:dLbls>
            <c:dLbl>
              <c:idx val="0"/>
              <c:layout>
                <c:manualLayout>
                  <c:x val="-7.5112908127751218E-2"/>
                  <c:y val="1.2218453085357786E-2"/>
                </c:manualLayout>
              </c:layout>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C7A-418A-82C8-822619640EBA}"/>
                </c:ext>
              </c:extLst>
            </c:dLbl>
            <c:dLbl>
              <c:idx val="1"/>
              <c:layout>
                <c:manualLayout>
                  <c:x val="-3.6203721556465548E-2"/>
                  <c:y val="3.495163853582918E-2"/>
                </c:manualLayout>
              </c:layout>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C7A-418A-82C8-822619640EBA}"/>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26-33, US Women 25-54'!$I$15:$L$15</c:f>
              <c:strCache>
                <c:ptCount val="4"/>
                <c:pt idx="0">
                  <c:v>Q4 2000</c:v>
                </c:pt>
                <c:pt idx="1">
                  <c:v>Q4 2006</c:v>
                </c:pt>
                <c:pt idx="2">
                  <c:v>Q4 2019</c:v>
                </c:pt>
                <c:pt idx="3">
                  <c:v>Q4 2023</c:v>
                </c:pt>
              </c:strCache>
            </c:strRef>
          </c:cat>
          <c:val>
            <c:numRef>
              <c:f>'Figures 26-33, US Women 25-54'!$I$11:$L$11</c:f>
              <c:numCache>
                <c:formatCode>###0%</c:formatCode>
                <c:ptCount val="4"/>
                <c:pt idx="0">
                  <c:v>0.81363478143985601</c:v>
                </c:pt>
                <c:pt idx="1">
                  <c:v>0.80031171079443997</c:v>
                </c:pt>
                <c:pt idx="2">
                  <c:v>0.78735186575083349</c:v>
                </c:pt>
                <c:pt idx="3">
                  <c:v>0.78439514141533251</c:v>
                </c:pt>
              </c:numCache>
            </c:numRef>
          </c:val>
          <c:smooth val="0"/>
          <c:extLst>
            <c:ext xmlns:c16="http://schemas.microsoft.com/office/drawing/2014/chart" uri="{C3380CC4-5D6E-409C-BE32-E72D297353CC}">
              <c16:uniqueId val="{00000005-EC7A-418A-82C8-822619640EBA}"/>
            </c:ext>
          </c:extLst>
        </c:ser>
        <c:ser>
          <c:idx val="1"/>
          <c:order val="2"/>
          <c:tx>
            <c:strRef>
              <c:f>'Figures 26-33, US Women 25-54'!$H$10</c:f>
              <c:strCache>
                <c:ptCount val="1"/>
                <c:pt idx="0">
                  <c:v>HS only</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6-EC7A-418A-82C8-822619640EBA}"/>
                </c:ext>
              </c:extLst>
            </c:dLbl>
            <c:dLbl>
              <c:idx val="1"/>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7-EC7A-418A-82C8-822619640EBA}"/>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26-33, US Women 25-54'!$I$15:$L$15</c:f>
              <c:strCache>
                <c:ptCount val="4"/>
                <c:pt idx="0">
                  <c:v>Q4 2000</c:v>
                </c:pt>
                <c:pt idx="1">
                  <c:v>Q4 2006</c:v>
                </c:pt>
                <c:pt idx="2">
                  <c:v>Q4 2019</c:v>
                </c:pt>
                <c:pt idx="3">
                  <c:v>Q4 2023</c:v>
                </c:pt>
              </c:strCache>
            </c:strRef>
          </c:cat>
          <c:val>
            <c:numRef>
              <c:f>'Figures 26-33, US Women 25-54'!$I$10:$L$10</c:f>
              <c:numCache>
                <c:formatCode>###0%</c:formatCode>
                <c:ptCount val="4"/>
                <c:pt idx="0">
                  <c:v>0.75867251652891288</c:v>
                </c:pt>
                <c:pt idx="1">
                  <c:v>0.74166199413974676</c:v>
                </c:pt>
                <c:pt idx="2">
                  <c:v>0.69871976092011379</c:v>
                </c:pt>
                <c:pt idx="3">
                  <c:v>0.69996138971598565</c:v>
                </c:pt>
              </c:numCache>
            </c:numRef>
          </c:val>
          <c:smooth val="0"/>
          <c:extLst>
            <c:ext xmlns:c16="http://schemas.microsoft.com/office/drawing/2014/chart" uri="{C3380CC4-5D6E-409C-BE32-E72D297353CC}">
              <c16:uniqueId val="{00000008-EC7A-418A-82C8-822619640EBA}"/>
            </c:ext>
          </c:extLst>
        </c:ser>
        <c:ser>
          <c:idx val="0"/>
          <c:order val="3"/>
          <c:tx>
            <c:strRef>
              <c:f>'Figures 26-33, US Women 25-54'!$H$9</c:f>
              <c:strCache>
                <c:ptCount val="1"/>
                <c:pt idx="0">
                  <c:v>&lt; HS</c:v>
                </c:pt>
              </c:strCache>
            </c:strRef>
          </c:tx>
          <c:spPr>
            <a:ln>
              <a:solidFill>
                <a:srgbClr val="0070C0"/>
              </a:solidFill>
            </a:ln>
          </c:spPr>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9-EC7A-418A-82C8-822619640EBA}"/>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EC7A-418A-82C8-822619640EBA}"/>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26-33, US Women 25-54'!$I$15:$L$15</c:f>
              <c:strCache>
                <c:ptCount val="4"/>
                <c:pt idx="0">
                  <c:v>Q4 2000</c:v>
                </c:pt>
                <c:pt idx="1">
                  <c:v>Q4 2006</c:v>
                </c:pt>
                <c:pt idx="2">
                  <c:v>Q4 2019</c:v>
                </c:pt>
                <c:pt idx="3">
                  <c:v>Q4 2023</c:v>
                </c:pt>
              </c:strCache>
            </c:strRef>
          </c:cat>
          <c:val>
            <c:numRef>
              <c:f>'Figures 26-33, US Women 25-54'!$I$9:$L$9</c:f>
              <c:numCache>
                <c:formatCode>###0%</c:formatCode>
                <c:ptCount val="4"/>
                <c:pt idx="0">
                  <c:v>0.55835138654248295</c:v>
                </c:pt>
                <c:pt idx="1">
                  <c:v>0.51690135155365702</c:v>
                </c:pt>
                <c:pt idx="2">
                  <c:v>0.51856260825103284</c:v>
                </c:pt>
                <c:pt idx="3">
                  <c:v>0.47205604559278647</c:v>
                </c:pt>
              </c:numCache>
            </c:numRef>
          </c:val>
          <c:smooth val="0"/>
          <c:extLst>
            <c:ext xmlns:c16="http://schemas.microsoft.com/office/drawing/2014/chart" uri="{C3380CC4-5D6E-409C-BE32-E72D297353CC}">
              <c16:uniqueId val="{0000000B-EC7A-418A-82C8-822619640EBA}"/>
            </c:ext>
          </c:extLst>
        </c:ser>
        <c:dLbls>
          <c:showLegendKey val="0"/>
          <c:showVal val="0"/>
          <c:showCatName val="0"/>
          <c:showSerName val="0"/>
          <c:showPercent val="0"/>
          <c:showBubbleSize val="0"/>
        </c:dLbls>
        <c:marker val="1"/>
        <c:smooth val="0"/>
        <c:axId val="80626304"/>
        <c:axId val="1"/>
      </c:lineChart>
      <c:catAx>
        <c:axId val="806263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1"/>
          <c:min val="0.4"/>
        </c:scaling>
        <c:delete val="0"/>
        <c:axPos val="l"/>
        <c:numFmt formatCode="###0%" sourceLinked="1"/>
        <c:majorTickMark val="none"/>
        <c:minorTickMark val="none"/>
        <c:tickLblPos val="none"/>
        <c:spPr>
          <a:solidFill>
            <a:schemeClr val="tx1">
              <a:alpha val="0"/>
            </a:schemeClr>
          </a:solidFill>
          <a:ln>
            <a:solidFill>
              <a:schemeClr val="tx1">
                <a:alpha val="0"/>
              </a:schemeClr>
            </a:solidFill>
          </a:ln>
        </c:spPr>
        <c:crossAx val="80626304"/>
        <c:crosses val="autoZero"/>
        <c:crossBetween val="between"/>
      </c:valAx>
    </c:plotArea>
    <c:legend>
      <c:legendPos val="r"/>
      <c:layout>
        <c:manualLayout>
          <c:xMode val="edge"/>
          <c:yMode val="edge"/>
          <c:x val="0.7398606114183508"/>
          <c:y val="0.31596584884872531"/>
          <c:w val="0.23035957319956413"/>
          <c:h val="0.36652067584541631"/>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2400" b="1" i="0" baseline="0">
                <a:effectLst/>
              </a:rPr>
              <a:t>Figure 3</a:t>
            </a:r>
          </a:p>
          <a:p>
            <a:pPr>
              <a:defRPr b="1"/>
            </a:pPr>
            <a:r>
              <a:rPr lang="en-US" sz="1800" b="1" i="0" baseline="0">
                <a:effectLst/>
              </a:rPr>
              <a:t>The percentage increase in the number of immigrants employed since 2000 has been enormous, while the number of U.S.-born employed has grown relatively slowly.</a:t>
            </a:r>
            <a:endParaRPr lang="en-US" b="1">
              <a:effectLst/>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5427769985974754E-2"/>
          <c:y val="0.22259657841277303"/>
          <c:w val="0.96633941093969145"/>
          <c:h val="0.66611050484361101"/>
        </c:manualLayout>
      </c:layout>
      <c:lineChart>
        <c:grouping val="standard"/>
        <c:varyColors val="0"/>
        <c:ser>
          <c:idx val="0"/>
          <c:order val="0"/>
          <c:spPr>
            <a:ln w="66675" cap="rnd">
              <a:solidFill>
                <a:schemeClr val="accent1"/>
              </a:solidFill>
              <a:round/>
            </a:ln>
            <a:effectLst/>
          </c:spPr>
          <c:marker>
            <c:symbol val="circle"/>
            <c:size val="8"/>
            <c:spPr>
              <a:solidFill>
                <a:schemeClr val="bg1"/>
              </a:solidFill>
              <a:ln w="9525">
                <a:solidFill>
                  <a:schemeClr val="accent1"/>
                </a:solid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1A-1171-4F1A-A471-DD54E25A230D}"/>
                </c:ext>
              </c:extLst>
            </c:dLbl>
            <c:dLbl>
              <c:idx val="1"/>
              <c:delete val="1"/>
              <c:extLst>
                <c:ext xmlns:c15="http://schemas.microsoft.com/office/drawing/2012/chart" uri="{CE6537A1-D6FC-4f65-9D91-7224C49458BB}"/>
                <c:ext xmlns:c16="http://schemas.microsoft.com/office/drawing/2014/chart" uri="{C3380CC4-5D6E-409C-BE32-E72D297353CC}">
                  <c16:uniqueId val="{00000017-1171-4F1A-A471-DD54E25A230D}"/>
                </c:ext>
              </c:extLst>
            </c:dLbl>
            <c:dLbl>
              <c:idx val="3"/>
              <c:delete val="1"/>
              <c:extLst>
                <c:ext xmlns:c15="http://schemas.microsoft.com/office/drawing/2012/chart" uri="{CE6537A1-D6FC-4f65-9D91-7224C49458BB}"/>
                <c:ext xmlns:c16="http://schemas.microsoft.com/office/drawing/2014/chart" uri="{C3380CC4-5D6E-409C-BE32-E72D297353CC}">
                  <c16:uniqueId val="{00000016-1171-4F1A-A471-DD54E25A230D}"/>
                </c:ext>
              </c:extLst>
            </c:dLbl>
            <c:dLbl>
              <c:idx val="5"/>
              <c:delete val="1"/>
              <c:extLst>
                <c:ext xmlns:c15="http://schemas.microsoft.com/office/drawing/2012/chart" uri="{CE6537A1-D6FC-4f65-9D91-7224C49458BB}"/>
                <c:ext xmlns:c16="http://schemas.microsoft.com/office/drawing/2014/chart" uri="{C3380CC4-5D6E-409C-BE32-E72D297353CC}">
                  <c16:uniqueId val="{00000015-1171-4F1A-A471-DD54E25A230D}"/>
                </c:ext>
              </c:extLst>
            </c:dLbl>
            <c:dLbl>
              <c:idx val="7"/>
              <c:delete val="1"/>
              <c:extLst>
                <c:ext xmlns:c15="http://schemas.microsoft.com/office/drawing/2012/chart" uri="{CE6537A1-D6FC-4f65-9D91-7224C49458BB}"/>
                <c:ext xmlns:c16="http://schemas.microsoft.com/office/drawing/2014/chart" uri="{C3380CC4-5D6E-409C-BE32-E72D297353CC}">
                  <c16:uniqueId val="{00000014-1171-4F1A-A471-DD54E25A230D}"/>
                </c:ext>
              </c:extLst>
            </c:dLbl>
            <c:dLbl>
              <c:idx val="9"/>
              <c:delete val="1"/>
              <c:extLst>
                <c:ext xmlns:c15="http://schemas.microsoft.com/office/drawing/2012/chart" uri="{CE6537A1-D6FC-4f65-9D91-7224C49458BB}"/>
                <c:ext xmlns:c16="http://schemas.microsoft.com/office/drawing/2014/chart" uri="{C3380CC4-5D6E-409C-BE32-E72D297353CC}">
                  <c16:uniqueId val="{00000013-1171-4F1A-A471-DD54E25A230D}"/>
                </c:ext>
              </c:extLst>
            </c:dLbl>
            <c:dLbl>
              <c:idx val="11"/>
              <c:delete val="1"/>
              <c:extLst>
                <c:ext xmlns:c15="http://schemas.microsoft.com/office/drawing/2012/chart" uri="{CE6537A1-D6FC-4f65-9D91-7224C49458BB}"/>
                <c:ext xmlns:c16="http://schemas.microsoft.com/office/drawing/2014/chart" uri="{C3380CC4-5D6E-409C-BE32-E72D297353CC}">
                  <c16:uniqueId val="{00000012-1171-4F1A-A471-DD54E25A230D}"/>
                </c:ext>
              </c:extLst>
            </c:dLbl>
            <c:dLbl>
              <c:idx val="13"/>
              <c:delete val="1"/>
              <c:extLst>
                <c:ext xmlns:c15="http://schemas.microsoft.com/office/drawing/2012/chart" uri="{CE6537A1-D6FC-4f65-9D91-7224C49458BB}"/>
                <c:ext xmlns:c16="http://schemas.microsoft.com/office/drawing/2014/chart" uri="{C3380CC4-5D6E-409C-BE32-E72D297353CC}">
                  <c16:uniqueId val="{00000011-1171-4F1A-A471-DD54E25A230D}"/>
                </c:ext>
              </c:extLst>
            </c:dLbl>
            <c:dLbl>
              <c:idx val="15"/>
              <c:delete val="1"/>
              <c:extLst>
                <c:ext xmlns:c15="http://schemas.microsoft.com/office/drawing/2012/chart" uri="{CE6537A1-D6FC-4f65-9D91-7224C49458BB}"/>
                <c:ext xmlns:c16="http://schemas.microsoft.com/office/drawing/2014/chart" uri="{C3380CC4-5D6E-409C-BE32-E72D297353CC}">
                  <c16:uniqueId val="{00000010-1171-4F1A-A471-DD54E25A230D}"/>
                </c:ext>
              </c:extLst>
            </c:dLbl>
            <c:dLbl>
              <c:idx val="17"/>
              <c:delete val="1"/>
              <c:extLst>
                <c:ext xmlns:c15="http://schemas.microsoft.com/office/drawing/2012/chart" uri="{CE6537A1-D6FC-4f65-9D91-7224C49458BB}"/>
                <c:ext xmlns:c16="http://schemas.microsoft.com/office/drawing/2014/chart" uri="{C3380CC4-5D6E-409C-BE32-E72D297353CC}">
                  <c16:uniqueId val="{0000000F-1171-4F1A-A471-DD54E25A230D}"/>
                </c:ext>
              </c:extLst>
            </c:dLbl>
            <c:dLbl>
              <c:idx val="18"/>
              <c:delete val="1"/>
              <c:extLst>
                <c:ext xmlns:c15="http://schemas.microsoft.com/office/drawing/2012/chart" uri="{CE6537A1-D6FC-4f65-9D91-7224C49458BB}"/>
                <c:ext xmlns:c16="http://schemas.microsoft.com/office/drawing/2014/chart" uri="{C3380CC4-5D6E-409C-BE32-E72D297353CC}">
                  <c16:uniqueId val="{0000000E-1171-4F1A-A471-DD54E25A230D}"/>
                </c:ext>
              </c:extLst>
            </c:dLbl>
            <c:dLbl>
              <c:idx val="19"/>
              <c:layout>
                <c:manualLayout>
                  <c:x val="-3.3010461012947544E-2"/>
                  <c:y val="-3.58495935789191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1171-4F1A-A471-DD54E25A230D}"/>
                </c:ext>
              </c:extLst>
            </c:dLbl>
            <c:dLbl>
              <c:idx val="21"/>
              <c:delete val="1"/>
              <c:extLst>
                <c:ext xmlns:c15="http://schemas.microsoft.com/office/drawing/2012/chart" uri="{CE6537A1-D6FC-4f65-9D91-7224C49458BB}"/>
                <c:ext xmlns:c16="http://schemas.microsoft.com/office/drawing/2014/chart" uri="{C3380CC4-5D6E-409C-BE32-E72D297353CC}">
                  <c16:uniqueId val="{0000000D-1171-4F1A-A471-DD54E25A230D}"/>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1"/>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3'!$B$4:$B$27</c:f>
              <c:strCache>
                <c:ptCount val="24"/>
                <c:pt idx="0">
                  <c:v>Q4 2000</c:v>
                </c:pt>
                <c:pt idx="1">
                  <c:v>Q4 2001</c:v>
                </c:pt>
                <c:pt idx="2">
                  <c:v>Q4 2002</c:v>
                </c:pt>
                <c:pt idx="3">
                  <c:v>Q4 2003</c:v>
                </c:pt>
                <c:pt idx="4">
                  <c:v>Q4 2004</c:v>
                </c:pt>
                <c:pt idx="5">
                  <c:v>Q4 2005</c:v>
                </c:pt>
                <c:pt idx="6">
                  <c:v>Q4 2006</c:v>
                </c:pt>
                <c:pt idx="7">
                  <c:v>Q4 2007</c:v>
                </c:pt>
                <c:pt idx="8">
                  <c:v>Q4 2008</c:v>
                </c:pt>
                <c:pt idx="9">
                  <c:v>Q4 2009</c:v>
                </c:pt>
                <c:pt idx="10">
                  <c:v>Q4 2010</c:v>
                </c:pt>
                <c:pt idx="11">
                  <c:v>Q4 2011</c:v>
                </c:pt>
                <c:pt idx="12">
                  <c:v>Q4 2012</c:v>
                </c:pt>
                <c:pt idx="13">
                  <c:v>Q4 2013</c:v>
                </c:pt>
                <c:pt idx="14">
                  <c:v>Q4 2014</c:v>
                </c:pt>
                <c:pt idx="15">
                  <c:v>Q4 2015</c:v>
                </c:pt>
                <c:pt idx="16">
                  <c:v>Q4 2016</c:v>
                </c:pt>
                <c:pt idx="17">
                  <c:v>Q4 2017</c:v>
                </c:pt>
                <c:pt idx="18">
                  <c:v>Q4 2018</c:v>
                </c:pt>
                <c:pt idx="19">
                  <c:v>Q4 2019</c:v>
                </c:pt>
                <c:pt idx="20">
                  <c:v>Q4 2020</c:v>
                </c:pt>
                <c:pt idx="21">
                  <c:v>Q4 2021</c:v>
                </c:pt>
                <c:pt idx="22">
                  <c:v>Q4 2022</c:v>
                </c:pt>
                <c:pt idx="23">
                  <c:v>Q4 2023</c:v>
                </c:pt>
              </c:strCache>
            </c:strRef>
          </c:cat>
          <c:val>
            <c:numRef>
              <c:f>'Fig 3'!$C$4:$C$27</c:f>
              <c:numCache>
                <c:formatCode>0%</c:formatCode>
                <c:ptCount val="24"/>
                <c:pt idx="0">
                  <c:v>0</c:v>
                </c:pt>
                <c:pt idx="1">
                  <c:v>-1.1673511984917839E-2</c:v>
                </c:pt>
                <c:pt idx="2">
                  <c:v>-1.0032318879612201E-2</c:v>
                </c:pt>
                <c:pt idx="3">
                  <c:v>-3.1898060867223688E-3</c:v>
                </c:pt>
                <c:pt idx="4">
                  <c:v>7.8524777807702506E-3</c:v>
                </c:pt>
                <c:pt idx="5">
                  <c:v>2.3692095340694941E-2</c:v>
                </c:pt>
                <c:pt idx="6">
                  <c:v>3.9371801777538407E-2</c:v>
                </c:pt>
                <c:pt idx="7">
                  <c:v>4.0886749259358979E-2</c:v>
                </c:pt>
                <c:pt idx="8">
                  <c:v>2.7933948289792676E-2</c:v>
                </c:pt>
                <c:pt idx="9">
                  <c:v>-1.5460880689469381E-2</c:v>
                </c:pt>
                <c:pt idx="10">
                  <c:v>-1.3878602208456825E-2</c:v>
                </c:pt>
                <c:pt idx="11">
                  <c:v>-4.4017640721788487E-3</c:v>
                </c:pt>
                <c:pt idx="12">
                  <c:v>1.2304740102343059E-2</c:v>
                </c:pt>
                <c:pt idx="13">
                  <c:v>1.4947481820630326E-2</c:v>
                </c:pt>
                <c:pt idx="14">
                  <c:v>3.2024306490708421E-2</c:v>
                </c:pt>
                <c:pt idx="15">
                  <c:v>4.6954955561540501E-2</c:v>
                </c:pt>
                <c:pt idx="16">
                  <c:v>6.1961352006463688E-2</c:v>
                </c:pt>
                <c:pt idx="17">
                  <c:v>7.4981483975222085E-2</c:v>
                </c:pt>
                <c:pt idx="18">
                  <c:v>8.8010032318879716E-2</c:v>
                </c:pt>
                <c:pt idx="19">
                  <c:v>0.10627920482089959</c:v>
                </c:pt>
                <c:pt idx="20">
                  <c:v>5.0066691354699655E-2</c:v>
                </c:pt>
                <c:pt idx="21">
                  <c:v>7.6477343118771968E-2</c:v>
                </c:pt>
                <c:pt idx="22">
                  <c:v>9.0319595004039854E-2</c:v>
                </c:pt>
                <c:pt idx="23">
                  <c:v>0.10474040533261522</c:v>
                </c:pt>
              </c:numCache>
            </c:numRef>
          </c:val>
          <c:smooth val="0"/>
          <c:extLst>
            <c:ext xmlns:c16="http://schemas.microsoft.com/office/drawing/2014/chart" uri="{C3380CC4-5D6E-409C-BE32-E72D297353CC}">
              <c16:uniqueId val="{00000000-1171-4F1A-A471-DD54E25A230D}"/>
            </c:ext>
          </c:extLst>
        </c:ser>
        <c:ser>
          <c:idx val="1"/>
          <c:order val="1"/>
          <c:spPr>
            <a:ln w="66675" cap="rnd">
              <a:solidFill>
                <a:srgbClr val="00B050"/>
              </a:solidFill>
              <a:round/>
            </a:ln>
            <a:effectLst/>
          </c:spPr>
          <c:marker>
            <c:symbol val="circle"/>
            <c:size val="7"/>
            <c:spPr>
              <a:solidFill>
                <a:schemeClr val="bg1"/>
              </a:solidFill>
              <a:ln w="9525">
                <a:solidFill>
                  <a:srgbClr val="00B050"/>
                </a:solid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19-1171-4F1A-A471-DD54E25A230D}"/>
                </c:ext>
              </c:extLst>
            </c:dLbl>
            <c:dLbl>
              <c:idx val="1"/>
              <c:delete val="1"/>
              <c:extLst>
                <c:ext xmlns:c15="http://schemas.microsoft.com/office/drawing/2012/chart" uri="{CE6537A1-D6FC-4f65-9D91-7224C49458BB}"/>
                <c:ext xmlns:c16="http://schemas.microsoft.com/office/drawing/2014/chart" uri="{C3380CC4-5D6E-409C-BE32-E72D297353CC}">
                  <c16:uniqueId val="{0000001D-1171-4F1A-A471-DD54E25A230D}"/>
                </c:ext>
              </c:extLst>
            </c:dLbl>
            <c:dLbl>
              <c:idx val="3"/>
              <c:delete val="1"/>
              <c:extLst>
                <c:ext xmlns:c15="http://schemas.microsoft.com/office/drawing/2012/chart" uri="{CE6537A1-D6FC-4f65-9D91-7224C49458BB}"/>
                <c:ext xmlns:c16="http://schemas.microsoft.com/office/drawing/2014/chart" uri="{C3380CC4-5D6E-409C-BE32-E72D297353CC}">
                  <c16:uniqueId val="{0000001C-1171-4F1A-A471-DD54E25A230D}"/>
                </c:ext>
              </c:extLst>
            </c:dLbl>
            <c:dLbl>
              <c:idx val="5"/>
              <c:delete val="1"/>
              <c:extLst>
                <c:ext xmlns:c15="http://schemas.microsoft.com/office/drawing/2012/chart" uri="{CE6537A1-D6FC-4f65-9D91-7224C49458BB}"/>
                <c:ext xmlns:c16="http://schemas.microsoft.com/office/drawing/2014/chart" uri="{C3380CC4-5D6E-409C-BE32-E72D297353CC}">
                  <c16:uniqueId val="{0000001B-1171-4F1A-A471-DD54E25A230D}"/>
                </c:ext>
              </c:extLst>
            </c:dLbl>
            <c:dLbl>
              <c:idx val="8"/>
              <c:delete val="1"/>
              <c:extLst>
                <c:ext xmlns:c15="http://schemas.microsoft.com/office/drawing/2012/chart" uri="{CE6537A1-D6FC-4f65-9D91-7224C49458BB}"/>
                <c:ext xmlns:c16="http://schemas.microsoft.com/office/drawing/2014/chart" uri="{C3380CC4-5D6E-409C-BE32-E72D297353CC}">
                  <c16:uniqueId val="{0000000A-1171-4F1A-A471-DD54E25A230D}"/>
                </c:ext>
              </c:extLst>
            </c:dLbl>
            <c:dLbl>
              <c:idx val="10"/>
              <c:delete val="1"/>
              <c:extLst>
                <c:ext xmlns:c15="http://schemas.microsoft.com/office/drawing/2012/chart" uri="{CE6537A1-D6FC-4f65-9D91-7224C49458BB}"/>
                <c:ext xmlns:c16="http://schemas.microsoft.com/office/drawing/2014/chart" uri="{C3380CC4-5D6E-409C-BE32-E72D297353CC}">
                  <c16:uniqueId val="{00000009-1171-4F1A-A471-DD54E25A230D}"/>
                </c:ext>
              </c:extLst>
            </c:dLbl>
            <c:dLbl>
              <c:idx val="12"/>
              <c:delete val="1"/>
              <c:extLst>
                <c:ext xmlns:c15="http://schemas.microsoft.com/office/drawing/2012/chart" uri="{CE6537A1-D6FC-4f65-9D91-7224C49458BB}"/>
                <c:ext xmlns:c16="http://schemas.microsoft.com/office/drawing/2014/chart" uri="{C3380CC4-5D6E-409C-BE32-E72D297353CC}">
                  <c16:uniqueId val="{00000008-1171-4F1A-A471-DD54E25A230D}"/>
                </c:ext>
              </c:extLst>
            </c:dLbl>
            <c:dLbl>
              <c:idx val="13"/>
              <c:layout>
                <c:manualLayout>
                  <c:x val="-3.8169732642295125E-2"/>
                  <c:y val="-2.93370754398275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171-4F1A-A471-DD54E25A230D}"/>
                </c:ext>
              </c:extLst>
            </c:dLbl>
            <c:dLbl>
              <c:idx val="14"/>
              <c:delete val="1"/>
              <c:extLst>
                <c:ext xmlns:c15="http://schemas.microsoft.com/office/drawing/2012/chart" uri="{CE6537A1-D6FC-4f65-9D91-7224C49458BB}"/>
                <c:ext xmlns:c16="http://schemas.microsoft.com/office/drawing/2014/chart" uri="{C3380CC4-5D6E-409C-BE32-E72D297353CC}">
                  <c16:uniqueId val="{00000006-1171-4F1A-A471-DD54E25A230D}"/>
                </c:ext>
              </c:extLst>
            </c:dLbl>
            <c:dLbl>
              <c:idx val="16"/>
              <c:delete val="1"/>
              <c:extLst>
                <c:ext xmlns:c15="http://schemas.microsoft.com/office/drawing/2012/chart" uri="{CE6537A1-D6FC-4f65-9D91-7224C49458BB}"/>
                <c:ext xmlns:c16="http://schemas.microsoft.com/office/drawing/2014/chart" uri="{C3380CC4-5D6E-409C-BE32-E72D297353CC}">
                  <c16:uniqueId val="{00000005-1171-4F1A-A471-DD54E25A230D}"/>
                </c:ext>
              </c:extLst>
            </c:dLbl>
            <c:dLbl>
              <c:idx val="17"/>
              <c:layout>
                <c:manualLayout>
                  <c:x val="-4.8210390459737185E-2"/>
                  <c:y val="-2.72016492987881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171-4F1A-A471-DD54E25A230D}"/>
                </c:ext>
              </c:extLst>
            </c:dLbl>
            <c:dLbl>
              <c:idx val="18"/>
              <c:delete val="1"/>
              <c:extLst>
                <c:ext xmlns:c15="http://schemas.microsoft.com/office/drawing/2012/chart" uri="{CE6537A1-D6FC-4f65-9D91-7224C49458BB}"/>
                <c:ext xmlns:c16="http://schemas.microsoft.com/office/drawing/2014/chart" uri="{C3380CC4-5D6E-409C-BE32-E72D297353CC}">
                  <c16:uniqueId val="{00000003-1171-4F1A-A471-DD54E25A230D}"/>
                </c:ext>
              </c:extLst>
            </c:dLbl>
            <c:dLbl>
              <c:idx val="20"/>
              <c:layout>
                <c:manualLayout>
                  <c:x val="-3.9390046339901293E-2"/>
                  <c:y val="2.93138162924907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171-4F1A-A471-DD54E25A230D}"/>
                </c:ext>
              </c:extLst>
            </c:dLbl>
            <c:dLbl>
              <c:idx val="21"/>
              <c:delete val="1"/>
              <c:extLst>
                <c:ext xmlns:c15="http://schemas.microsoft.com/office/drawing/2012/chart" uri="{CE6537A1-D6FC-4f65-9D91-7224C49458BB}"/>
                <c:ext xmlns:c16="http://schemas.microsoft.com/office/drawing/2014/chart" uri="{C3380CC4-5D6E-409C-BE32-E72D297353CC}">
                  <c16:uniqueId val="{00000002-1171-4F1A-A471-DD54E25A230D}"/>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00B05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3'!$B$4:$B$27</c:f>
              <c:strCache>
                <c:ptCount val="24"/>
                <c:pt idx="0">
                  <c:v>Q4 2000</c:v>
                </c:pt>
                <c:pt idx="1">
                  <c:v>Q4 2001</c:v>
                </c:pt>
                <c:pt idx="2">
                  <c:v>Q4 2002</c:v>
                </c:pt>
                <c:pt idx="3">
                  <c:v>Q4 2003</c:v>
                </c:pt>
                <c:pt idx="4">
                  <c:v>Q4 2004</c:v>
                </c:pt>
                <c:pt idx="5">
                  <c:v>Q4 2005</c:v>
                </c:pt>
                <c:pt idx="6">
                  <c:v>Q4 2006</c:v>
                </c:pt>
                <c:pt idx="7">
                  <c:v>Q4 2007</c:v>
                </c:pt>
                <c:pt idx="8">
                  <c:v>Q4 2008</c:v>
                </c:pt>
                <c:pt idx="9">
                  <c:v>Q4 2009</c:v>
                </c:pt>
                <c:pt idx="10">
                  <c:v>Q4 2010</c:v>
                </c:pt>
                <c:pt idx="11">
                  <c:v>Q4 2011</c:v>
                </c:pt>
                <c:pt idx="12">
                  <c:v>Q4 2012</c:v>
                </c:pt>
                <c:pt idx="13">
                  <c:v>Q4 2013</c:v>
                </c:pt>
                <c:pt idx="14">
                  <c:v>Q4 2014</c:v>
                </c:pt>
                <c:pt idx="15">
                  <c:v>Q4 2015</c:v>
                </c:pt>
                <c:pt idx="16">
                  <c:v>Q4 2016</c:v>
                </c:pt>
                <c:pt idx="17">
                  <c:v>Q4 2017</c:v>
                </c:pt>
                <c:pt idx="18">
                  <c:v>Q4 2018</c:v>
                </c:pt>
                <c:pt idx="19">
                  <c:v>Q4 2019</c:v>
                </c:pt>
                <c:pt idx="20">
                  <c:v>Q4 2020</c:v>
                </c:pt>
                <c:pt idx="21">
                  <c:v>Q4 2021</c:v>
                </c:pt>
                <c:pt idx="22">
                  <c:v>Q4 2022</c:v>
                </c:pt>
                <c:pt idx="23">
                  <c:v>Q4 2023</c:v>
                </c:pt>
              </c:strCache>
            </c:strRef>
          </c:cat>
          <c:val>
            <c:numRef>
              <c:f>'Fig 3'!$D$4:$D$27</c:f>
              <c:numCache>
                <c:formatCode>0%</c:formatCode>
                <c:ptCount val="24"/>
                <c:pt idx="0">
                  <c:v>0</c:v>
                </c:pt>
                <c:pt idx="1">
                  <c:v>1.5002393999042463E-2</c:v>
                </c:pt>
                <c:pt idx="2">
                  <c:v>2.7823588870564464E-2</c:v>
                </c:pt>
                <c:pt idx="3">
                  <c:v>7.4001170399531802E-2</c:v>
                </c:pt>
                <c:pt idx="4">
                  <c:v>0.1005479597808161</c:v>
                </c:pt>
                <c:pt idx="5">
                  <c:v>0.14087354365058258</c:v>
                </c:pt>
                <c:pt idx="6">
                  <c:v>0.20120231951907219</c:v>
                </c:pt>
                <c:pt idx="7">
                  <c:v>0.2266319093472362</c:v>
                </c:pt>
                <c:pt idx="8">
                  <c:v>0.18981752407299046</c:v>
                </c:pt>
                <c:pt idx="9">
                  <c:v>0.15688673724530511</c:v>
                </c:pt>
                <c:pt idx="10">
                  <c:v>0.18497632600946967</c:v>
                </c:pt>
                <c:pt idx="11">
                  <c:v>0.20333031866787254</c:v>
                </c:pt>
                <c:pt idx="12">
                  <c:v>0.23801670479331816</c:v>
                </c:pt>
                <c:pt idx="13">
                  <c:v>0.26908549236580304</c:v>
                </c:pt>
                <c:pt idx="14">
                  <c:v>0.32872266851093257</c:v>
                </c:pt>
                <c:pt idx="15">
                  <c:v>0.34776826089269575</c:v>
                </c:pt>
                <c:pt idx="16">
                  <c:v>0.38288024684790134</c:v>
                </c:pt>
                <c:pt idx="17">
                  <c:v>0.39788264084694358</c:v>
                </c:pt>
                <c:pt idx="18">
                  <c:v>0.46528701388519456</c:v>
                </c:pt>
                <c:pt idx="19">
                  <c:v>0.45739782944086804</c:v>
                </c:pt>
                <c:pt idx="20">
                  <c:v>0.34694706602117353</c:v>
                </c:pt>
                <c:pt idx="21">
                  <c:v>0.46809012076395162</c:v>
                </c:pt>
                <c:pt idx="22">
                  <c:v>0.5627075065169973</c:v>
                </c:pt>
                <c:pt idx="23">
                  <c:v>0.6101344895462042</c:v>
                </c:pt>
              </c:numCache>
            </c:numRef>
          </c:val>
          <c:smooth val="0"/>
          <c:extLst>
            <c:ext xmlns:c16="http://schemas.microsoft.com/office/drawing/2014/chart" uri="{C3380CC4-5D6E-409C-BE32-E72D297353CC}">
              <c16:uniqueId val="{00000001-1171-4F1A-A471-DD54E25A230D}"/>
            </c:ext>
          </c:extLst>
        </c:ser>
        <c:dLbls>
          <c:showLegendKey val="0"/>
          <c:showVal val="0"/>
          <c:showCatName val="0"/>
          <c:showSerName val="0"/>
          <c:showPercent val="0"/>
          <c:showBubbleSize val="0"/>
        </c:dLbls>
        <c:marker val="1"/>
        <c:smooth val="0"/>
        <c:axId val="2049787728"/>
        <c:axId val="2049787312"/>
      </c:lineChart>
      <c:catAx>
        <c:axId val="204978772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049787312"/>
        <c:crosses val="autoZero"/>
        <c:auto val="1"/>
        <c:lblAlgn val="ctr"/>
        <c:lblOffset val="100"/>
        <c:noMultiLvlLbl val="0"/>
      </c:catAx>
      <c:valAx>
        <c:axId val="2049787312"/>
        <c:scaling>
          <c:orientation val="minMax"/>
          <c:max val="0.63000000000000012"/>
          <c:min val="-5.000000000000001E-2"/>
        </c:scaling>
        <c:delete val="1"/>
        <c:axPos val="l"/>
        <c:numFmt formatCode="0%" sourceLinked="1"/>
        <c:majorTickMark val="out"/>
        <c:minorTickMark val="none"/>
        <c:tickLblPos val="nextTo"/>
        <c:crossAx val="20497877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userShapes r:id="rId3"/>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31. Labor Force Participation Rate: Black U.S.-Born</a:t>
            </a:r>
          </a:p>
        </c:rich>
      </c:tx>
      <c:overlay val="0"/>
    </c:title>
    <c:autoTitleDeleted val="0"/>
    <c:plotArea>
      <c:layout>
        <c:manualLayout>
          <c:layoutTarget val="inner"/>
          <c:xMode val="edge"/>
          <c:yMode val="edge"/>
          <c:x val="6.538802890294744E-2"/>
          <c:y val="0.16866660855922599"/>
          <c:w val="0.72686053497041481"/>
          <c:h val="0.73967299254635055"/>
        </c:manualLayout>
      </c:layout>
      <c:lineChart>
        <c:grouping val="standard"/>
        <c:varyColors val="0"/>
        <c:ser>
          <c:idx val="3"/>
          <c:order val="0"/>
          <c:tx>
            <c:strRef>
              <c:f>'Figures 26-33, US Women 25-54'!$H$19</c:f>
              <c:strCache>
                <c:ptCount val="1"/>
                <c:pt idx="0">
                  <c:v>≥Bachelor's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37E0-4A3C-9B0B-C7215AFD2DAA}"/>
                </c:ext>
              </c:extLst>
            </c:dLbl>
            <c:dLbl>
              <c:idx val="1"/>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37E0-4A3C-9B0B-C7215AFD2DAA}"/>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26-33, US Women 25-54'!$I$31:$L$31</c:f>
              <c:strCache>
                <c:ptCount val="4"/>
                <c:pt idx="0">
                  <c:v>Q4 2000</c:v>
                </c:pt>
                <c:pt idx="1">
                  <c:v>Q4 2006</c:v>
                </c:pt>
                <c:pt idx="2">
                  <c:v>Q4 2019</c:v>
                </c:pt>
                <c:pt idx="3">
                  <c:v>Q4 2023</c:v>
                </c:pt>
              </c:strCache>
            </c:strRef>
          </c:cat>
          <c:val>
            <c:numRef>
              <c:f>'Figures 26-33, US Women 25-54'!$I$19:$L$19</c:f>
              <c:numCache>
                <c:formatCode>###0%</c:formatCode>
                <c:ptCount val="4"/>
                <c:pt idx="0">
                  <c:v>0.8879746356917364</c:v>
                </c:pt>
                <c:pt idx="1">
                  <c:v>0.89953620238897003</c:v>
                </c:pt>
                <c:pt idx="2">
                  <c:v>0.90911139151793874</c:v>
                </c:pt>
                <c:pt idx="3">
                  <c:v>0.89821561621704715</c:v>
                </c:pt>
              </c:numCache>
            </c:numRef>
          </c:val>
          <c:smooth val="0"/>
          <c:extLst>
            <c:ext xmlns:c16="http://schemas.microsoft.com/office/drawing/2014/chart" uri="{C3380CC4-5D6E-409C-BE32-E72D297353CC}">
              <c16:uniqueId val="{00000002-37E0-4A3C-9B0B-C7215AFD2DAA}"/>
            </c:ext>
          </c:extLst>
        </c:ser>
        <c:ser>
          <c:idx val="2"/>
          <c:order val="1"/>
          <c:tx>
            <c:strRef>
              <c:f>'Figures 26-33, US Women 25-54'!$H$18</c:f>
              <c:strCache>
                <c:ptCount val="1"/>
                <c:pt idx="0">
                  <c:v>Some College</c:v>
                </c:pt>
              </c:strCache>
            </c:strRef>
          </c:tx>
          <c:spPr>
            <a:ln>
              <a:solidFill>
                <a:srgbClr val="00B050"/>
              </a:solidFill>
            </a:ln>
          </c:spPr>
          <c:marker>
            <c:symbol val="circle"/>
            <c:size val="5"/>
            <c:spPr>
              <a:solidFill>
                <a:schemeClr val="bg1"/>
              </a:solidFill>
            </c:spPr>
          </c:marker>
          <c:dLbls>
            <c:dLbl>
              <c:idx val="0"/>
              <c:layout>
                <c:manualLayout>
                  <c:x val="-4.4548003746466232E-2"/>
                  <c:y val="-3.5876231151398937E-2"/>
                </c:manualLayout>
              </c:layout>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7E0-4A3C-9B0B-C7215AFD2DAA}"/>
                </c:ext>
              </c:extLst>
            </c:dLbl>
            <c:dLbl>
              <c:idx val="1"/>
              <c:layout>
                <c:manualLayout>
                  <c:x val="-4.4548003746466204E-2"/>
                  <c:y val="-4.4731805107644074E-2"/>
                </c:manualLayout>
              </c:layout>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7E0-4A3C-9B0B-C7215AFD2DAA}"/>
                </c:ext>
              </c:extLst>
            </c:dLbl>
            <c:dLbl>
              <c:idx val="2"/>
              <c:layout>
                <c:manualLayout>
                  <c:x val="-4.4548003746466204E-2"/>
                  <c:y val="-3.58762311513989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78-4A37-A91C-649768046268}"/>
                </c:ext>
              </c:extLst>
            </c:dLbl>
            <c:dLbl>
              <c:idx val="3"/>
              <c:layout>
                <c:manualLayout>
                  <c:x val="-4.4548003746466204E-2"/>
                  <c:y val="-4.47318051076440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78-4A37-A91C-649768046268}"/>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26-33, US Women 25-54'!$I$31:$L$31</c:f>
              <c:strCache>
                <c:ptCount val="4"/>
                <c:pt idx="0">
                  <c:v>Q4 2000</c:v>
                </c:pt>
                <c:pt idx="1">
                  <c:v>Q4 2006</c:v>
                </c:pt>
                <c:pt idx="2">
                  <c:v>Q4 2019</c:v>
                </c:pt>
                <c:pt idx="3">
                  <c:v>Q4 2023</c:v>
                </c:pt>
              </c:strCache>
            </c:strRef>
          </c:cat>
          <c:val>
            <c:numRef>
              <c:f>'Figures 26-33, US Women 25-54'!$I$18:$L$18</c:f>
              <c:numCache>
                <c:formatCode>###0%</c:formatCode>
                <c:ptCount val="4"/>
                <c:pt idx="0">
                  <c:v>0.83892622716541354</c:v>
                </c:pt>
                <c:pt idx="1">
                  <c:v>0.82261235394475496</c:v>
                </c:pt>
                <c:pt idx="2">
                  <c:v>0.81000431419080055</c:v>
                </c:pt>
                <c:pt idx="3">
                  <c:v>0.80506312515897738</c:v>
                </c:pt>
              </c:numCache>
            </c:numRef>
          </c:val>
          <c:smooth val="0"/>
          <c:extLst>
            <c:ext xmlns:c16="http://schemas.microsoft.com/office/drawing/2014/chart" uri="{C3380CC4-5D6E-409C-BE32-E72D297353CC}">
              <c16:uniqueId val="{00000005-37E0-4A3C-9B0B-C7215AFD2DAA}"/>
            </c:ext>
          </c:extLst>
        </c:ser>
        <c:ser>
          <c:idx val="1"/>
          <c:order val="2"/>
          <c:tx>
            <c:strRef>
              <c:f>'Figures 26-33, US Women 25-54'!$H$17</c:f>
              <c:strCache>
                <c:ptCount val="1"/>
                <c:pt idx="0">
                  <c:v>HS only</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6-37E0-4A3C-9B0B-C7215AFD2DAA}"/>
                </c:ext>
              </c:extLst>
            </c:dLbl>
            <c:dLbl>
              <c:idx val="1"/>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7-37E0-4A3C-9B0B-C7215AFD2DAA}"/>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26-33, US Women 25-54'!$I$31:$L$31</c:f>
              <c:strCache>
                <c:ptCount val="4"/>
                <c:pt idx="0">
                  <c:v>Q4 2000</c:v>
                </c:pt>
                <c:pt idx="1">
                  <c:v>Q4 2006</c:v>
                </c:pt>
                <c:pt idx="2">
                  <c:v>Q4 2019</c:v>
                </c:pt>
                <c:pt idx="3">
                  <c:v>Q4 2023</c:v>
                </c:pt>
              </c:strCache>
            </c:strRef>
          </c:cat>
          <c:val>
            <c:numRef>
              <c:f>'Figures 26-33, US Women 25-54'!$I$17:$L$17</c:f>
              <c:numCache>
                <c:formatCode>###0%</c:formatCode>
                <c:ptCount val="4"/>
                <c:pt idx="0">
                  <c:v>0.77359763111082924</c:v>
                </c:pt>
                <c:pt idx="1">
                  <c:v>0.72833298430943683</c:v>
                </c:pt>
                <c:pt idx="2">
                  <c:v>0.70759396039419842</c:v>
                </c:pt>
                <c:pt idx="3">
                  <c:v>0.69955217844933415</c:v>
                </c:pt>
              </c:numCache>
            </c:numRef>
          </c:val>
          <c:smooth val="0"/>
          <c:extLst>
            <c:ext xmlns:c16="http://schemas.microsoft.com/office/drawing/2014/chart" uri="{C3380CC4-5D6E-409C-BE32-E72D297353CC}">
              <c16:uniqueId val="{00000008-37E0-4A3C-9B0B-C7215AFD2DAA}"/>
            </c:ext>
          </c:extLst>
        </c:ser>
        <c:ser>
          <c:idx val="0"/>
          <c:order val="3"/>
          <c:tx>
            <c:strRef>
              <c:f>'Figures 26-33, US Women 25-54'!$H$16</c:f>
              <c:strCache>
                <c:ptCount val="1"/>
                <c:pt idx="0">
                  <c:v>&lt; HS</c:v>
                </c:pt>
              </c:strCache>
            </c:strRef>
          </c:tx>
          <c:spPr>
            <a:ln>
              <a:solidFill>
                <a:srgbClr val="0070C0"/>
              </a:solidFill>
            </a:ln>
          </c:spPr>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9-37E0-4A3C-9B0B-C7215AFD2DAA}"/>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37E0-4A3C-9B0B-C7215AFD2DAA}"/>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26-33, US Women 25-54'!$I$31:$L$31</c:f>
              <c:strCache>
                <c:ptCount val="4"/>
                <c:pt idx="0">
                  <c:v>Q4 2000</c:v>
                </c:pt>
                <c:pt idx="1">
                  <c:v>Q4 2006</c:v>
                </c:pt>
                <c:pt idx="2">
                  <c:v>Q4 2019</c:v>
                </c:pt>
                <c:pt idx="3">
                  <c:v>Q4 2023</c:v>
                </c:pt>
              </c:strCache>
            </c:strRef>
          </c:cat>
          <c:val>
            <c:numRef>
              <c:f>'Figures 26-33, US Women 25-54'!$I$16:$L$16</c:f>
              <c:numCache>
                <c:formatCode>###0%</c:formatCode>
                <c:ptCount val="4"/>
                <c:pt idx="0">
                  <c:v>0.55732189020348488</c:v>
                </c:pt>
                <c:pt idx="1">
                  <c:v>0.52967284433289297</c:v>
                </c:pt>
                <c:pt idx="2">
                  <c:v>0.54741036310562707</c:v>
                </c:pt>
                <c:pt idx="3">
                  <c:v>0.5426052739478725</c:v>
                </c:pt>
              </c:numCache>
            </c:numRef>
          </c:val>
          <c:smooth val="0"/>
          <c:extLst>
            <c:ext xmlns:c16="http://schemas.microsoft.com/office/drawing/2014/chart" uri="{C3380CC4-5D6E-409C-BE32-E72D297353CC}">
              <c16:uniqueId val="{0000000B-37E0-4A3C-9B0B-C7215AFD2DAA}"/>
            </c:ext>
          </c:extLst>
        </c:ser>
        <c:dLbls>
          <c:showLegendKey val="0"/>
          <c:showVal val="0"/>
          <c:showCatName val="0"/>
          <c:showSerName val="0"/>
          <c:showPercent val="0"/>
          <c:showBubbleSize val="0"/>
        </c:dLbls>
        <c:marker val="1"/>
        <c:smooth val="0"/>
        <c:axId val="80627136"/>
        <c:axId val="1"/>
      </c:lineChart>
      <c:catAx>
        <c:axId val="806271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35000000000000003"/>
        </c:scaling>
        <c:delete val="0"/>
        <c:axPos val="l"/>
        <c:numFmt formatCode="###0%" sourceLinked="1"/>
        <c:majorTickMark val="none"/>
        <c:minorTickMark val="none"/>
        <c:tickLblPos val="none"/>
        <c:spPr>
          <a:ln>
            <a:solidFill>
              <a:schemeClr val="tx1">
                <a:alpha val="0"/>
              </a:schemeClr>
            </a:solidFill>
          </a:ln>
        </c:spPr>
        <c:crossAx val="80627136"/>
        <c:crosses val="autoZero"/>
        <c:crossBetween val="between"/>
      </c:valAx>
    </c:plotArea>
    <c:legend>
      <c:legendPos val="r"/>
      <c:layout>
        <c:manualLayout>
          <c:xMode val="edge"/>
          <c:yMode val="edge"/>
          <c:x val="0.74439913395431656"/>
          <c:y val="0.38394037080438226"/>
          <c:w val="0.22953073265627777"/>
          <c:h val="0.3452486203589795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32. Labor Force Participation Rate: Hispanic U.S.-Born</a:t>
            </a:r>
          </a:p>
        </c:rich>
      </c:tx>
      <c:overlay val="0"/>
    </c:title>
    <c:autoTitleDeleted val="0"/>
    <c:plotArea>
      <c:layout>
        <c:manualLayout>
          <c:layoutTarget val="inner"/>
          <c:xMode val="edge"/>
          <c:yMode val="edge"/>
          <c:x val="3.1814997043135708E-2"/>
          <c:y val="0.17903990201461198"/>
          <c:w val="0.75431567800228871"/>
          <c:h val="0.70080158936363457"/>
        </c:manualLayout>
      </c:layout>
      <c:lineChart>
        <c:grouping val="standard"/>
        <c:varyColors val="0"/>
        <c:ser>
          <c:idx val="3"/>
          <c:order val="0"/>
          <c:tx>
            <c:strRef>
              <c:f>'Figures 26-33, US Women 25-54'!$H$27</c:f>
              <c:strCache>
                <c:ptCount val="1"/>
                <c:pt idx="0">
                  <c:v>≥Bachelor's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2882-479B-B6BA-AF37302E10A6}"/>
                </c:ext>
              </c:extLst>
            </c:dLbl>
            <c:dLbl>
              <c:idx val="1"/>
              <c:numFmt formatCode="0%" sourceLinked="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2882-479B-B6BA-AF37302E10A6}"/>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26-33, US Women 25-54'!$I$31:$L$31</c:f>
              <c:strCache>
                <c:ptCount val="4"/>
                <c:pt idx="0">
                  <c:v>Q4 2000</c:v>
                </c:pt>
                <c:pt idx="1">
                  <c:v>Q4 2006</c:v>
                </c:pt>
                <c:pt idx="2">
                  <c:v>Q4 2019</c:v>
                </c:pt>
                <c:pt idx="3">
                  <c:v>Q4 2023</c:v>
                </c:pt>
              </c:strCache>
            </c:strRef>
          </c:cat>
          <c:val>
            <c:numRef>
              <c:f>'Figures 26-33, US Women 25-54'!$I$27:$L$27</c:f>
              <c:numCache>
                <c:formatCode>###0%</c:formatCode>
                <c:ptCount val="4"/>
                <c:pt idx="0">
                  <c:v>0.82740106858288043</c:v>
                </c:pt>
                <c:pt idx="1">
                  <c:v>0.85540196531730472</c:v>
                </c:pt>
                <c:pt idx="2">
                  <c:v>0.85441399841357524</c:v>
                </c:pt>
                <c:pt idx="3">
                  <c:v>0.84973053674112331</c:v>
                </c:pt>
              </c:numCache>
            </c:numRef>
          </c:val>
          <c:smooth val="0"/>
          <c:extLst>
            <c:ext xmlns:c16="http://schemas.microsoft.com/office/drawing/2014/chart" uri="{C3380CC4-5D6E-409C-BE32-E72D297353CC}">
              <c16:uniqueId val="{00000002-2882-479B-B6BA-AF37302E10A6}"/>
            </c:ext>
          </c:extLst>
        </c:ser>
        <c:ser>
          <c:idx val="2"/>
          <c:order val="1"/>
          <c:tx>
            <c:strRef>
              <c:f>'Figures 26-33, US Women 25-54'!$H$26</c:f>
              <c:strCache>
                <c:ptCount val="1"/>
                <c:pt idx="0">
                  <c:v>Some College</c:v>
                </c:pt>
              </c:strCache>
            </c:strRef>
          </c:tx>
          <c:spPr>
            <a:ln>
              <a:solidFill>
                <a:srgbClr val="00B050"/>
              </a:solidFill>
            </a:ln>
          </c:spPr>
          <c:marker>
            <c:symbol val="circle"/>
            <c:size val="5"/>
            <c:spPr>
              <a:solidFill>
                <a:schemeClr val="bg1"/>
              </a:solidFill>
            </c:spPr>
          </c:marker>
          <c:dLbls>
            <c:dLbl>
              <c:idx val="0"/>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3-2882-479B-B6BA-AF37302E10A6}"/>
                </c:ext>
              </c:extLst>
            </c:dLbl>
            <c:dLbl>
              <c:idx val="1"/>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4-2882-479B-B6BA-AF37302E10A6}"/>
                </c:ext>
              </c:extLst>
            </c:dLbl>
            <c:dLbl>
              <c:idx val="2"/>
              <c:numFmt formatCode="0%" sourceLinked="0"/>
              <c:spPr/>
              <c:txPr>
                <a:bodyPr/>
                <a:lstStyle/>
                <a:p>
                  <a:pPr>
                    <a:defRPr sz="1000" b="0" i="0" u="none" strike="noStrike" baseline="0">
                      <a:solidFill>
                        <a:srgbClr val="00B05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5-2882-479B-B6BA-AF37302E10A6}"/>
                </c:ext>
              </c:extLst>
            </c:dLbl>
            <c:dLbl>
              <c:idx val="3"/>
              <c:numFmt formatCode="0%" sourceLinked="0"/>
              <c:spPr>
                <a:noFill/>
                <a:ln w="25400">
                  <a:noFill/>
                </a:ln>
              </c:spPr>
              <c:txPr>
                <a:bodyPr/>
                <a:lstStyle/>
                <a:p>
                  <a:pPr>
                    <a:defRPr sz="1000" b="0" i="0" u="none" strike="noStrike" baseline="0">
                      <a:solidFill>
                        <a:srgbClr val="00B05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6-2882-479B-B6BA-AF37302E10A6}"/>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26-33, US Women 25-54'!$I$31:$L$31</c:f>
              <c:strCache>
                <c:ptCount val="4"/>
                <c:pt idx="0">
                  <c:v>Q4 2000</c:v>
                </c:pt>
                <c:pt idx="1">
                  <c:v>Q4 2006</c:v>
                </c:pt>
                <c:pt idx="2">
                  <c:v>Q4 2019</c:v>
                </c:pt>
                <c:pt idx="3">
                  <c:v>Q4 2023</c:v>
                </c:pt>
              </c:strCache>
            </c:strRef>
          </c:cat>
          <c:val>
            <c:numRef>
              <c:f>'Figures 26-33, US Women 25-54'!$I$26:$L$26</c:f>
              <c:numCache>
                <c:formatCode>###0%</c:formatCode>
                <c:ptCount val="4"/>
                <c:pt idx="0">
                  <c:v>0.79721356571487045</c:v>
                </c:pt>
                <c:pt idx="1">
                  <c:v>0.79568929003213218</c:v>
                </c:pt>
                <c:pt idx="2">
                  <c:v>0.79339106620148636</c:v>
                </c:pt>
                <c:pt idx="3">
                  <c:v>0.79354762555602487</c:v>
                </c:pt>
              </c:numCache>
            </c:numRef>
          </c:val>
          <c:smooth val="0"/>
          <c:extLst>
            <c:ext xmlns:c16="http://schemas.microsoft.com/office/drawing/2014/chart" uri="{C3380CC4-5D6E-409C-BE32-E72D297353CC}">
              <c16:uniqueId val="{00000007-2882-479B-B6BA-AF37302E10A6}"/>
            </c:ext>
          </c:extLst>
        </c:ser>
        <c:ser>
          <c:idx val="1"/>
          <c:order val="2"/>
          <c:tx>
            <c:strRef>
              <c:f>'Figures 26-33, US Women 25-54'!$H$25</c:f>
              <c:strCache>
                <c:ptCount val="1"/>
                <c:pt idx="0">
                  <c:v>HS only</c:v>
                </c:pt>
              </c:strCache>
            </c:strRef>
          </c:tx>
          <c:marker>
            <c:symbol val="circle"/>
            <c:size val="5"/>
            <c:spPr>
              <a:solidFill>
                <a:schemeClr val="bg1"/>
              </a:solidFill>
            </c:spPr>
          </c:marker>
          <c:dLbls>
            <c:dLbl>
              <c:idx val="0"/>
              <c:layout>
                <c:manualLayout>
                  <c:x val="-8.6386893945949068E-3"/>
                  <c:y val="5.4602651202895668E-2"/>
                </c:manualLayout>
              </c:layout>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882-479B-B6BA-AF37302E10A6}"/>
                </c:ext>
              </c:extLst>
            </c:dLbl>
            <c:dLbl>
              <c:idx val="1"/>
              <c:layout>
                <c:manualLayout>
                  <c:x val="-5.4030169305759853E-3"/>
                  <c:y val="6.0151416091039162E-2"/>
                </c:manualLayout>
              </c:layout>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882-479B-B6BA-AF37302E10A6}"/>
                </c:ext>
              </c:extLst>
            </c:dLbl>
            <c:dLbl>
              <c:idx val="2"/>
              <c:layout>
                <c:manualLayout>
                  <c:x val="-2.6056739267855825E-3"/>
                  <c:y val="5.8946026936226206E-2"/>
                </c:manualLayout>
              </c:layout>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882-479B-B6BA-AF37302E10A6}"/>
                </c:ext>
              </c:extLst>
            </c:dLbl>
            <c:dLbl>
              <c:idx val="3"/>
              <c:layout>
                <c:manualLayout>
                  <c:x val="-3.6479434974996817E-2"/>
                  <c:y val="6.51409249537878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215-4BBD-AADD-1C6E5A6943EC}"/>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26-33, US Women 25-54'!$I$31:$L$31</c:f>
              <c:strCache>
                <c:ptCount val="4"/>
                <c:pt idx="0">
                  <c:v>Q4 2000</c:v>
                </c:pt>
                <c:pt idx="1">
                  <c:v>Q4 2006</c:v>
                </c:pt>
                <c:pt idx="2">
                  <c:v>Q4 2019</c:v>
                </c:pt>
                <c:pt idx="3">
                  <c:v>Q4 2023</c:v>
                </c:pt>
              </c:strCache>
            </c:strRef>
          </c:cat>
          <c:val>
            <c:numRef>
              <c:f>'Figures 26-33, US Women 25-54'!$I$25:$L$25</c:f>
              <c:numCache>
                <c:formatCode>###0%</c:formatCode>
                <c:ptCount val="4"/>
                <c:pt idx="0">
                  <c:v>0.71520062516028071</c:v>
                </c:pt>
                <c:pt idx="1">
                  <c:v>0.72698657230082564</c:v>
                </c:pt>
                <c:pt idx="2">
                  <c:v>0.70100244236801101</c:v>
                </c:pt>
                <c:pt idx="3">
                  <c:v>0.72127902664551835</c:v>
                </c:pt>
              </c:numCache>
            </c:numRef>
          </c:val>
          <c:smooth val="0"/>
          <c:extLst>
            <c:ext xmlns:c16="http://schemas.microsoft.com/office/drawing/2014/chart" uri="{C3380CC4-5D6E-409C-BE32-E72D297353CC}">
              <c16:uniqueId val="{0000000B-2882-479B-B6BA-AF37302E10A6}"/>
            </c:ext>
          </c:extLst>
        </c:ser>
        <c:ser>
          <c:idx val="0"/>
          <c:order val="3"/>
          <c:tx>
            <c:strRef>
              <c:f>'Figures 26-33, US Women 25-54'!$H$24</c:f>
              <c:strCache>
                <c:ptCount val="1"/>
                <c:pt idx="0">
                  <c:v>&lt; HS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C-2882-479B-B6BA-AF37302E10A6}"/>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D-2882-479B-B6BA-AF37302E10A6}"/>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26-33, US Women 25-54'!$I$31:$L$31</c:f>
              <c:strCache>
                <c:ptCount val="4"/>
                <c:pt idx="0">
                  <c:v>Q4 2000</c:v>
                </c:pt>
                <c:pt idx="1">
                  <c:v>Q4 2006</c:v>
                </c:pt>
                <c:pt idx="2">
                  <c:v>Q4 2019</c:v>
                </c:pt>
                <c:pt idx="3">
                  <c:v>Q4 2023</c:v>
                </c:pt>
              </c:strCache>
            </c:strRef>
          </c:cat>
          <c:val>
            <c:numRef>
              <c:f>'Figures 26-33, US Women 25-54'!$I$24:$L$24</c:f>
              <c:numCache>
                <c:formatCode>###0%</c:formatCode>
                <c:ptCount val="4"/>
                <c:pt idx="0">
                  <c:v>0.56693511612508274</c:v>
                </c:pt>
                <c:pt idx="1">
                  <c:v>0.47481948841764798</c:v>
                </c:pt>
                <c:pt idx="2">
                  <c:v>0.58463558201991417</c:v>
                </c:pt>
                <c:pt idx="3">
                  <c:v>0.49379050814051012</c:v>
                </c:pt>
              </c:numCache>
            </c:numRef>
          </c:val>
          <c:smooth val="0"/>
          <c:extLst>
            <c:ext xmlns:c16="http://schemas.microsoft.com/office/drawing/2014/chart" uri="{C3380CC4-5D6E-409C-BE32-E72D297353CC}">
              <c16:uniqueId val="{0000000E-2882-479B-B6BA-AF37302E10A6}"/>
            </c:ext>
          </c:extLst>
        </c:ser>
        <c:dLbls>
          <c:showLegendKey val="0"/>
          <c:showVal val="0"/>
          <c:showCatName val="0"/>
          <c:showSerName val="0"/>
          <c:showPercent val="0"/>
          <c:showBubbleSize val="0"/>
        </c:dLbls>
        <c:marker val="1"/>
        <c:smooth val="0"/>
        <c:axId val="74080048"/>
        <c:axId val="1"/>
      </c:lineChart>
      <c:catAx>
        <c:axId val="740800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45"/>
        </c:scaling>
        <c:delete val="1"/>
        <c:axPos val="l"/>
        <c:numFmt formatCode="###0%" sourceLinked="1"/>
        <c:majorTickMark val="out"/>
        <c:minorTickMark val="none"/>
        <c:tickLblPos val="nextTo"/>
        <c:crossAx val="74080048"/>
        <c:crosses val="autoZero"/>
        <c:crossBetween val="between"/>
      </c:valAx>
    </c:plotArea>
    <c:legend>
      <c:legendPos val="r"/>
      <c:layout>
        <c:manualLayout>
          <c:xMode val="edge"/>
          <c:yMode val="edge"/>
          <c:x val="0.8157359726006207"/>
          <c:y val="0.33119074401414111"/>
          <c:w val="0.16342376526447899"/>
          <c:h val="0.47050923158565477"/>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29. Employment Rate: White U.S.-Born</a:t>
            </a:r>
          </a:p>
        </c:rich>
      </c:tx>
      <c:overlay val="1"/>
    </c:title>
    <c:autoTitleDeleted val="0"/>
    <c:plotArea>
      <c:layout>
        <c:manualLayout>
          <c:layoutTarget val="inner"/>
          <c:xMode val="edge"/>
          <c:yMode val="edge"/>
          <c:x val="5.7051111504811979E-2"/>
          <c:y val="2.7993219675366495E-2"/>
          <c:w val="0.68926245824792154"/>
          <c:h val="0.83415510877523258"/>
        </c:manualLayout>
      </c:layout>
      <c:lineChart>
        <c:grouping val="standard"/>
        <c:varyColors val="0"/>
        <c:ser>
          <c:idx val="3"/>
          <c:order val="0"/>
          <c:tx>
            <c:strRef>
              <c:f>'Figures 26-33, US Women 25-54'!$B$35</c:f>
              <c:strCache>
                <c:ptCount val="1"/>
                <c:pt idx="0">
                  <c:v>≥Bachelor's</c:v>
                </c:pt>
              </c:strCache>
            </c:strRef>
          </c:tx>
          <c:marker>
            <c:symbol val="circle"/>
            <c:size val="5"/>
            <c:spPr>
              <a:solidFill>
                <a:schemeClr val="bg1"/>
              </a:solidFill>
            </c:spPr>
          </c:marker>
          <c:dLbls>
            <c:dLbl>
              <c:idx val="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AE08-4349-978A-E24B2D94CCFE}"/>
                </c:ext>
              </c:extLst>
            </c:dLbl>
            <c:dLbl>
              <c:idx val="1"/>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AE08-4349-978A-E24B2D94CCFE}"/>
                </c:ext>
              </c:extLst>
            </c:dLbl>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26-33, US Women 25-54'!$C$31:$F$31</c:f>
              <c:strCache>
                <c:ptCount val="4"/>
                <c:pt idx="0">
                  <c:v>Q4 2000</c:v>
                </c:pt>
                <c:pt idx="1">
                  <c:v>Q4 2006</c:v>
                </c:pt>
                <c:pt idx="2">
                  <c:v>Q4 2019</c:v>
                </c:pt>
                <c:pt idx="3">
                  <c:v>Q4 2023</c:v>
                </c:pt>
              </c:strCache>
            </c:strRef>
          </c:cat>
          <c:val>
            <c:numRef>
              <c:f>'Figures 26-33, US Women 25-54'!$C$35:$F$35</c:f>
              <c:numCache>
                <c:formatCode>###0%</c:formatCode>
                <c:ptCount val="4"/>
                <c:pt idx="0">
                  <c:v>0.82527813148204343</c:v>
                </c:pt>
                <c:pt idx="1">
                  <c:v>0.82956030609219256</c:v>
                </c:pt>
                <c:pt idx="2">
                  <c:v>0.86351314043646932</c:v>
                </c:pt>
                <c:pt idx="3">
                  <c:v>0.86667062287982588</c:v>
                </c:pt>
              </c:numCache>
            </c:numRef>
          </c:val>
          <c:smooth val="0"/>
          <c:extLst>
            <c:ext xmlns:c16="http://schemas.microsoft.com/office/drawing/2014/chart" uri="{C3380CC4-5D6E-409C-BE32-E72D297353CC}">
              <c16:uniqueId val="{00000002-AE08-4349-978A-E24B2D94CCFE}"/>
            </c:ext>
          </c:extLst>
        </c:ser>
        <c:ser>
          <c:idx val="2"/>
          <c:order val="1"/>
          <c:tx>
            <c:strRef>
              <c:f>'Figures 26-33, US Women 25-54'!$B$34</c:f>
              <c:strCache>
                <c:ptCount val="1"/>
                <c:pt idx="0">
                  <c:v>Some College</c:v>
                </c:pt>
              </c:strCache>
            </c:strRef>
          </c:tx>
          <c:spPr>
            <a:ln>
              <a:solidFill>
                <a:srgbClr val="00B050"/>
              </a:solidFill>
            </a:ln>
          </c:spPr>
          <c:marker>
            <c:symbol val="circle"/>
            <c:size val="5"/>
            <c:spPr>
              <a:solidFill>
                <a:schemeClr val="bg1"/>
              </a:solidFill>
            </c:spPr>
          </c:marker>
          <c:dLbls>
            <c:dLbl>
              <c:idx val="0"/>
              <c:layout>
                <c:manualLayout>
                  <c:x val="-8.8359045995656457E-2"/>
                  <c:y val="-4.3138097182947597E-3"/>
                </c:manualLayout>
              </c:layout>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E08-4349-978A-E24B2D94CCFE}"/>
                </c:ext>
              </c:extLst>
            </c:dLbl>
            <c:dLbl>
              <c:idx val="1"/>
              <c:layout>
                <c:manualLayout>
                  <c:x val="-4.3530395828285419E-2"/>
                  <c:y val="-4.2079338565010178E-2"/>
                </c:manualLayout>
              </c:layout>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E08-4349-978A-E24B2D94CCFE}"/>
                </c:ext>
              </c:extLst>
            </c:dLbl>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26-33, US Women 25-54'!$C$31:$F$31</c:f>
              <c:strCache>
                <c:ptCount val="4"/>
                <c:pt idx="0">
                  <c:v>Q4 2000</c:v>
                </c:pt>
                <c:pt idx="1">
                  <c:v>Q4 2006</c:v>
                </c:pt>
                <c:pt idx="2">
                  <c:v>Q4 2019</c:v>
                </c:pt>
                <c:pt idx="3">
                  <c:v>Q4 2023</c:v>
                </c:pt>
              </c:strCache>
            </c:strRef>
          </c:cat>
          <c:val>
            <c:numRef>
              <c:f>'Figures 26-33, US Women 25-54'!$C$34:$F$34</c:f>
              <c:numCache>
                <c:formatCode>###0%</c:formatCode>
                <c:ptCount val="4"/>
                <c:pt idx="0">
                  <c:v>0.79344538452593483</c:v>
                </c:pt>
                <c:pt idx="1">
                  <c:v>0.77392172151085925</c:v>
                </c:pt>
                <c:pt idx="2">
                  <c:v>0.7602587511400114</c:v>
                </c:pt>
                <c:pt idx="3">
                  <c:v>0.76420007461348016</c:v>
                </c:pt>
              </c:numCache>
            </c:numRef>
          </c:val>
          <c:smooth val="0"/>
          <c:extLst>
            <c:ext xmlns:c16="http://schemas.microsoft.com/office/drawing/2014/chart" uri="{C3380CC4-5D6E-409C-BE32-E72D297353CC}">
              <c16:uniqueId val="{00000005-AE08-4349-978A-E24B2D94CCFE}"/>
            </c:ext>
          </c:extLst>
        </c:ser>
        <c:ser>
          <c:idx val="1"/>
          <c:order val="2"/>
          <c:tx>
            <c:strRef>
              <c:f>'Figures 26-33, US Women 25-54'!$B$33</c:f>
              <c:strCache>
                <c:ptCount val="1"/>
                <c:pt idx="0">
                  <c:v>HS only</c:v>
                </c:pt>
              </c:strCache>
            </c:strRef>
          </c:tx>
          <c:marker>
            <c:symbol val="circle"/>
            <c:size val="5"/>
            <c:spPr>
              <a:solidFill>
                <a:schemeClr val="bg1"/>
              </a:solidFill>
            </c:spPr>
          </c:marker>
          <c:dLbls>
            <c:dLbl>
              <c:idx val="0"/>
              <c:layout>
                <c:manualLayout>
                  <c:x val="-2.777777777777803E-3"/>
                  <c:y val="4.6296296296296294E-2"/>
                </c:manualLayout>
              </c:layout>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E08-4349-978A-E24B2D94CCFE}"/>
                </c:ext>
              </c:extLst>
            </c:dLbl>
            <c:dLbl>
              <c:idx val="1"/>
              <c:layout>
                <c:manualLayout>
                  <c:x val="0"/>
                  <c:y val="6.0185185185185182E-2"/>
                </c:manualLayout>
              </c:layout>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E08-4349-978A-E24B2D94CCFE}"/>
                </c:ext>
              </c:extLst>
            </c:dLbl>
            <c:dLbl>
              <c:idx val="2"/>
              <c:layout>
                <c:manualLayout>
                  <c:x val="-8.3332673782911312E-3"/>
                  <c:y val="5.5300894062303714E-2"/>
                </c:manualLayout>
              </c:layout>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E08-4349-978A-E24B2D94CCFE}"/>
                </c:ext>
              </c:extLst>
            </c:dLbl>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26-33, US Women 25-54'!$C$31:$F$31</c:f>
              <c:strCache>
                <c:ptCount val="4"/>
                <c:pt idx="0">
                  <c:v>Q4 2000</c:v>
                </c:pt>
                <c:pt idx="1">
                  <c:v>Q4 2006</c:v>
                </c:pt>
                <c:pt idx="2">
                  <c:v>Q4 2019</c:v>
                </c:pt>
                <c:pt idx="3">
                  <c:v>Q4 2023</c:v>
                </c:pt>
              </c:strCache>
            </c:strRef>
          </c:cat>
          <c:val>
            <c:numRef>
              <c:f>'Figures 26-33, US Women 25-54'!$C$33:$F$33</c:f>
              <c:numCache>
                <c:formatCode>###0%</c:formatCode>
                <c:ptCount val="4"/>
                <c:pt idx="0">
                  <c:v>0.74201214366868418</c:v>
                </c:pt>
                <c:pt idx="1">
                  <c:v>0.72174410356351215</c:v>
                </c:pt>
                <c:pt idx="2">
                  <c:v>0.67086216519208008</c:v>
                </c:pt>
                <c:pt idx="3">
                  <c:v>0.67595537583382026</c:v>
                </c:pt>
              </c:numCache>
            </c:numRef>
          </c:val>
          <c:smooth val="0"/>
          <c:extLst>
            <c:ext xmlns:c16="http://schemas.microsoft.com/office/drawing/2014/chart" uri="{C3380CC4-5D6E-409C-BE32-E72D297353CC}">
              <c16:uniqueId val="{00000009-AE08-4349-978A-E24B2D94CCFE}"/>
            </c:ext>
          </c:extLst>
        </c:ser>
        <c:ser>
          <c:idx val="0"/>
          <c:order val="3"/>
          <c:tx>
            <c:strRef>
              <c:f>'Figures 26-33, US Women 25-54'!$B$32</c:f>
              <c:strCache>
                <c:ptCount val="1"/>
                <c:pt idx="0">
                  <c:v>&lt; HS</c:v>
                </c:pt>
              </c:strCache>
            </c:strRef>
          </c:tx>
          <c:marker>
            <c:symbol val="circle"/>
            <c:size val="5"/>
            <c:spPr>
              <a:solidFill>
                <a:schemeClr val="bg1"/>
              </a:solidFill>
            </c:spPr>
          </c:marker>
          <c:dLbls>
            <c:dLbl>
              <c:idx val="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AE08-4349-978A-E24B2D94CCFE}"/>
                </c:ext>
              </c:extLst>
            </c:dLbl>
            <c:dLbl>
              <c:idx val="1"/>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B-AE08-4349-978A-E24B2D94CCFE}"/>
                </c:ext>
              </c:extLst>
            </c:dLbl>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26-33, US Women 25-54'!$C$31:$F$31</c:f>
              <c:strCache>
                <c:ptCount val="4"/>
                <c:pt idx="0">
                  <c:v>Q4 2000</c:v>
                </c:pt>
                <c:pt idx="1">
                  <c:v>Q4 2006</c:v>
                </c:pt>
                <c:pt idx="2">
                  <c:v>Q4 2019</c:v>
                </c:pt>
                <c:pt idx="3">
                  <c:v>Q4 2023</c:v>
                </c:pt>
              </c:strCache>
            </c:strRef>
          </c:cat>
          <c:val>
            <c:numRef>
              <c:f>'Figures 26-33, US Women 25-54'!$C$32:$F$32</c:f>
              <c:numCache>
                <c:formatCode>###0%</c:formatCode>
                <c:ptCount val="4"/>
                <c:pt idx="0">
                  <c:v>0.51812965540722933</c:v>
                </c:pt>
                <c:pt idx="1">
                  <c:v>0.4825708013396206</c:v>
                </c:pt>
                <c:pt idx="2">
                  <c:v>0.45065723120035339</c:v>
                </c:pt>
                <c:pt idx="3">
                  <c:v>0.40738811778919931</c:v>
                </c:pt>
              </c:numCache>
            </c:numRef>
          </c:val>
          <c:smooth val="0"/>
          <c:extLst>
            <c:ext xmlns:c16="http://schemas.microsoft.com/office/drawing/2014/chart" uri="{C3380CC4-5D6E-409C-BE32-E72D297353CC}">
              <c16:uniqueId val="{0000000C-AE08-4349-978A-E24B2D94CCFE}"/>
            </c:ext>
          </c:extLst>
        </c:ser>
        <c:dLbls>
          <c:showLegendKey val="0"/>
          <c:showVal val="0"/>
          <c:showCatName val="0"/>
          <c:showSerName val="0"/>
          <c:showPercent val="0"/>
          <c:showBubbleSize val="0"/>
        </c:dLbls>
        <c:marker val="1"/>
        <c:smooth val="0"/>
        <c:axId val="77644304"/>
        <c:axId val="1"/>
      </c:lineChart>
      <c:catAx>
        <c:axId val="776443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1"/>
          <c:min val="0.38000000000000006"/>
        </c:scaling>
        <c:delete val="1"/>
        <c:axPos val="l"/>
        <c:numFmt formatCode="###0%" sourceLinked="1"/>
        <c:majorTickMark val="out"/>
        <c:minorTickMark val="none"/>
        <c:tickLblPos val="nextTo"/>
        <c:crossAx val="77644304"/>
        <c:crosses val="autoZero"/>
        <c:crossBetween val="between"/>
        <c:majorUnit val="0.1"/>
      </c:valAx>
    </c:plotArea>
    <c:legend>
      <c:legendPos val="r"/>
      <c:layout>
        <c:manualLayout>
          <c:xMode val="edge"/>
          <c:yMode val="edge"/>
          <c:x val="0.75217550125821908"/>
          <c:y val="0.32143959177634518"/>
          <c:w val="0.21945612468544529"/>
          <c:h val="0.33230971140951981"/>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33. Labor Force Participation Rate: White U.S.-Born</a:t>
            </a:r>
          </a:p>
        </c:rich>
      </c:tx>
      <c:overlay val="1"/>
    </c:title>
    <c:autoTitleDeleted val="0"/>
    <c:plotArea>
      <c:layout>
        <c:manualLayout>
          <c:layoutTarget val="inner"/>
          <c:xMode val="edge"/>
          <c:yMode val="edge"/>
          <c:x val="3.1205673758865248E-2"/>
          <c:y val="8.5332620401038561E-2"/>
          <c:w val="0.70374378734573073"/>
          <c:h val="0.80215563000794265"/>
        </c:manualLayout>
      </c:layout>
      <c:lineChart>
        <c:grouping val="standard"/>
        <c:varyColors val="0"/>
        <c:ser>
          <c:idx val="3"/>
          <c:order val="0"/>
          <c:tx>
            <c:strRef>
              <c:f>'Figures 26-33, US Women 25-54'!$H$35</c:f>
              <c:strCache>
                <c:ptCount val="1"/>
                <c:pt idx="0">
                  <c:v>≥Bachelor's</c:v>
                </c:pt>
              </c:strCache>
            </c:strRef>
          </c:tx>
          <c:marker>
            <c:symbol val="circle"/>
            <c:size val="5"/>
            <c:spPr>
              <a:solidFill>
                <a:schemeClr val="bg1"/>
              </a:solidFill>
            </c:spPr>
          </c:marker>
          <c:dLbls>
            <c:dLbl>
              <c:idx val="0"/>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A7DB-43E7-A155-C5AD53311482}"/>
                </c:ext>
              </c:extLst>
            </c:dLbl>
            <c:dLbl>
              <c:idx val="1"/>
              <c:spPr/>
              <c:txPr>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A7DB-43E7-A155-C5AD53311482}"/>
                </c:ext>
              </c:extLst>
            </c:dLbl>
            <c:spPr>
              <a:noFill/>
              <a:ln w="25400">
                <a:noFill/>
              </a:ln>
            </c:spPr>
            <c:txPr>
              <a:bodyPr wrap="square" lIns="38100" tIns="19050" rIns="38100" bIns="19050" anchor="ctr">
                <a:spAutoFit/>
              </a:bodyPr>
              <a:lstStyle/>
              <a:p>
                <a:pPr>
                  <a:defRPr sz="1000" b="0" i="0" u="none" strike="noStrike" baseline="0">
                    <a:solidFill>
                      <a:srgbClr val="7030A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26-33, US Women 25-54'!$I$31:$L$31</c:f>
              <c:strCache>
                <c:ptCount val="4"/>
                <c:pt idx="0">
                  <c:v>Q4 2000</c:v>
                </c:pt>
                <c:pt idx="1">
                  <c:v>Q4 2006</c:v>
                </c:pt>
                <c:pt idx="2">
                  <c:v>Q4 2019</c:v>
                </c:pt>
                <c:pt idx="3">
                  <c:v>Q4 2023</c:v>
                </c:pt>
              </c:strCache>
            </c:strRef>
          </c:cat>
          <c:val>
            <c:numRef>
              <c:f>'Figures 26-33, US Women 25-54'!$I$35:$L$35</c:f>
              <c:numCache>
                <c:formatCode>###0%</c:formatCode>
                <c:ptCount val="4"/>
                <c:pt idx="0">
                  <c:v>0.83693193965162127</c:v>
                </c:pt>
                <c:pt idx="1">
                  <c:v>0.84158702643523486</c:v>
                </c:pt>
                <c:pt idx="2">
                  <c:v>0.87543456900730421</c:v>
                </c:pt>
                <c:pt idx="3">
                  <c:v>0.88014013510893752</c:v>
                </c:pt>
              </c:numCache>
            </c:numRef>
          </c:val>
          <c:smooth val="0"/>
          <c:extLst>
            <c:ext xmlns:c16="http://schemas.microsoft.com/office/drawing/2014/chart" uri="{C3380CC4-5D6E-409C-BE32-E72D297353CC}">
              <c16:uniqueId val="{00000002-A7DB-43E7-A155-C5AD53311482}"/>
            </c:ext>
          </c:extLst>
        </c:ser>
        <c:ser>
          <c:idx val="2"/>
          <c:order val="1"/>
          <c:tx>
            <c:strRef>
              <c:f>'Figures 26-33, US Women 25-54'!$H$34</c:f>
              <c:strCache>
                <c:ptCount val="1"/>
                <c:pt idx="0">
                  <c:v>Some College</c:v>
                </c:pt>
              </c:strCache>
            </c:strRef>
          </c:tx>
          <c:spPr>
            <a:ln>
              <a:solidFill>
                <a:srgbClr val="00B050"/>
              </a:solidFill>
            </a:ln>
          </c:spPr>
          <c:marker>
            <c:symbol val="circle"/>
            <c:size val="5"/>
            <c:spPr>
              <a:solidFill>
                <a:schemeClr val="bg1"/>
              </a:solidFill>
            </c:spPr>
          </c:marker>
          <c:dLbls>
            <c:dLbl>
              <c:idx val="0"/>
              <c:layout>
                <c:manualLayout>
                  <c:x val="-5.9841894876847199E-2"/>
                  <c:y val="9.6220156973497988E-3"/>
                </c:manualLayout>
              </c:layout>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7DB-43E7-A155-C5AD53311482}"/>
                </c:ext>
              </c:extLst>
            </c:dLbl>
            <c:dLbl>
              <c:idx val="1"/>
              <c:layout>
                <c:manualLayout>
                  <c:x val="-4.687505460495818E-2"/>
                  <c:y val="2.352413166507946E-2"/>
                </c:manualLayout>
              </c:layout>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7DB-43E7-A155-C5AD53311482}"/>
                </c:ext>
              </c:extLst>
            </c:dLbl>
            <c:dLbl>
              <c:idx val="2"/>
              <c:layout>
                <c:manualLayout>
                  <c:x val="-3.6519029569025765E-2"/>
                  <c:y val="-4.5781805816089892E-2"/>
                </c:manualLayout>
              </c:layout>
              <c:spPr>
                <a:noFill/>
                <a:ln w="25400">
                  <a:noFill/>
                </a:ln>
              </c:spPr>
              <c:txPr>
                <a:bodyPr/>
                <a:lstStyle/>
                <a:p>
                  <a:pPr>
                    <a:defRPr sz="1000" b="0" i="0" u="none" strike="noStrike" baseline="0">
                      <a:solidFill>
                        <a:srgbClr val="00B05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7DB-43E7-A155-C5AD53311482}"/>
                </c:ext>
              </c:extLst>
            </c:dLbl>
            <c:spPr>
              <a:noFill/>
              <a:ln w="25400">
                <a:noFill/>
              </a:ln>
            </c:spPr>
            <c:txPr>
              <a:bodyPr wrap="square" lIns="38100" tIns="19050" rIns="38100" bIns="19050" anchor="ctr">
                <a:spAutoFit/>
              </a:bodyPr>
              <a:lstStyle/>
              <a:p>
                <a:pPr>
                  <a:defRPr sz="1000" b="0" i="0" u="none" strike="noStrike" baseline="0">
                    <a:solidFill>
                      <a:srgbClr val="00B05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26-33, US Women 25-54'!$I$31:$L$31</c:f>
              <c:strCache>
                <c:ptCount val="4"/>
                <c:pt idx="0">
                  <c:v>Q4 2000</c:v>
                </c:pt>
                <c:pt idx="1">
                  <c:v>Q4 2006</c:v>
                </c:pt>
                <c:pt idx="2">
                  <c:v>Q4 2019</c:v>
                </c:pt>
                <c:pt idx="3">
                  <c:v>Q4 2023</c:v>
                </c:pt>
              </c:strCache>
            </c:strRef>
          </c:cat>
          <c:val>
            <c:numRef>
              <c:f>'Figures 26-33, US Women 25-54'!$I$34:$L$34</c:f>
              <c:numCache>
                <c:formatCode>###0%</c:formatCode>
                <c:ptCount val="4"/>
                <c:pt idx="0">
                  <c:v>0.81037341699243237</c:v>
                </c:pt>
                <c:pt idx="1">
                  <c:v>0.79728102318313088</c:v>
                </c:pt>
                <c:pt idx="2">
                  <c:v>0.78098683740268582</c:v>
                </c:pt>
                <c:pt idx="3">
                  <c:v>0.77997822666297911</c:v>
                </c:pt>
              </c:numCache>
            </c:numRef>
          </c:val>
          <c:smooth val="0"/>
          <c:extLst>
            <c:ext xmlns:c16="http://schemas.microsoft.com/office/drawing/2014/chart" uri="{C3380CC4-5D6E-409C-BE32-E72D297353CC}">
              <c16:uniqueId val="{00000006-A7DB-43E7-A155-C5AD53311482}"/>
            </c:ext>
          </c:extLst>
        </c:ser>
        <c:ser>
          <c:idx val="1"/>
          <c:order val="2"/>
          <c:tx>
            <c:strRef>
              <c:f>'Figures 26-33, US Women 25-54'!$H$33</c:f>
              <c:strCache>
                <c:ptCount val="1"/>
                <c:pt idx="0">
                  <c:v>HS only</c:v>
                </c:pt>
              </c:strCache>
            </c:strRef>
          </c:tx>
          <c:marker>
            <c:symbol val="circle"/>
            <c:size val="5"/>
            <c:spPr>
              <a:solidFill>
                <a:schemeClr val="bg1"/>
              </a:solidFill>
            </c:spPr>
          </c:marker>
          <c:dLbls>
            <c:dLbl>
              <c:idx val="0"/>
              <c:layout>
                <c:manualLayout>
                  <c:x val="-2.5462668816039986E-17"/>
                  <c:y val="5.0925925925925923E-2"/>
                </c:manualLayout>
              </c:layout>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7DB-43E7-A155-C5AD53311482}"/>
                </c:ext>
              </c:extLst>
            </c:dLbl>
            <c:dLbl>
              <c:idx val="1"/>
              <c:layout>
                <c:manualLayout>
                  <c:x val="0"/>
                  <c:y val="4.6296296296296294E-2"/>
                </c:manualLayout>
              </c:layout>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7DB-43E7-A155-C5AD53311482}"/>
                </c:ext>
              </c:extLst>
            </c:dLbl>
            <c:dLbl>
              <c:idx val="2"/>
              <c:layout>
                <c:manualLayout>
                  <c:x val="2.7777777777777779E-3"/>
                  <c:y val="2.7777777777777776E-2"/>
                </c:manualLayout>
              </c:layout>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7DB-43E7-A155-C5AD53311482}"/>
                </c:ext>
              </c:extLst>
            </c:dLbl>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26-33, US Women 25-54'!$I$31:$L$31</c:f>
              <c:strCache>
                <c:ptCount val="4"/>
                <c:pt idx="0">
                  <c:v>Q4 2000</c:v>
                </c:pt>
                <c:pt idx="1">
                  <c:v>Q4 2006</c:v>
                </c:pt>
                <c:pt idx="2">
                  <c:v>Q4 2019</c:v>
                </c:pt>
                <c:pt idx="3">
                  <c:v>Q4 2023</c:v>
                </c:pt>
              </c:strCache>
            </c:strRef>
          </c:cat>
          <c:val>
            <c:numRef>
              <c:f>'Figures 26-33, US Women 25-54'!$I$33:$L$33</c:f>
              <c:numCache>
                <c:formatCode>###0%</c:formatCode>
                <c:ptCount val="4"/>
                <c:pt idx="0">
                  <c:v>0.76325673968230978</c:v>
                </c:pt>
                <c:pt idx="1">
                  <c:v>0.74796386543911941</c:v>
                </c:pt>
                <c:pt idx="2">
                  <c:v>0.69669192185137585</c:v>
                </c:pt>
                <c:pt idx="3">
                  <c:v>0.69719454515741974</c:v>
                </c:pt>
              </c:numCache>
            </c:numRef>
          </c:val>
          <c:smooth val="0"/>
          <c:extLst>
            <c:ext xmlns:c16="http://schemas.microsoft.com/office/drawing/2014/chart" uri="{C3380CC4-5D6E-409C-BE32-E72D297353CC}">
              <c16:uniqueId val="{0000000A-A7DB-43E7-A155-C5AD53311482}"/>
            </c:ext>
          </c:extLst>
        </c:ser>
        <c:ser>
          <c:idx val="0"/>
          <c:order val="3"/>
          <c:tx>
            <c:strRef>
              <c:f>'Figures 26-33, US Women 25-54'!$H$32</c:f>
              <c:strCache>
                <c:ptCount val="1"/>
                <c:pt idx="0">
                  <c:v>&lt; HS</c:v>
                </c:pt>
              </c:strCache>
            </c:strRef>
          </c:tx>
          <c:spPr>
            <a:ln>
              <a:solidFill>
                <a:srgbClr val="0070C0"/>
              </a:solidFill>
            </a:ln>
          </c:spPr>
          <c:marker>
            <c:symbol val="circle"/>
            <c:size val="5"/>
            <c:spPr>
              <a:solidFill>
                <a:schemeClr val="bg1"/>
              </a:solidFill>
            </c:spPr>
          </c:marker>
          <c:dLbls>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26-33, US Women 25-54'!$I$31:$L$31</c:f>
              <c:strCache>
                <c:ptCount val="4"/>
                <c:pt idx="0">
                  <c:v>Q4 2000</c:v>
                </c:pt>
                <c:pt idx="1">
                  <c:v>Q4 2006</c:v>
                </c:pt>
                <c:pt idx="2">
                  <c:v>Q4 2019</c:v>
                </c:pt>
                <c:pt idx="3">
                  <c:v>Q4 2023</c:v>
                </c:pt>
              </c:strCache>
            </c:strRef>
          </c:cat>
          <c:val>
            <c:numRef>
              <c:f>'Figures 26-33, US Women 25-54'!$I$32:$L$32</c:f>
              <c:numCache>
                <c:formatCode>###0%</c:formatCode>
                <c:ptCount val="4"/>
                <c:pt idx="0">
                  <c:v>0.55514359346618702</c:v>
                </c:pt>
                <c:pt idx="1">
                  <c:v>0.52759871981446926</c:v>
                </c:pt>
                <c:pt idx="2">
                  <c:v>0.48600508687749039</c:v>
                </c:pt>
                <c:pt idx="3">
                  <c:v>0.43668397359568412</c:v>
                </c:pt>
              </c:numCache>
            </c:numRef>
          </c:val>
          <c:smooth val="0"/>
          <c:extLst>
            <c:ext xmlns:c16="http://schemas.microsoft.com/office/drawing/2014/chart" uri="{C3380CC4-5D6E-409C-BE32-E72D297353CC}">
              <c16:uniqueId val="{0000000B-A7DB-43E7-A155-C5AD53311482}"/>
            </c:ext>
          </c:extLst>
        </c:ser>
        <c:dLbls>
          <c:showLegendKey val="0"/>
          <c:showVal val="0"/>
          <c:showCatName val="0"/>
          <c:showSerName val="0"/>
          <c:showPercent val="0"/>
          <c:showBubbleSize val="0"/>
        </c:dLbls>
        <c:marker val="1"/>
        <c:smooth val="0"/>
        <c:axId val="88158528"/>
        <c:axId val="1"/>
      </c:lineChart>
      <c:catAx>
        <c:axId val="8815852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1"/>
          <c:min val="0.4"/>
        </c:scaling>
        <c:delete val="1"/>
        <c:axPos val="l"/>
        <c:numFmt formatCode="###0%" sourceLinked="1"/>
        <c:majorTickMark val="out"/>
        <c:minorTickMark val="none"/>
        <c:tickLblPos val="nextTo"/>
        <c:crossAx val="88158528"/>
        <c:crosses val="autoZero"/>
        <c:crossBetween val="between"/>
        <c:majorUnit val="0.1"/>
      </c:valAx>
    </c:plotArea>
    <c:legend>
      <c:legendPos val="r"/>
      <c:layout>
        <c:manualLayout>
          <c:xMode val="edge"/>
          <c:yMode val="edge"/>
          <c:x val="0.75045410996173967"/>
          <c:y val="0.32454512399253943"/>
          <c:w val="0.21945611610915861"/>
          <c:h val="0.33230971140784171"/>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34. Employment Rate: All U.S.-Born</a:t>
            </a:r>
          </a:p>
        </c:rich>
      </c:tx>
      <c:overlay val="1"/>
    </c:title>
    <c:autoTitleDeleted val="0"/>
    <c:plotArea>
      <c:layout>
        <c:manualLayout>
          <c:layoutTarget val="inner"/>
          <c:xMode val="edge"/>
          <c:yMode val="edge"/>
          <c:x val="3.4658739086185657E-2"/>
          <c:y val="0.11915318277523002"/>
          <c:w val="0.82230744888307117"/>
          <c:h val="0.75408343187870752"/>
        </c:manualLayout>
      </c:layout>
      <c:lineChart>
        <c:grouping val="standard"/>
        <c:varyColors val="0"/>
        <c:ser>
          <c:idx val="0"/>
          <c:order val="0"/>
          <c:tx>
            <c:strRef>
              <c:f>'Figures 34-41, All US 25-54 '!$B$9</c:f>
              <c:strCache>
                <c:ptCount val="1"/>
                <c:pt idx="0">
                  <c:v>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9-7BE3-478D-BBA9-8EA0E6A3CC43}"/>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7BE3-478D-BBA9-8EA0E6A3CC43}"/>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34-41, All US 25-54 '!$C$8:$F$8</c:f>
              <c:strCache>
                <c:ptCount val="4"/>
                <c:pt idx="0">
                  <c:v>Q4 2000</c:v>
                </c:pt>
                <c:pt idx="1">
                  <c:v>Q4 2006</c:v>
                </c:pt>
                <c:pt idx="2">
                  <c:v>Q4 2019</c:v>
                </c:pt>
                <c:pt idx="3">
                  <c:v>Q4 2023</c:v>
                </c:pt>
              </c:strCache>
            </c:strRef>
          </c:cat>
          <c:val>
            <c:numRef>
              <c:f>'Figures 34-41, All US 25-54 '!$C$9:$F$9</c:f>
              <c:numCache>
                <c:formatCode>###0%</c:formatCode>
                <c:ptCount val="4"/>
                <c:pt idx="0">
                  <c:v>0.88771464585122528</c:v>
                </c:pt>
                <c:pt idx="1">
                  <c:v>0.88416582571163604</c:v>
                </c:pt>
                <c:pt idx="2">
                  <c:v>0.89014297455179758</c:v>
                </c:pt>
                <c:pt idx="3">
                  <c:v>0.89263523951176538</c:v>
                </c:pt>
              </c:numCache>
            </c:numRef>
          </c:val>
          <c:smooth val="0"/>
          <c:extLst>
            <c:ext xmlns:c16="http://schemas.microsoft.com/office/drawing/2014/chart" uri="{C3380CC4-5D6E-409C-BE32-E72D297353CC}">
              <c16:uniqueId val="{0000000B-7BE3-478D-BBA9-8EA0E6A3CC43}"/>
            </c:ext>
          </c:extLst>
        </c:ser>
        <c:ser>
          <c:idx val="1"/>
          <c:order val="1"/>
          <c:tx>
            <c:strRef>
              <c:f>'Figures 34-41, All US 25-54 '!$B$10</c:f>
              <c:strCache>
                <c:ptCount val="1"/>
                <c:pt idx="0">
                  <c:v>&lt;Bachelor's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6-7BE3-478D-BBA9-8EA0E6A3CC43}"/>
                </c:ext>
              </c:extLst>
            </c:dLbl>
            <c:dLbl>
              <c:idx val="1"/>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7-7BE3-478D-BBA9-8EA0E6A3CC43}"/>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34-41, All US 25-54 '!$C$8:$F$8</c:f>
              <c:strCache>
                <c:ptCount val="4"/>
                <c:pt idx="0">
                  <c:v>Q4 2000</c:v>
                </c:pt>
                <c:pt idx="1">
                  <c:v>Q4 2006</c:v>
                </c:pt>
                <c:pt idx="2">
                  <c:v>Q4 2019</c:v>
                </c:pt>
                <c:pt idx="3">
                  <c:v>Q4 2023</c:v>
                </c:pt>
              </c:strCache>
            </c:strRef>
          </c:cat>
          <c:val>
            <c:numRef>
              <c:f>'Figures 34-41, All US 25-54 '!$C$10:$F$10</c:f>
              <c:numCache>
                <c:formatCode>###0%</c:formatCode>
                <c:ptCount val="4"/>
                <c:pt idx="0">
                  <c:v>0.79705321098451065</c:v>
                </c:pt>
                <c:pt idx="1">
                  <c:v>0.77700180650299577</c:v>
                </c:pt>
                <c:pt idx="2">
                  <c:v>0.76212821436634715</c:v>
                </c:pt>
                <c:pt idx="3">
                  <c:v>0.75886661831222157</c:v>
                </c:pt>
              </c:numCache>
            </c:numRef>
          </c:val>
          <c:smooth val="0"/>
          <c:extLst>
            <c:ext xmlns:c16="http://schemas.microsoft.com/office/drawing/2014/chart" uri="{C3380CC4-5D6E-409C-BE32-E72D297353CC}">
              <c16:uniqueId val="{00000008-7BE3-478D-BBA9-8EA0E6A3CC43}"/>
            </c:ext>
          </c:extLst>
        </c:ser>
        <c:dLbls>
          <c:showLegendKey val="0"/>
          <c:showVal val="0"/>
          <c:showCatName val="0"/>
          <c:showSerName val="0"/>
          <c:showPercent val="0"/>
          <c:showBubbleSize val="0"/>
        </c:dLbls>
        <c:marker val="1"/>
        <c:smooth val="0"/>
        <c:axId val="81589440"/>
        <c:axId val="1"/>
      </c:lineChart>
      <c:catAx>
        <c:axId val="8158944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0.95000000000000007"/>
          <c:min val="0.70000000000000007"/>
        </c:scaling>
        <c:delete val="1"/>
        <c:axPos val="l"/>
        <c:numFmt formatCode="###0%" sourceLinked="1"/>
        <c:majorTickMark val="out"/>
        <c:minorTickMark val="none"/>
        <c:tickLblPos val="nextTo"/>
        <c:crossAx val="81589440"/>
        <c:crosses val="autoZero"/>
        <c:crossBetween val="between"/>
        <c:majorUnit val="0.1"/>
      </c:valAx>
    </c:plotArea>
    <c:legend>
      <c:legendPos val="r"/>
      <c:layout>
        <c:manualLayout>
          <c:xMode val="edge"/>
          <c:yMode val="edge"/>
          <c:x val="0.73483091835408676"/>
          <c:y val="0.44545201081675134"/>
          <c:w val="0.20995572118370698"/>
          <c:h val="0.1928623826319447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35. Employment Rate: Black U.S.-Born</a:t>
            </a:r>
          </a:p>
        </c:rich>
      </c:tx>
      <c:overlay val="1"/>
    </c:title>
    <c:autoTitleDeleted val="0"/>
    <c:plotArea>
      <c:layout>
        <c:manualLayout>
          <c:layoutTarget val="inner"/>
          <c:xMode val="edge"/>
          <c:yMode val="edge"/>
          <c:x val="2.1813224267211998E-2"/>
          <c:y val="0.12743360463919268"/>
          <c:w val="0.83428735042068458"/>
          <c:h val="0.75432852450170251"/>
        </c:manualLayout>
      </c:layout>
      <c:lineChart>
        <c:grouping val="standard"/>
        <c:varyColors val="0"/>
        <c:ser>
          <c:idx val="0"/>
          <c:order val="0"/>
          <c:tx>
            <c:strRef>
              <c:f>'Figures 34-41, All US 25-54 '!$B$14</c:f>
              <c:strCache>
                <c:ptCount val="1"/>
                <c:pt idx="0">
                  <c:v>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9-7C9E-4278-B8D6-2D8D92BFEF7F}"/>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7C9E-4278-B8D6-2D8D92BFEF7F}"/>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34-41, All US 25-54 '!$C$8:$F$8</c:f>
              <c:strCache>
                <c:ptCount val="4"/>
                <c:pt idx="0">
                  <c:v>Q4 2000</c:v>
                </c:pt>
                <c:pt idx="1">
                  <c:v>Q4 2006</c:v>
                </c:pt>
                <c:pt idx="2">
                  <c:v>Q4 2019</c:v>
                </c:pt>
                <c:pt idx="3">
                  <c:v>Q4 2023</c:v>
                </c:pt>
              </c:strCache>
            </c:strRef>
          </c:cat>
          <c:val>
            <c:numRef>
              <c:f>'Figures 34-41, All US 25-54 '!$C$14:$F$14</c:f>
              <c:numCache>
                <c:formatCode>###0%</c:formatCode>
                <c:ptCount val="4"/>
                <c:pt idx="0">
                  <c:v>0.8909187625881424</c:v>
                </c:pt>
                <c:pt idx="1">
                  <c:v>0.88892662018459645</c:v>
                </c:pt>
                <c:pt idx="2">
                  <c:v>0.88784592415816699</c:v>
                </c:pt>
                <c:pt idx="3">
                  <c:v>0.88774796570610381</c:v>
                </c:pt>
              </c:numCache>
            </c:numRef>
          </c:val>
          <c:smooth val="0"/>
          <c:extLst>
            <c:ext xmlns:c16="http://schemas.microsoft.com/office/drawing/2014/chart" uri="{C3380CC4-5D6E-409C-BE32-E72D297353CC}">
              <c16:uniqueId val="{0000000B-7C9E-4278-B8D6-2D8D92BFEF7F}"/>
            </c:ext>
          </c:extLst>
        </c:ser>
        <c:ser>
          <c:idx val="1"/>
          <c:order val="1"/>
          <c:tx>
            <c:strRef>
              <c:f>'Figures 34-41, All US 25-54 '!$B$15</c:f>
              <c:strCache>
                <c:ptCount val="1"/>
                <c:pt idx="0">
                  <c:v>&lt;Bachelor's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6-7C9E-4278-B8D6-2D8D92BFEF7F}"/>
                </c:ext>
              </c:extLst>
            </c:dLbl>
            <c:dLbl>
              <c:idx val="1"/>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7-7C9E-4278-B8D6-2D8D92BFEF7F}"/>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34-41, All US 25-54 '!$C$8:$F$8</c:f>
              <c:strCache>
                <c:ptCount val="4"/>
                <c:pt idx="0">
                  <c:v>Q4 2000</c:v>
                </c:pt>
                <c:pt idx="1">
                  <c:v>Q4 2006</c:v>
                </c:pt>
                <c:pt idx="2">
                  <c:v>Q4 2019</c:v>
                </c:pt>
                <c:pt idx="3">
                  <c:v>Q4 2023</c:v>
                </c:pt>
              </c:strCache>
            </c:strRef>
          </c:cat>
          <c:val>
            <c:numRef>
              <c:f>'Figures 34-41, All US 25-54 '!$C$15:$F$15</c:f>
              <c:numCache>
                <c:formatCode>###0%</c:formatCode>
                <c:ptCount val="4"/>
                <c:pt idx="0">
                  <c:v>0.73642220479177423</c:v>
                </c:pt>
                <c:pt idx="1">
                  <c:v>0.70300821066080477</c:v>
                </c:pt>
                <c:pt idx="2">
                  <c:v>0.71640887635821371</c:v>
                </c:pt>
                <c:pt idx="3">
                  <c:v>0.70789994730063555</c:v>
                </c:pt>
              </c:numCache>
            </c:numRef>
          </c:val>
          <c:smooth val="0"/>
          <c:extLst>
            <c:ext xmlns:c16="http://schemas.microsoft.com/office/drawing/2014/chart" uri="{C3380CC4-5D6E-409C-BE32-E72D297353CC}">
              <c16:uniqueId val="{00000008-7C9E-4278-B8D6-2D8D92BFEF7F}"/>
            </c:ext>
          </c:extLst>
        </c:ser>
        <c:dLbls>
          <c:showLegendKey val="0"/>
          <c:showVal val="0"/>
          <c:showCatName val="0"/>
          <c:showSerName val="0"/>
          <c:showPercent val="0"/>
          <c:showBubbleSize val="0"/>
        </c:dLbls>
        <c:marker val="1"/>
        <c:smooth val="0"/>
        <c:axId val="81599840"/>
        <c:axId val="1"/>
      </c:lineChart>
      <c:catAx>
        <c:axId val="8159984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65000000000000013"/>
        </c:scaling>
        <c:delete val="1"/>
        <c:axPos val="l"/>
        <c:numFmt formatCode="###0%" sourceLinked="1"/>
        <c:majorTickMark val="out"/>
        <c:minorTickMark val="none"/>
        <c:tickLblPos val="nextTo"/>
        <c:crossAx val="81599840"/>
        <c:crosses val="autoZero"/>
        <c:crossBetween val="between"/>
        <c:majorUnit val="0.1"/>
      </c:valAx>
    </c:plotArea>
    <c:legend>
      <c:legendPos val="r"/>
      <c:layout>
        <c:manualLayout>
          <c:xMode val="edge"/>
          <c:yMode val="edge"/>
          <c:x val="0.76184816472788308"/>
          <c:y val="0.32733859105398938"/>
          <c:w val="0.21537837390662595"/>
          <c:h val="0.26289495566284499"/>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36. Employment Rate: Hispanic U.S.-Born</a:t>
            </a:r>
          </a:p>
        </c:rich>
      </c:tx>
      <c:overlay val="1"/>
    </c:title>
    <c:autoTitleDeleted val="0"/>
    <c:plotArea>
      <c:layout>
        <c:manualLayout>
          <c:layoutTarget val="inner"/>
          <c:xMode val="edge"/>
          <c:yMode val="edge"/>
          <c:x val="5.4274302668688157E-2"/>
          <c:y val="0.1693483617742903"/>
          <c:w val="0.79918129475163746"/>
          <c:h val="0.70134960861700446"/>
        </c:manualLayout>
      </c:layout>
      <c:lineChart>
        <c:grouping val="standard"/>
        <c:varyColors val="0"/>
        <c:ser>
          <c:idx val="0"/>
          <c:order val="0"/>
          <c:tx>
            <c:strRef>
              <c:f>'Figures 34-41, All US 25-54 '!$B$20</c:f>
              <c:strCache>
                <c:ptCount val="1"/>
                <c:pt idx="0">
                  <c:v>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9-BFC0-49E5-B162-CFBF558EF895}"/>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BFC0-49E5-B162-CFBF558EF895}"/>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34-41, All US 25-54 '!$C$25:$F$25</c:f>
              <c:strCache>
                <c:ptCount val="4"/>
                <c:pt idx="0">
                  <c:v>Q4 2000</c:v>
                </c:pt>
                <c:pt idx="1">
                  <c:v>Q4 2006</c:v>
                </c:pt>
                <c:pt idx="2">
                  <c:v>Q4 2019</c:v>
                </c:pt>
                <c:pt idx="3">
                  <c:v>Q4 2023</c:v>
                </c:pt>
              </c:strCache>
            </c:strRef>
          </c:cat>
          <c:val>
            <c:numRef>
              <c:f>'Figures 34-41, All US 25-54 '!$C$20:$F$20</c:f>
              <c:numCache>
                <c:formatCode>###0%</c:formatCode>
                <c:ptCount val="4"/>
                <c:pt idx="0">
                  <c:v>0.85258245663861398</c:v>
                </c:pt>
                <c:pt idx="1">
                  <c:v>0.88344390560167851</c:v>
                </c:pt>
                <c:pt idx="2">
                  <c:v>0.86901721114976449</c:v>
                </c:pt>
                <c:pt idx="3">
                  <c:v>0.87385542190581755</c:v>
                </c:pt>
              </c:numCache>
            </c:numRef>
          </c:val>
          <c:smooth val="0"/>
          <c:extLst>
            <c:ext xmlns:c16="http://schemas.microsoft.com/office/drawing/2014/chart" uri="{C3380CC4-5D6E-409C-BE32-E72D297353CC}">
              <c16:uniqueId val="{0000000B-BFC0-49E5-B162-CFBF558EF895}"/>
            </c:ext>
          </c:extLst>
        </c:ser>
        <c:ser>
          <c:idx val="1"/>
          <c:order val="1"/>
          <c:tx>
            <c:strRef>
              <c:f>'Figures 34-41, All US 25-54 '!$B$21</c:f>
              <c:strCache>
                <c:ptCount val="1"/>
                <c:pt idx="0">
                  <c:v>&lt;Bachelor's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6-BFC0-49E5-B162-CFBF558EF895}"/>
                </c:ext>
              </c:extLst>
            </c:dLbl>
            <c:dLbl>
              <c:idx val="1"/>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7-BFC0-49E5-B162-CFBF558EF895}"/>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34-41, All US 25-54 '!$C$25:$F$25</c:f>
              <c:strCache>
                <c:ptCount val="4"/>
                <c:pt idx="0">
                  <c:v>Q4 2000</c:v>
                </c:pt>
                <c:pt idx="1">
                  <c:v>Q4 2006</c:v>
                </c:pt>
                <c:pt idx="2">
                  <c:v>Q4 2019</c:v>
                </c:pt>
                <c:pt idx="3">
                  <c:v>Q4 2023</c:v>
                </c:pt>
              </c:strCache>
            </c:strRef>
          </c:cat>
          <c:val>
            <c:numRef>
              <c:f>'Figures 34-41, All US 25-54 '!$C$21:$F$21</c:f>
              <c:numCache>
                <c:formatCode>###0%</c:formatCode>
                <c:ptCount val="4"/>
                <c:pt idx="0">
                  <c:v>0.75251137118394784</c:v>
                </c:pt>
                <c:pt idx="1">
                  <c:v>0.75230897618149872</c:v>
                </c:pt>
                <c:pt idx="2">
                  <c:v>0.76548006036335015</c:v>
                </c:pt>
                <c:pt idx="3">
                  <c:v>0.75631416667243423</c:v>
                </c:pt>
              </c:numCache>
            </c:numRef>
          </c:val>
          <c:smooth val="0"/>
          <c:extLst>
            <c:ext xmlns:c16="http://schemas.microsoft.com/office/drawing/2014/chart" uri="{C3380CC4-5D6E-409C-BE32-E72D297353CC}">
              <c16:uniqueId val="{00000008-BFC0-49E5-B162-CFBF558EF895}"/>
            </c:ext>
          </c:extLst>
        </c:ser>
        <c:dLbls>
          <c:showLegendKey val="0"/>
          <c:showVal val="0"/>
          <c:showCatName val="0"/>
          <c:showSerName val="0"/>
          <c:showPercent val="0"/>
          <c:showBubbleSize val="0"/>
        </c:dLbls>
        <c:marker val="1"/>
        <c:smooth val="0"/>
        <c:axId val="81592768"/>
        <c:axId val="1"/>
      </c:lineChart>
      <c:catAx>
        <c:axId val="8159276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0.95000000000000007"/>
          <c:min val="0.70000000000000007"/>
        </c:scaling>
        <c:delete val="1"/>
        <c:axPos val="l"/>
        <c:numFmt formatCode="###0%" sourceLinked="1"/>
        <c:majorTickMark val="out"/>
        <c:minorTickMark val="none"/>
        <c:tickLblPos val="nextTo"/>
        <c:crossAx val="81592768"/>
        <c:crosses val="autoZero"/>
        <c:crossBetween val="between"/>
        <c:majorUnit val="0.1"/>
      </c:valAx>
    </c:plotArea>
    <c:legend>
      <c:legendPos val="r"/>
      <c:layout>
        <c:manualLayout>
          <c:xMode val="edge"/>
          <c:yMode val="edge"/>
          <c:x val="0.75692033845992679"/>
          <c:y val="0.45081349818818223"/>
          <c:w val="0.2179557201403024"/>
          <c:h val="0.21885255824617444"/>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38. Labor Force Participation Rate: All U.S.-Born</a:t>
            </a:r>
          </a:p>
        </c:rich>
      </c:tx>
      <c:overlay val="1"/>
    </c:title>
    <c:autoTitleDeleted val="0"/>
    <c:plotArea>
      <c:layout>
        <c:manualLayout>
          <c:layoutTarget val="inner"/>
          <c:xMode val="edge"/>
          <c:yMode val="edge"/>
          <c:x val="5.3653431499304668E-2"/>
          <c:y val="0.10288557076896841"/>
          <c:w val="0.83023394520210891"/>
          <c:h val="0.7583403453971882"/>
        </c:manualLayout>
      </c:layout>
      <c:lineChart>
        <c:grouping val="standard"/>
        <c:varyColors val="0"/>
        <c:ser>
          <c:idx val="0"/>
          <c:order val="0"/>
          <c:tx>
            <c:strRef>
              <c:f>'Figures 34-41, All US 25-54 '!$H$9</c:f>
              <c:strCache>
                <c:ptCount val="1"/>
                <c:pt idx="0">
                  <c:v>Bachelors+</c:v>
                </c:pt>
              </c:strCache>
            </c:strRef>
          </c:tx>
          <c:spPr>
            <a:ln>
              <a:solidFill>
                <a:srgbClr val="0070C0"/>
              </a:solidFill>
            </a:ln>
          </c:spPr>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9-2B2B-4163-8A7D-6A0E3D5FF635}"/>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2B2B-4163-8A7D-6A0E3D5FF635}"/>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34-41, All US 25-54 '!$I$13:$L$13</c:f>
              <c:strCache>
                <c:ptCount val="4"/>
                <c:pt idx="0">
                  <c:v>Q4 2000</c:v>
                </c:pt>
                <c:pt idx="1">
                  <c:v>Q4 2006</c:v>
                </c:pt>
                <c:pt idx="2">
                  <c:v>Q4 2019</c:v>
                </c:pt>
                <c:pt idx="3">
                  <c:v>Q4 2023</c:v>
                </c:pt>
              </c:strCache>
            </c:strRef>
          </c:cat>
          <c:val>
            <c:numRef>
              <c:f>'Figures 34-41, All US 25-54 '!$I$9:$L$9</c:f>
              <c:numCache>
                <c:formatCode>###0%</c:formatCode>
                <c:ptCount val="4"/>
                <c:pt idx="0">
                  <c:v>0.89989060955646749</c:v>
                </c:pt>
                <c:pt idx="1">
                  <c:v>0.89848643636543923</c:v>
                </c:pt>
                <c:pt idx="2">
                  <c:v>0.90566054511484329</c:v>
                </c:pt>
                <c:pt idx="3">
                  <c:v>0.90730925728739376</c:v>
                </c:pt>
              </c:numCache>
            </c:numRef>
          </c:val>
          <c:smooth val="0"/>
          <c:extLst>
            <c:ext xmlns:c16="http://schemas.microsoft.com/office/drawing/2014/chart" uri="{C3380CC4-5D6E-409C-BE32-E72D297353CC}">
              <c16:uniqueId val="{0000000B-2B2B-4163-8A7D-6A0E3D5FF635}"/>
            </c:ext>
          </c:extLst>
        </c:ser>
        <c:ser>
          <c:idx val="1"/>
          <c:order val="1"/>
          <c:tx>
            <c:strRef>
              <c:f>'Figures 34-41, All US 25-54 '!$H$10</c:f>
              <c:strCache>
                <c:ptCount val="1"/>
                <c:pt idx="0">
                  <c:v>&lt;Bachelor's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6-2B2B-4163-8A7D-6A0E3D5FF635}"/>
                </c:ext>
              </c:extLst>
            </c:dLbl>
            <c:dLbl>
              <c:idx val="1"/>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7-2B2B-4163-8A7D-6A0E3D5FF635}"/>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34-41, All US 25-54 '!$I$13:$L$13</c:f>
              <c:strCache>
                <c:ptCount val="4"/>
                <c:pt idx="0">
                  <c:v>Q4 2000</c:v>
                </c:pt>
                <c:pt idx="1">
                  <c:v>Q4 2006</c:v>
                </c:pt>
                <c:pt idx="2">
                  <c:v>Q4 2019</c:v>
                </c:pt>
                <c:pt idx="3">
                  <c:v>Q4 2023</c:v>
                </c:pt>
              </c:strCache>
            </c:strRef>
          </c:cat>
          <c:val>
            <c:numRef>
              <c:f>'Figures 34-41, All US 25-54 '!$I$10:$L$10</c:f>
              <c:numCache>
                <c:formatCode>###0%</c:formatCode>
                <c:ptCount val="4"/>
                <c:pt idx="0">
                  <c:v>0.82468618940984162</c:v>
                </c:pt>
                <c:pt idx="1">
                  <c:v>0.81243302227714009</c:v>
                </c:pt>
                <c:pt idx="2">
                  <c:v>0.7930290811422962</c:v>
                </c:pt>
                <c:pt idx="3">
                  <c:v>0.79050095133997866</c:v>
                </c:pt>
              </c:numCache>
            </c:numRef>
          </c:val>
          <c:smooth val="0"/>
          <c:extLst>
            <c:ext xmlns:c16="http://schemas.microsoft.com/office/drawing/2014/chart" uri="{C3380CC4-5D6E-409C-BE32-E72D297353CC}">
              <c16:uniqueId val="{00000008-2B2B-4163-8A7D-6A0E3D5FF635}"/>
            </c:ext>
          </c:extLst>
        </c:ser>
        <c:dLbls>
          <c:showLegendKey val="0"/>
          <c:showVal val="0"/>
          <c:showCatName val="0"/>
          <c:showSerName val="0"/>
          <c:showPercent val="0"/>
          <c:showBubbleSize val="0"/>
        </c:dLbls>
        <c:marker val="1"/>
        <c:smooth val="0"/>
        <c:axId val="80626304"/>
        <c:axId val="1"/>
      </c:lineChart>
      <c:catAx>
        <c:axId val="806263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0.95000000000000007"/>
          <c:min val="0.70000000000000007"/>
        </c:scaling>
        <c:delete val="1"/>
        <c:axPos val="l"/>
        <c:numFmt formatCode="###0%" sourceLinked="1"/>
        <c:majorTickMark val="out"/>
        <c:minorTickMark val="none"/>
        <c:tickLblPos val="nextTo"/>
        <c:crossAx val="80626304"/>
        <c:crosses val="autoZero"/>
        <c:crossBetween val="between"/>
      </c:valAx>
    </c:plotArea>
    <c:legend>
      <c:legendPos val="r"/>
      <c:layout>
        <c:manualLayout>
          <c:xMode val="edge"/>
          <c:yMode val="edge"/>
          <c:x val="0.75020394760698883"/>
          <c:y val="0.34544114057648501"/>
          <c:w val="0.23035957319956413"/>
          <c:h val="0.22405684005881121"/>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39. Labor Force Participation Rate: Black U.S.-Born</a:t>
            </a:r>
          </a:p>
        </c:rich>
      </c:tx>
      <c:layout>
        <c:manualLayout>
          <c:xMode val="edge"/>
          <c:yMode val="edge"/>
          <c:x val="0.10613274555523494"/>
          <c:y val="4.4913759834278838E-2"/>
        </c:manualLayout>
      </c:layout>
      <c:overlay val="0"/>
    </c:title>
    <c:autoTitleDeleted val="0"/>
    <c:plotArea>
      <c:layout>
        <c:manualLayout>
          <c:layoutTarget val="inner"/>
          <c:xMode val="edge"/>
          <c:yMode val="edge"/>
          <c:x val="6.8204778683846959E-2"/>
          <c:y val="0.14620976052036305"/>
          <c:w val="0.78629698228917599"/>
          <c:h val="0.73967299254635055"/>
        </c:manualLayout>
      </c:layout>
      <c:lineChart>
        <c:grouping val="standard"/>
        <c:varyColors val="0"/>
        <c:ser>
          <c:idx val="0"/>
          <c:order val="0"/>
          <c:tx>
            <c:strRef>
              <c:f>'Figures 34-41, All US 25-54 '!$H$14</c:f>
              <c:strCache>
                <c:ptCount val="1"/>
                <c:pt idx="0">
                  <c:v>Bachelors+</c:v>
                </c:pt>
              </c:strCache>
            </c:strRef>
          </c:tx>
          <c:spPr>
            <a:ln>
              <a:solidFill>
                <a:srgbClr val="0070C0"/>
              </a:solidFill>
            </a:ln>
          </c:spPr>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B-3045-40AF-B9D9-AF996E5CCF0D}"/>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C-3045-40AF-B9D9-AF996E5CCF0D}"/>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34-41, All US 25-54 '!$I$25:$L$25</c:f>
              <c:strCache>
                <c:ptCount val="4"/>
                <c:pt idx="0">
                  <c:v>Q4 2000</c:v>
                </c:pt>
                <c:pt idx="1">
                  <c:v>Q4 2006</c:v>
                </c:pt>
                <c:pt idx="2">
                  <c:v>Q4 2019</c:v>
                </c:pt>
                <c:pt idx="3">
                  <c:v>Q4 2023</c:v>
                </c:pt>
              </c:strCache>
            </c:strRef>
          </c:cat>
          <c:val>
            <c:numRef>
              <c:f>'Figures 34-41, All US 25-54 '!$I$14:$L$14</c:f>
              <c:numCache>
                <c:formatCode>###0%</c:formatCode>
                <c:ptCount val="4"/>
                <c:pt idx="0">
                  <c:v>0.90707507969711332</c:v>
                </c:pt>
                <c:pt idx="1">
                  <c:v>0.90987334635381356</c:v>
                </c:pt>
                <c:pt idx="2">
                  <c:v>0.91123478343690734</c:v>
                </c:pt>
                <c:pt idx="3">
                  <c:v>0.90124524859573896</c:v>
                </c:pt>
              </c:numCache>
            </c:numRef>
          </c:val>
          <c:smooth val="0"/>
          <c:extLst>
            <c:ext xmlns:c16="http://schemas.microsoft.com/office/drawing/2014/chart" uri="{C3380CC4-5D6E-409C-BE32-E72D297353CC}">
              <c16:uniqueId val="{0000000D-3045-40AF-B9D9-AF996E5CCF0D}"/>
            </c:ext>
          </c:extLst>
        </c:ser>
        <c:ser>
          <c:idx val="1"/>
          <c:order val="1"/>
          <c:tx>
            <c:strRef>
              <c:f>'Figures 34-41, All US 25-54 '!$H$15</c:f>
              <c:strCache>
                <c:ptCount val="1"/>
                <c:pt idx="0">
                  <c:v>&lt;Bachelor's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8-3045-40AF-B9D9-AF996E5CCF0D}"/>
                </c:ext>
              </c:extLst>
            </c:dLbl>
            <c:dLbl>
              <c:idx val="1"/>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9-3045-40AF-B9D9-AF996E5CCF0D}"/>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34-41, All US 25-54 '!$I$25:$L$25</c:f>
              <c:strCache>
                <c:ptCount val="4"/>
                <c:pt idx="0">
                  <c:v>Q4 2000</c:v>
                </c:pt>
                <c:pt idx="1">
                  <c:v>Q4 2006</c:v>
                </c:pt>
                <c:pt idx="2">
                  <c:v>Q4 2019</c:v>
                </c:pt>
                <c:pt idx="3">
                  <c:v>Q4 2023</c:v>
                </c:pt>
              </c:strCache>
            </c:strRef>
          </c:cat>
          <c:val>
            <c:numRef>
              <c:f>'Figures 34-41, All US 25-54 '!$I$15:$L$15</c:f>
              <c:numCache>
                <c:formatCode>###0%</c:formatCode>
                <c:ptCount val="4"/>
                <c:pt idx="0">
                  <c:v>0.7884566631131904</c:v>
                </c:pt>
                <c:pt idx="1">
                  <c:v>0.76715345270726387</c:v>
                </c:pt>
                <c:pt idx="2">
                  <c:v>0.76145148145564323</c:v>
                </c:pt>
                <c:pt idx="3">
                  <c:v>0.7597005244866577</c:v>
                </c:pt>
              </c:numCache>
            </c:numRef>
          </c:val>
          <c:smooth val="0"/>
          <c:extLst>
            <c:ext xmlns:c16="http://schemas.microsoft.com/office/drawing/2014/chart" uri="{C3380CC4-5D6E-409C-BE32-E72D297353CC}">
              <c16:uniqueId val="{0000000A-3045-40AF-B9D9-AF996E5CCF0D}"/>
            </c:ext>
          </c:extLst>
        </c:ser>
        <c:dLbls>
          <c:showLegendKey val="0"/>
          <c:showVal val="0"/>
          <c:showCatName val="0"/>
          <c:showSerName val="0"/>
          <c:showPercent val="0"/>
          <c:showBubbleSize val="0"/>
        </c:dLbls>
        <c:marker val="1"/>
        <c:smooth val="0"/>
        <c:axId val="80627136"/>
        <c:axId val="1"/>
      </c:lineChart>
      <c:catAx>
        <c:axId val="806271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0.96000000000000008"/>
          <c:min val="0.70000000000000007"/>
        </c:scaling>
        <c:delete val="1"/>
        <c:axPos val="l"/>
        <c:numFmt formatCode="###0%" sourceLinked="1"/>
        <c:majorTickMark val="out"/>
        <c:minorTickMark val="none"/>
        <c:tickLblPos val="nextTo"/>
        <c:crossAx val="80627136"/>
        <c:crosses val="autoZero"/>
        <c:crossBetween val="between"/>
      </c:valAx>
    </c:plotArea>
    <c:legend>
      <c:legendPos val="r"/>
      <c:layout>
        <c:manualLayout>
          <c:xMode val="edge"/>
          <c:yMode val="edge"/>
          <c:x val="0.74722936175646726"/>
          <c:y val="0.41087023916002002"/>
          <c:w val="0.22953073265627777"/>
          <c:h val="0.22137049764605946"/>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40. Labor Force Participation Rate: Hispanic U.S.-Born</a:t>
            </a:r>
          </a:p>
        </c:rich>
      </c:tx>
      <c:overlay val="0"/>
    </c:title>
    <c:autoTitleDeleted val="0"/>
    <c:plotArea>
      <c:layout>
        <c:manualLayout>
          <c:layoutTarget val="inner"/>
          <c:xMode val="edge"/>
          <c:yMode val="edge"/>
          <c:x val="3.1814997043135708E-2"/>
          <c:y val="0.17903990201461198"/>
          <c:w val="0.82495132265338711"/>
          <c:h val="0.70080158936363457"/>
        </c:manualLayout>
      </c:layout>
      <c:lineChart>
        <c:grouping val="standard"/>
        <c:varyColors val="0"/>
        <c:ser>
          <c:idx val="0"/>
          <c:order val="0"/>
          <c:tx>
            <c:strRef>
              <c:f>'Figures 34-41, All US 25-54 '!$H$20</c:f>
              <c:strCache>
                <c:ptCount val="1"/>
                <c:pt idx="0">
                  <c:v>Bachelors+</c:v>
                </c:pt>
              </c:strCache>
            </c:strRef>
          </c:tx>
          <c:marker>
            <c:symbol val="circle"/>
            <c:size val="5"/>
            <c:spPr>
              <a:solidFill>
                <a:schemeClr val="bg1"/>
              </a:solidFill>
            </c:spPr>
          </c:marker>
          <c:dLbls>
            <c:dLbl>
              <c:idx val="0"/>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D-99FF-4EA9-A82F-4F276BEFA429}"/>
                </c:ext>
              </c:extLst>
            </c:dLbl>
            <c:dLbl>
              <c:idx val="1"/>
              <c:numFmt formatCode="0%" sourceLinked="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E-99FF-4EA9-A82F-4F276BEFA429}"/>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34-41, All US 25-54 '!$I$25:$L$25</c:f>
              <c:strCache>
                <c:ptCount val="4"/>
                <c:pt idx="0">
                  <c:v>Q4 2000</c:v>
                </c:pt>
                <c:pt idx="1">
                  <c:v>Q4 2006</c:v>
                </c:pt>
                <c:pt idx="2">
                  <c:v>Q4 2019</c:v>
                </c:pt>
                <c:pt idx="3">
                  <c:v>Q4 2023</c:v>
                </c:pt>
              </c:strCache>
            </c:strRef>
          </c:cat>
          <c:val>
            <c:numRef>
              <c:f>'Figures 34-41, All US 25-54 '!$I$20:$L$20</c:f>
              <c:numCache>
                <c:formatCode>###0%</c:formatCode>
                <c:ptCount val="4"/>
                <c:pt idx="0">
                  <c:v>0.86488663134624733</c:v>
                </c:pt>
                <c:pt idx="1">
                  <c:v>0.90294837722651689</c:v>
                </c:pt>
                <c:pt idx="2">
                  <c:v>0.89068858813444829</c:v>
                </c:pt>
                <c:pt idx="3">
                  <c:v>0.88649042633853714</c:v>
                </c:pt>
              </c:numCache>
            </c:numRef>
          </c:val>
          <c:smooth val="0"/>
          <c:extLst>
            <c:ext xmlns:c16="http://schemas.microsoft.com/office/drawing/2014/chart" uri="{C3380CC4-5D6E-409C-BE32-E72D297353CC}">
              <c16:uniqueId val="{0000000F-99FF-4EA9-A82F-4F276BEFA429}"/>
            </c:ext>
          </c:extLst>
        </c:ser>
        <c:ser>
          <c:idx val="1"/>
          <c:order val="1"/>
          <c:tx>
            <c:strRef>
              <c:f>'Figures 34-41, All US 25-54 '!$H$21</c:f>
              <c:strCache>
                <c:ptCount val="1"/>
                <c:pt idx="0">
                  <c:v>&lt;Bachelor's</c:v>
                </c:pt>
              </c:strCache>
            </c:strRef>
          </c:tx>
          <c:marker>
            <c:symbol val="circle"/>
            <c:size val="5"/>
            <c:spPr>
              <a:solidFill>
                <a:schemeClr val="bg1"/>
              </a:solidFill>
            </c:spPr>
          </c:marker>
          <c:dLbls>
            <c:dLbl>
              <c:idx val="0"/>
              <c:layout>
                <c:manualLayout>
                  <c:x val="-8.6386893945949068E-3"/>
                  <c:y val="5.4602651202895668E-2"/>
                </c:manualLayout>
              </c:layout>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9FF-4EA9-A82F-4F276BEFA429}"/>
                </c:ext>
              </c:extLst>
            </c:dLbl>
            <c:dLbl>
              <c:idx val="1"/>
              <c:layout>
                <c:manualLayout>
                  <c:x val="-5.4030169305759853E-3"/>
                  <c:y val="6.0151416091039162E-2"/>
                </c:manualLayout>
              </c:layout>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9FF-4EA9-A82F-4F276BEFA429}"/>
                </c:ext>
              </c:extLst>
            </c:dLbl>
            <c:dLbl>
              <c:idx val="2"/>
              <c:layout>
                <c:manualLayout>
                  <c:x val="-2.6056739267855825E-3"/>
                  <c:y val="5.8946026936226206E-2"/>
                </c:manualLayout>
              </c:layout>
              <c:numFmt formatCode="0%" sourceLinked="0"/>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9FF-4EA9-A82F-4F276BEFA429}"/>
                </c:ext>
              </c:extLst>
            </c:dLbl>
            <c:dLbl>
              <c:idx val="3"/>
              <c:layout>
                <c:manualLayout>
                  <c:x val="-3.6479434974996817E-2"/>
                  <c:y val="6.51409249537878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9FF-4EA9-A82F-4F276BEFA429}"/>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34-41, All US 25-54 '!$I$25:$L$25</c:f>
              <c:strCache>
                <c:ptCount val="4"/>
                <c:pt idx="0">
                  <c:v>Q4 2000</c:v>
                </c:pt>
                <c:pt idx="1">
                  <c:v>Q4 2006</c:v>
                </c:pt>
                <c:pt idx="2">
                  <c:v>Q4 2019</c:v>
                </c:pt>
                <c:pt idx="3">
                  <c:v>Q4 2023</c:v>
                </c:pt>
              </c:strCache>
            </c:strRef>
          </c:cat>
          <c:val>
            <c:numRef>
              <c:f>'Figures 34-41, All US 25-54 '!$I$21:$L$21</c:f>
              <c:numCache>
                <c:formatCode>###0%</c:formatCode>
                <c:ptCount val="4"/>
                <c:pt idx="0">
                  <c:v>0.78433826555527242</c:v>
                </c:pt>
                <c:pt idx="1">
                  <c:v>0.7885637469466712</c:v>
                </c:pt>
                <c:pt idx="2">
                  <c:v>0.79795929464820092</c:v>
                </c:pt>
                <c:pt idx="3">
                  <c:v>0.79135257843266171</c:v>
                </c:pt>
              </c:numCache>
            </c:numRef>
          </c:val>
          <c:smooth val="0"/>
          <c:extLst>
            <c:ext xmlns:c16="http://schemas.microsoft.com/office/drawing/2014/chart" uri="{C3380CC4-5D6E-409C-BE32-E72D297353CC}">
              <c16:uniqueId val="{0000000C-99FF-4EA9-A82F-4F276BEFA429}"/>
            </c:ext>
          </c:extLst>
        </c:ser>
        <c:dLbls>
          <c:showLegendKey val="0"/>
          <c:showVal val="0"/>
          <c:showCatName val="0"/>
          <c:showSerName val="0"/>
          <c:showPercent val="0"/>
          <c:showBubbleSize val="0"/>
        </c:dLbls>
        <c:marker val="1"/>
        <c:smooth val="0"/>
        <c:axId val="74080048"/>
        <c:axId val="1"/>
      </c:lineChart>
      <c:catAx>
        <c:axId val="740800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70000000000000007"/>
        </c:scaling>
        <c:delete val="1"/>
        <c:axPos val="l"/>
        <c:numFmt formatCode="###0%" sourceLinked="1"/>
        <c:majorTickMark val="out"/>
        <c:minorTickMark val="none"/>
        <c:tickLblPos val="nextTo"/>
        <c:crossAx val="74080048"/>
        <c:crosses val="autoZero"/>
        <c:crossBetween val="between"/>
      </c:valAx>
    </c:plotArea>
    <c:legend>
      <c:legendPos val="r"/>
      <c:layout>
        <c:manualLayout>
          <c:xMode val="edge"/>
          <c:yMode val="edge"/>
          <c:x val="0.75075129524457029"/>
          <c:y val="0.40008726358523911"/>
          <c:w val="0.22840843764405203"/>
          <c:h val="0.2441353794551606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1" i="0" u="none" strike="noStrike" kern="1200" spc="0" baseline="0">
                <a:solidFill>
                  <a:schemeClr val="tx1">
                    <a:lumMod val="65000"/>
                    <a:lumOff val="35000"/>
                  </a:schemeClr>
                </a:solidFill>
                <a:latin typeface="+mn-lt"/>
                <a:ea typeface="+mn-ea"/>
                <a:cs typeface="+mn-cs"/>
              </a:defRPr>
            </a:pPr>
            <a:r>
              <a:rPr lang="en-US" sz="1800" b="1"/>
              <a:t>Figure</a:t>
            </a:r>
            <a:r>
              <a:rPr lang="en-US" sz="1800" b="1" baseline="0"/>
              <a:t> 4</a:t>
            </a:r>
            <a:endParaRPr lang="en-US" sz="1800" b="1"/>
          </a:p>
          <a:p>
            <a:pPr>
              <a:defRPr sz="2800" b="1"/>
            </a:pPr>
            <a:r>
              <a:rPr lang="en-US" sz="1900" b="1" i="0" baseline="0">
                <a:effectLst/>
              </a:rPr>
              <a:t>Change in Number Working Compared to 4th Quarter of 2019</a:t>
            </a:r>
            <a:endParaRPr lang="en-US" sz="1900">
              <a:effectLst/>
            </a:endParaRPr>
          </a:p>
          <a:p>
            <a:pPr>
              <a:defRPr sz="2800" b="1"/>
            </a:pPr>
            <a:r>
              <a:rPr lang="en-US" sz="1500" b="1" i="0" baseline="0">
                <a:effectLst/>
              </a:rPr>
              <a:t>Employment of U.S.-born is still below 2019 level, while immigrant</a:t>
            </a:r>
          </a:p>
          <a:p>
            <a:pPr>
              <a:defRPr sz="2800" b="1"/>
            </a:pPr>
            <a:r>
              <a:rPr lang="en-US" sz="1500" b="1" i="0" baseline="0">
                <a:effectLst/>
              </a:rPr>
              <a:t>employment is well above.</a:t>
            </a:r>
            <a:endParaRPr lang="en-US" sz="1500">
              <a:effectLst/>
            </a:endParaRPr>
          </a:p>
          <a:p>
            <a:pPr>
              <a:defRPr sz="2800" b="1"/>
            </a:pPr>
            <a:r>
              <a:rPr lang="en-US" sz="1400" b="1" i="0" baseline="0">
                <a:effectLst/>
              </a:rPr>
              <a:t>(in thousands)</a:t>
            </a:r>
            <a:endParaRPr lang="en-US" sz="1400"/>
          </a:p>
        </c:rich>
      </c:tx>
      <c:layout>
        <c:manualLayout>
          <c:xMode val="edge"/>
          <c:yMode val="edge"/>
          <c:x val="0.16050884094227844"/>
          <c:y val="7.0042918995364186E-3"/>
        </c:manualLayout>
      </c:layout>
      <c:overlay val="0"/>
      <c:spPr>
        <a:noFill/>
        <a:ln>
          <a:noFill/>
        </a:ln>
        <a:effectLst/>
      </c:spPr>
      <c:txPr>
        <a:bodyPr rot="0" spcFirstLastPara="1" vertOverflow="ellipsis" vert="horz" wrap="square" anchor="ctr" anchorCtr="1"/>
        <a:lstStyle/>
        <a:p>
          <a:pPr>
            <a:defRPr sz="2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9395210898162985E-2"/>
          <c:y val="0.26784845073326674"/>
          <c:w val="0.92624303343940384"/>
          <c:h val="0.65293989412501252"/>
        </c:manualLayout>
      </c:layout>
      <c:barChart>
        <c:barDir val="col"/>
        <c:grouping val="clustered"/>
        <c:varyColors val="0"/>
        <c:ser>
          <c:idx val="0"/>
          <c:order val="0"/>
          <c:tx>
            <c:strRef>
              <c:f>'Fig 4'!$C$5</c:f>
              <c:strCache>
                <c:ptCount val="1"/>
                <c:pt idx="0">
                  <c:v>   U.S.-Born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4'!$B$6:$B$9</c:f>
              <c:numCache>
                <c:formatCode>General</c:formatCode>
                <c:ptCount val="4"/>
                <c:pt idx="0">
                  <c:v>2020</c:v>
                </c:pt>
                <c:pt idx="1">
                  <c:v>2021</c:v>
                </c:pt>
                <c:pt idx="2">
                  <c:v>2022</c:v>
                </c:pt>
                <c:pt idx="3">
                  <c:v>2023</c:v>
                </c:pt>
              </c:numCache>
            </c:numRef>
          </c:cat>
          <c:val>
            <c:numRef>
              <c:f>'Fig 4'!$C$6:$C$9</c:f>
              <c:numCache>
                <c:formatCode>#,##0</c:formatCode>
                <c:ptCount val="4"/>
                <c:pt idx="0">
                  <c:v>-6678.9460000000108</c:v>
                </c:pt>
                <c:pt idx="1">
                  <c:v>-3540.9380000000092</c:v>
                </c:pt>
                <c:pt idx="2">
                  <c:v>-1896.2570000000123</c:v>
                </c:pt>
                <c:pt idx="3">
                  <c:v>-182.83400000000256</c:v>
                </c:pt>
              </c:numCache>
            </c:numRef>
          </c:val>
          <c:extLst>
            <c:ext xmlns:c16="http://schemas.microsoft.com/office/drawing/2014/chart" uri="{C3380CC4-5D6E-409C-BE32-E72D297353CC}">
              <c16:uniqueId val="{00000000-2E11-41EC-A49C-31C52AA0D454}"/>
            </c:ext>
          </c:extLst>
        </c:ser>
        <c:ser>
          <c:idx val="1"/>
          <c:order val="1"/>
          <c:tx>
            <c:strRef>
              <c:f>'Fig 4'!$D$5</c:f>
              <c:strCache>
                <c:ptCount val="1"/>
                <c:pt idx="0">
                  <c:v>   Immigrants</c:v>
                </c:pt>
              </c:strCache>
            </c:strRef>
          </c:tx>
          <c:spPr>
            <a:solidFill>
              <a:srgbClr val="00B050"/>
            </a:solidFill>
            <a:ln>
              <a:noFill/>
            </a:ln>
            <a:effectLst/>
          </c:spPr>
          <c:invertIfNegative val="0"/>
          <c:dLbls>
            <c:dLbl>
              <c:idx val="0"/>
              <c:layout>
                <c:manualLayout>
                  <c:x val="7.7332530490024469E-3"/>
                  <c:y val="3.083175704963989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E11-41EC-A49C-31C52AA0D454}"/>
                </c:ext>
              </c:extLst>
            </c:dLbl>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4'!$B$6:$B$9</c:f>
              <c:numCache>
                <c:formatCode>General</c:formatCode>
                <c:ptCount val="4"/>
                <c:pt idx="0">
                  <c:v>2020</c:v>
                </c:pt>
                <c:pt idx="1">
                  <c:v>2021</c:v>
                </c:pt>
                <c:pt idx="2">
                  <c:v>2022</c:v>
                </c:pt>
                <c:pt idx="3">
                  <c:v>2023</c:v>
                </c:pt>
              </c:numCache>
            </c:numRef>
          </c:cat>
          <c:val>
            <c:numRef>
              <c:f>'Fig 4'!$D$6:$D$9</c:f>
              <c:numCache>
                <c:formatCode>#,##0</c:formatCode>
                <c:ptCount val="4"/>
                <c:pt idx="0">
                  <c:v>-2076.143</c:v>
                </c:pt>
                <c:pt idx="1">
                  <c:v>200.98300000000017</c:v>
                </c:pt>
                <c:pt idx="2">
                  <c:v>1979.5060000000012</c:v>
                </c:pt>
                <c:pt idx="3">
                  <c:v>2870.9910000000018</c:v>
                </c:pt>
              </c:numCache>
            </c:numRef>
          </c:val>
          <c:extLst>
            <c:ext xmlns:c16="http://schemas.microsoft.com/office/drawing/2014/chart" uri="{C3380CC4-5D6E-409C-BE32-E72D297353CC}">
              <c16:uniqueId val="{00000001-2E11-41EC-A49C-31C52AA0D454}"/>
            </c:ext>
          </c:extLst>
        </c:ser>
        <c:dLbls>
          <c:showLegendKey val="0"/>
          <c:showVal val="0"/>
          <c:showCatName val="0"/>
          <c:showSerName val="0"/>
          <c:showPercent val="0"/>
          <c:showBubbleSize val="0"/>
        </c:dLbls>
        <c:gapWidth val="219"/>
        <c:axId val="1322961535"/>
        <c:axId val="1209660975"/>
      </c:barChart>
      <c:catAx>
        <c:axId val="1322961535"/>
        <c:scaling>
          <c:orientation val="minMax"/>
        </c:scaling>
        <c:delete val="1"/>
        <c:axPos val="b"/>
        <c:numFmt formatCode="General" sourceLinked="1"/>
        <c:majorTickMark val="none"/>
        <c:minorTickMark val="none"/>
        <c:tickLblPos val="nextTo"/>
        <c:crossAx val="1209660975"/>
        <c:crosses val="autoZero"/>
        <c:auto val="1"/>
        <c:lblAlgn val="ctr"/>
        <c:lblOffset val="100"/>
        <c:noMultiLvlLbl val="0"/>
      </c:catAx>
      <c:valAx>
        <c:axId val="12096609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1322961535"/>
        <c:crosses val="autoZero"/>
        <c:crossBetween val="between"/>
      </c:valAx>
      <c:spPr>
        <a:noFill/>
        <a:ln>
          <a:noFill/>
        </a:ln>
        <a:effectLst/>
      </c:spPr>
    </c:plotArea>
    <c:legend>
      <c:legendPos val="b"/>
      <c:layout>
        <c:manualLayout>
          <c:xMode val="edge"/>
          <c:yMode val="edge"/>
          <c:x val="0.62765057850452899"/>
          <c:y val="0.68481431066240228"/>
          <c:w val="0.30361202869767145"/>
          <c:h val="0.14557065248510939"/>
        </c:manualLayout>
      </c:layout>
      <c:overlay val="0"/>
      <c:spPr>
        <a:solidFill>
          <a:schemeClr val="bg1"/>
        </a:solidFill>
        <a:ln>
          <a:noFill/>
        </a:ln>
        <a:effectLst/>
      </c:spPr>
      <c:txPr>
        <a:bodyPr rot="0" spcFirstLastPara="1" vertOverflow="ellipsis" vert="horz" wrap="square" anchor="ctr" anchorCtr="1"/>
        <a:lstStyle/>
        <a:p>
          <a:pPr>
            <a:defRPr sz="2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37. Employment Rate: White U.S.-Born</a:t>
            </a:r>
          </a:p>
        </c:rich>
      </c:tx>
      <c:overlay val="1"/>
    </c:title>
    <c:autoTitleDeleted val="0"/>
    <c:plotArea>
      <c:layout>
        <c:manualLayout>
          <c:layoutTarget val="inner"/>
          <c:xMode val="edge"/>
          <c:yMode val="edge"/>
          <c:x val="5.7051111504811979E-2"/>
          <c:y val="2.7993219675366495E-2"/>
          <c:w val="0.82960027473866782"/>
          <c:h val="0.8296134866450644"/>
        </c:manualLayout>
      </c:layout>
      <c:lineChart>
        <c:grouping val="standard"/>
        <c:varyColors val="0"/>
        <c:ser>
          <c:idx val="0"/>
          <c:order val="0"/>
          <c:tx>
            <c:strRef>
              <c:f>'Figures 34-41, All US 25-54 '!$B$26</c:f>
              <c:strCache>
                <c:ptCount val="1"/>
                <c:pt idx="0">
                  <c:v>Bachelors+</c:v>
                </c:pt>
              </c:strCache>
            </c:strRef>
          </c:tx>
          <c:marker>
            <c:symbol val="circle"/>
            <c:size val="5"/>
            <c:spPr>
              <a:solidFill>
                <a:schemeClr val="bg1"/>
              </a:solidFill>
            </c:spPr>
          </c:marker>
          <c:dLbls>
            <c:dLbl>
              <c:idx val="0"/>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64D0-459F-B08E-3E9ED7B44742}"/>
                </c:ext>
              </c:extLst>
            </c:dLbl>
            <c:dLbl>
              <c:idx val="1"/>
              <c:spPr/>
              <c:txPr>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B-64D0-459F-B08E-3E9ED7B44742}"/>
                </c:ext>
              </c:extLst>
            </c:dLbl>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34-41, All US 25-54 '!$C$25:$F$25</c:f>
              <c:strCache>
                <c:ptCount val="4"/>
                <c:pt idx="0">
                  <c:v>Q4 2000</c:v>
                </c:pt>
                <c:pt idx="1">
                  <c:v>Q4 2006</c:v>
                </c:pt>
                <c:pt idx="2">
                  <c:v>Q4 2019</c:v>
                </c:pt>
                <c:pt idx="3">
                  <c:v>Q4 2023</c:v>
                </c:pt>
              </c:strCache>
            </c:strRef>
          </c:cat>
          <c:val>
            <c:numRef>
              <c:f>'Figures 34-41, All US 25-54 '!$C$26:$F$26</c:f>
              <c:numCache>
                <c:formatCode>###0%</c:formatCode>
                <c:ptCount val="4"/>
                <c:pt idx="0">
                  <c:v>0.88958627775896493</c:v>
                </c:pt>
                <c:pt idx="1">
                  <c:v>0.88410620028423059</c:v>
                </c:pt>
                <c:pt idx="2">
                  <c:v>0.89563721169100285</c:v>
                </c:pt>
                <c:pt idx="3">
                  <c:v>0.89772871957936973</c:v>
                </c:pt>
              </c:numCache>
            </c:numRef>
          </c:val>
          <c:smooth val="0"/>
          <c:extLst>
            <c:ext xmlns:c16="http://schemas.microsoft.com/office/drawing/2014/chart" uri="{C3380CC4-5D6E-409C-BE32-E72D297353CC}">
              <c16:uniqueId val="{0000000C-64D0-459F-B08E-3E9ED7B44742}"/>
            </c:ext>
          </c:extLst>
        </c:ser>
        <c:ser>
          <c:idx val="1"/>
          <c:order val="1"/>
          <c:tx>
            <c:strRef>
              <c:f>'Figures 34-41, All US 25-54 '!$B$27</c:f>
              <c:strCache>
                <c:ptCount val="1"/>
                <c:pt idx="0">
                  <c:v>&lt;Bachelor's</c:v>
                </c:pt>
              </c:strCache>
            </c:strRef>
          </c:tx>
          <c:marker>
            <c:symbol val="circle"/>
            <c:size val="5"/>
            <c:spPr>
              <a:solidFill>
                <a:schemeClr val="bg1"/>
              </a:solidFill>
            </c:spPr>
          </c:marker>
          <c:dLbls>
            <c:dLbl>
              <c:idx val="0"/>
              <c:layout>
                <c:manualLayout>
                  <c:x val="-2.777777777777803E-3"/>
                  <c:y val="4.6296296296296294E-2"/>
                </c:manualLayout>
              </c:layout>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4D0-459F-B08E-3E9ED7B44742}"/>
                </c:ext>
              </c:extLst>
            </c:dLbl>
            <c:dLbl>
              <c:idx val="1"/>
              <c:layout>
                <c:manualLayout>
                  <c:x val="0"/>
                  <c:y val="6.0185185185185182E-2"/>
                </c:manualLayout>
              </c:layout>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4D0-459F-B08E-3E9ED7B44742}"/>
                </c:ext>
              </c:extLst>
            </c:dLbl>
            <c:dLbl>
              <c:idx val="2"/>
              <c:layout>
                <c:manualLayout>
                  <c:x val="-8.3332673782911312E-3"/>
                  <c:y val="5.5300894062303714E-2"/>
                </c:manualLayout>
              </c:layout>
              <c:spPr/>
              <c:txPr>
                <a:bodyPr/>
                <a:lstStyle/>
                <a:p>
                  <a:pPr>
                    <a:defRPr sz="1000" b="0" i="0" u="none" strike="noStrike" baseline="0">
                      <a:solidFill>
                        <a:srgbClr val="C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4D0-459F-B08E-3E9ED7B44742}"/>
                </c:ext>
              </c:extLst>
            </c:dLbl>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34-41, All US 25-54 '!$C$25:$F$25</c:f>
              <c:strCache>
                <c:ptCount val="4"/>
                <c:pt idx="0">
                  <c:v>Q4 2000</c:v>
                </c:pt>
                <c:pt idx="1">
                  <c:v>Q4 2006</c:v>
                </c:pt>
                <c:pt idx="2">
                  <c:v>Q4 2019</c:v>
                </c:pt>
                <c:pt idx="3">
                  <c:v>Q4 2023</c:v>
                </c:pt>
              </c:strCache>
            </c:strRef>
          </c:cat>
          <c:val>
            <c:numRef>
              <c:f>'Figures 34-41, All US 25-54 '!$C$27:$F$27</c:f>
              <c:numCache>
                <c:formatCode>###0%</c:formatCode>
                <c:ptCount val="4"/>
                <c:pt idx="0">
                  <c:v>0.81585578885325094</c:v>
                </c:pt>
                <c:pt idx="1">
                  <c:v>0.79763904568682154</c:v>
                </c:pt>
                <c:pt idx="2">
                  <c:v>0.77696042757994643</c:v>
                </c:pt>
                <c:pt idx="3">
                  <c:v>0.77673948085942957</c:v>
                </c:pt>
              </c:numCache>
            </c:numRef>
          </c:val>
          <c:smooth val="0"/>
          <c:extLst>
            <c:ext xmlns:c16="http://schemas.microsoft.com/office/drawing/2014/chart" uri="{C3380CC4-5D6E-409C-BE32-E72D297353CC}">
              <c16:uniqueId val="{00000009-64D0-459F-B08E-3E9ED7B44742}"/>
            </c:ext>
          </c:extLst>
        </c:ser>
        <c:dLbls>
          <c:showLegendKey val="0"/>
          <c:showVal val="0"/>
          <c:showCatName val="0"/>
          <c:showSerName val="0"/>
          <c:showPercent val="0"/>
          <c:showBubbleSize val="0"/>
        </c:dLbls>
        <c:marker val="1"/>
        <c:smooth val="0"/>
        <c:axId val="77644304"/>
        <c:axId val="1"/>
      </c:lineChart>
      <c:catAx>
        <c:axId val="776443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0.95000000000000007"/>
          <c:min val="0.70000000000000007"/>
        </c:scaling>
        <c:delete val="1"/>
        <c:axPos val="l"/>
        <c:numFmt formatCode="###0%" sourceLinked="1"/>
        <c:majorTickMark val="out"/>
        <c:minorTickMark val="none"/>
        <c:tickLblPos val="nextTo"/>
        <c:crossAx val="77644304"/>
        <c:crosses val="autoZero"/>
        <c:crossBetween val="between"/>
        <c:majorUnit val="0.1"/>
      </c:valAx>
    </c:plotArea>
    <c:legend>
      <c:legendPos val="r"/>
      <c:layout>
        <c:manualLayout>
          <c:xMode val="edge"/>
          <c:yMode val="edge"/>
          <c:x val="0.7521755380750309"/>
          <c:y val="0.36231501047631748"/>
          <c:w val="0.21945612468544529"/>
          <c:h val="0.2142254051504359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41. Labor Force Participation Rate: White U.S.-Born</a:t>
            </a:r>
          </a:p>
        </c:rich>
      </c:tx>
      <c:overlay val="1"/>
    </c:title>
    <c:autoTitleDeleted val="0"/>
    <c:plotArea>
      <c:layout>
        <c:manualLayout>
          <c:layoutTarget val="inner"/>
          <c:xMode val="edge"/>
          <c:yMode val="edge"/>
          <c:x val="3.9699826771688651E-2"/>
          <c:y val="8.9885211735632117E-2"/>
          <c:w val="0.85676025363333408"/>
          <c:h val="0.77533134647801427"/>
        </c:manualLayout>
      </c:layout>
      <c:lineChart>
        <c:grouping val="standard"/>
        <c:varyColors val="0"/>
        <c:ser>
          <c:idx val="0"/>
          <c:order val="0"/>
          <c:tx>
            <c:strRef>
              <c:f>'Figures 34-41, All US 25-54 '!$H$26</c:f>
              <c:strCache>
                <c:ptCount val="1"/>
                <c:pt idx="0">
                  <c:v>Bachelors+</c:v>
                </c:pt>
              </c:strCache>
            </c:strRef>
          </c:tx>
          <c:spPr>
            <a:ln>
              <a:solidFill>
                <a:srgbClr val="0070C0"/>
              </a:solidFill>
            </a:ln>
          </c:spPr>
          <c:marker>
            <c:symbol val="circle"/>
            <c:size val="5"/>
            <c:spPr>
              <a:solidFill>
                <a:schemeClr val="bg1"/>
              </a:solidFill>
            </c:spPr>
          </c:marker>
          <c:dLbls>
            <c:spPr>
              <a:noFill/>
              <a:ln w="25400">
                <a:noFill/>
              </a:ln>
            </c:spPr>
            <c:txPr>
              <a:bodyPr wrap="square" lIns="38100" tIns="19050" rIns="38100" bIns="19050" anchor="ctr">
                <a:spAutoFit/>
              </a:bodyPr>
              <a:lstStyle/>
              <a:p>
                <a:pPr>
                  <a:defRPr sz="1000" b="0" i="0" u="none" strike="noStrike" baseline="0">
                    <a:solidFill>
                      <a:srgbClr val="0070C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34-41, All US 25-54 '!$I$25:$L$25</c:f>
              <c:strCache>
                <c:ptCount val="4"/>
                <c:pt idx="0">
                  <c:v>Q4 2000</c:v>
                </c:pt>
                <c:pt idx="1">
                  <c:v>Q4 2006</c:v>
                </c:pt>
                <c:pt idx="2">
                  <c:v>Q4 2019</c:v>
                </c:pt>
                <c:pt idx="3">
                  <c:v>Q4 2023</c:v>
                </c:pt>
              </c:strCache>
            </c:strRef>
          </c:cat>
          <c:val>
            <c:numRef>
              <c:f>'Figures 34-41, All US 25-54 '!$I$26:$L$26</c:f>
              <c:numCache>
                <c:formatCode>###0%</c:formatCode>
                <c:ptCount val="4"/>
                <c:pt idx="0">
                  <c:v>0.9012471027345359</c:v>
                </c:pt>
                <c:pt idx="1">
                  <c:v>0.89734083812769894</c:v>
                </c:pt>
                <c:pt idx="2">
                  <c:v>0.90875777623040477</c:v>
                </c:pt>
                <c:pt idx="3">
                  <c:v>0.91237621540577574</c:v>
                </c:pt>
              </c:numCache>
            </c:numRef>
          </c:val>
          <c:smooth val="0"/>
          <c:extLst>
            <c:ext xmlns:c16="http://schemas.microsoft.com/office/drawing/2014/chart" uri="{C3380CC4-5D6E-409C-BE32-E72D297353CC}">
              <c16:uniqueId val="{0000000B-D284-494E-AE50-14083C2EE417}"/>
            </c:ext>
          </c:extLst>
        </c:ser>
        <c:ser>
          <c:idx val="1"/>
          <c:order val="1"/>
          <c:tx>
            <c:strRef>
              <c:f>'Figures 34-41, All US 25-54 '!$H$27</c:f>
              <c:strCache>
                <c:ptCount val="1"/>
                <c:pt idx="0">
                  <c:v>&lt;Bachelor's</c:v>
                </c:pt>
              </c:strCache>
            </c:strRef>
          </c:tx>
          <c:marker>
            <c:symbol val="circle"/>
            <c:size val="5"/>
            <c:spPr>
              <a:solidFill>
                <a:schemeClr val="bg1"/>
              </a:solidFill>
            </c:spPr>
          </c:marker>
          <c:dLbls>
            <c:dLbl>
              <c:idx val="0"/>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7-D284-494E-AE50-14083C2EE417}"/>
                </c:ext>
              </c:extLst>
            </c:dLbl>
            <c:dLbl>
              <c:idx val="1"/>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8-D284-494E-AE50-14083C2EE417}"/>
                </c:ext>
              </c:extLst>
            </c:dLbl>
            <c:dLbl>
              <c:idx val="2"/>
              <c:spPr/>
              <c:txPr>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9-D284-494E-AE50-14083C2EE417}"/>
                </c:ext>
              </c:extLst>
            </c:dLbl>
            <c:spPr>
              <a:noFill/>
              <a:ln w="25400">
                <a:noFill/>
              </a:ln>
            </c:spPr>
            <c:txPr>
              <a:bodyPr wrap="square" lIns="38100" tIns="19050" rIns="38100" bIns="19050" anchor="ctr">
                <a:spAutoFit/>
              </a:bodyPr>
              <a:lstStyle/>
              <a:p>
                <a:pPr>
                  <a:defRPr sz="1000" b="0" i="0" u="none" strike="noStrike" baseline="0">
                    <a:solidFill>
                      <a:srgbClr val="C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34-41, All US 25-54 '!$I$25:$L$25</c:f>
              <c:strCache>
                <c:ptCount val="4"/>
                <c:pt idx="0">
                  <c:v>Q4 2000</c:v>
                </c:pt>
                <c:pt idx="1">
                  <c:v>Q4 2006</c:v>
                </c:pt>
                <c:pt idx="2">
                  <c:v>Q4 2019</c:v>
                </c:pt>
                <c:pt idx="3">
                  <c:v>Q4 2023</c:v>
                </c:pt>
              </c:strCache>
            </c:strRef>
          </c:cat>
          <c:val>
            <c:numRef>
              <c:f>'Figures 34-41, All US 25-54 '!$I$27:$L$27</c:f>
              <c:numCache>
                <c:formatCode>###0%</c:formatCode>
                <c:ptCount val="4"/>
                <c:pt idx="0">
                  <c:v>0.83797171453714436</c:v>
                </c:pt>
                <c:pt idx="1">
                  <c:v>0.82646831010590072</c:v>
                </c:pt>
                <c:pt idx="2">
                  <c:v>0.80261498608772541</c:v>
                </c:pt>
                <c:pt idx="3">
                  <c:v>0.80088551360729909</c:v>
                </c:pt>
              </c:numCache>
            </c:numRef>
          </c:val>
          <c:smooth val="0"/>
          <c:extLst>
            <c:ext xmlns:c16="http://schemas.microsoft.com/office/drawing/2014/chart" uri="{C3380CC4-5D6E-409C-BE32-E72D297353CC}">
              <c16:uniqueId val="{0000000A-D284-494E-AE50-14083C2EE417}"/>
            </c:ext>
          </c:extLst>
        </c:ser>
        <c:dLbls>
          <c:showLegendKey val="0"/>
          <c:showVal val="0"/>
          <c:showCatName val="0"/>
          <c:showSerName val="0"/>
          <c:showPercent val="0"/>
          <c:showBubbleSize val="0"/>
        </c:dLbls>
        <c:marker val="1"/>
        <c:smooth val="0"/>
        <c:axId val="88158528"/>
        <c:axId val="1"/>
      </c:lineChart>
      <c:catAx>
        <c:axId val="8815852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0.95000000000000007"/>
          <c:min val="0.75000000000000011"/>
        </c:scaling>
        <c:delete val="1"/>
        <c:axPos val="l"/>
        <c:numFmt formatCode="###0%" sourceLinked="1"/>
        <c:majorTickMark val="out"/>
        <c:minorTickMark val="none"/>
        <c:tickLblPos val="nextTo"/>
        <c:crossAx val="88158528"/>
        <c:crosses val="autoZero"/>
        <c:crossBetween val="between"/>
        <c:majorUnit val="0.1"/>
      </c:valAx>
    </c:plotArea>
    <c:legend>
      <c:legendPos val="r"/>
      <c:layout>
        <c:manualLayout>
          <c:xMode val="edge"/>
          <c:yMode val="edge"/>
          <c:x val="0.75045410996173967"/>
          <c:y val="0.44746345250923231"/>
          <c:w val="0.21945611610915861"/>
          <c:h val="0.2093912587134337"/>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700" b="1" i="0" u="none" strike="noStrike" kern="1200" spc="0" baseline="0">
                <a:solidFill>
                  <a:schemeClr val="tx1">
                    <a:lumMod val="65000"/>
                    <a:lumOff val="35000"/>
                  </a:schemeClr>
                </a:solidFill>
                <a:latin typeface="+mn-lt"/>
                <a:ea typeface="+mn-ea"/>
                <a:cs typeface="+mn-cs"/>
              </a:defRPr>
            </a:pPr>
            <a:r>
              <a:rPr lang="en-US" sz="2400" b="1"/>
              <a:t>Figure 5</a:t>
            </a:r>
          </a:p>
          <a:p>
            <a:pPr>
              <a:defRPr sz="1700" b="1"/>
            </a:pPr>
            <a:r>
              <a:rPr lang="en-US" sz="1800" b="1"/>
              <a:t>If the labor</a:t>
            </a:r>
            <a:r>
              <a:rPr lang="en-US" sz="1800" b="1" baseline="0"/>
              <a:t> force participation rate of the working-age (16-64) U.S.-born had remained at the 2000 level, 5 million more would be in the labor force.</a:t>
            </a:r>
          </a:p>
          <a:p>
            <a:pPr>
              <a:defRPr sz="1700" b="1"/>
            </a:pPr>
            <a:r>
              <a:rPr lang="en-US" sz="1800" b="1" baseline="0"/>
              <a:t>(in millions)</a:t>
            </a:r>
            <a:endParaRPr lang="en-US" sz="1800" b="1"/>
          </a:p>
        </c:rich>
      </c:tx>
      <c:layout>
        <c:manualLayout>
          <c:xMode val="edge"/>
          <c:yMode val="edge"/>
          <c:x val="0.10576170160459909"/>
          <c:y val="1.3994096626109358E-2"/>
        </c:manualLayout>
      </c:layout>
      <c:overlay val="0"/>
      <c:spPr>
        <a:noFill/>
        <a:ln>
          <a:noFill/>
        </a:ln>
        <a:effectLst/>
      </c:spPr>
      <c:txPr>
        <a:bodyPr rot="0" spcFirstLastPara="1" vertOverflow="ellipsis" vert="horz" wrap="square" anchor="ctr" anchorCtr="1"/>
        <a:lstStyle/>
        <a:p>
          <a:pPr>
            <a:defRPr sz="17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4281662936955714E-2"/>
          <c:y val="0.24020418840322746"/>
          <c:w val="0.93256735936971025"/>
          <c:h val="0.64247394734279117"/>
        </c:manualLayout>
      </c:layout>
      <c:lineChart>
        <c:grouping val="standard"/>
        <c:varyColors val="0"/>
        <c:ser>
          <c:idx val="0"/>
          <c:order val="0"/>
          <c:tx>
            <c:strRef>
              <c:f>'Fig 5'!$C$4</c:f>
              <c:strCache>
                <c:ptCount val="1"/>
                <c:pt idx="0">
                  <c:v> Actual number  in the labor force </c:v>
                </c:pt>
              </c:strCache>
            </c:strRef>
          </c:tx>
          <c:spPr>
            <a:ln w="66675" cap="rnd">
              <a:solidFill>
                <a:schemeClr val="accent1"/>
              </a:solidFill>
              <a:round/>
            </a:ln>
            <a:effectLst/>
          </c:spPr>
          <c:marker>
            <c:symbol val="circle"/>
            <c:size val="8"/>
            <c:spPr>
              <a:solidFill>
                <a:schemeClr val="bg1"/>
              </a:solidFill>
              <a:ln w="9525">
                <a:solidFill>
                  <a:schemeClr val="accent1"/>
                </a:solidFill>
              </a:ln>
              <a:effectLst/>
            </c:spPr>
          </c:marker>
          <c:dLbls>
            <c:dLbl>
              <c:idx val="2"/>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4B-4B2B-B895-D554BAFB86F1}"/>
                </c:ext>
              </c:extLst>
            </c:dLbl>
            <c:dLbl>
              <c:idx val="4"/>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4B-4B2B-B895-D554BAFB86F1}"/>
                </c:ext>
              </c:extLst>
            </c:dLbl>
            <c:dLbl>
              <c:idx val="6"/>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4B-4B2B-B895-D554BAFB86F1}"/>
                </c:ext>
              </c:extLst>
            </c:dLbl>
            <c:dLbl>
              <c:idx val="8"/>
              <c:layout>
                <c:manualLayout>
                  <c:x val="-3.4215241100824023E-2"/>
                  <c:y val="4.39157087596362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54B-4B2B-B895-D554BAFB86F1}"/>
                </c:ext>
              </c:extLst>
            </c:dLbl>
            <c:dLbl>
              <c:idx val="10"/>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54B-4B2B-B895-D554BAFB86F1}"/>
                </c:ext>
              </c:extLst>
            </c:dLbl>
            <c:dLbl>
              <c:idx val="12"/>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54B-4B2B-B895-D554BAFB86F1}"/>
                </c:ext>
              </c:extLst>
            </c:dLbl>
            <c:dLbl>
              <c:idx val="14"/>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54B-4B2B-B895-D554BAFB86F1}"/>
                </c:ext>
              </c:extLst>
            </c:dLbl>
            <c:dLbl>
              <c:idx val="16"/>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54B-4B2B-B895-D554BAFB86F1}"/>
                </c:ext>
              </c:extLst>
            </c:dLbl>
            <c:dLbl>
              <c:idx val="18"/>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54B-4B2B-B895-D554BAFB86F1}"/>
                </c:ext>
              </c:extLst>
            </c:dLbl>
            <c:dLbl>
              <c:idx val="20"/>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54B-4B2B-B895-D554BAFB86F1}"/>
                </c:ext>
              </c:extLst>
            </c:dLbl>
            <c:dLbl>
              <c:idx val="22"/>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54B-4B2B-B895-D554BAFB86F1}"/>
                </c:ext>
              </c:extLst>
            </c:dLbl>
            <c:dLbl>
              <c:idx val="23"/>
              <c:layout>
                <c:manualLayout>
                  <c:x val="-1.0611913616519696E-3"/>
                  <c:y val="4.34964834336503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EF3-420D-ABDD-8C7CF0706A97}"/>
                </c:ext>
              </c:extLst>
            </c:dLbl>
            <c:spPr>
              <a:noFill/>
              <a:ln>
                <a:noFill/>
              </a:ln>
              <a:effectLst/>
            </c:spPr>
            <c:txPr>
              <a:bodyPr rot="0" spcFirstLastPara="1" vertOverflow="ellipsis" vert="horz" wrap="square" lIns="38100" tIns="19050" rIns="38100" bIns="19050" anchor="ctr" anchorCtr="1">
                <a:spAutoFit/>
              </a:bodyPr>
              <a:lstStyle/>
              <a:p>
                <a:pPr>
                  <a:defRPr sz="1500" b="1" i="0" u="none" strike="noStrike" kern="1200" baseline="0">
                    <a:solidFill>
                      <a:srgbClr val="0070C0"/>
                    </a:solidFill>
                    <a:latin typeface="+mn-lt"/>
                    <a:ea typeface="+mn-ea"/>
                    <a:cs typeface="+mn-cs"/>
                  </a:defRPr>
                </a:pPr>
                <a:endParaRPr lang="en-US"/>
              </a:p>
            </c:txPr>
            <c:dLblPos val="b"/>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5'!$B$5:$B$28</c:f>
              <c:strCache>
                <c:ptCount val="24"/>
                <c:pt idx="0">
                  <c:v>Q4 2000</c:v>
                </c:pt>
                <c:pt idx="1">
                  <c:v>Q4 2001</c:v>
                </c:pt>
                <c:pt idx="2">
                  <c:v>Q4 2002</c:v>
                </c:pt>
                <c:pt idx="3">
                  <c:v>Q4 2003</c:v>
                </c:pt>
                <c:pt idx="4">
                  <c:v>Q4 2004</c:v>
                </c:pt>
                <c:pt idx="5">
                  <c:v>Q4 2005</c:v>
                </c:pt>
                <c:pt idx="6">
                  <c:v>Q4 2006</c:v>
                </c:pt>
                <c:pt idx="7">
                  <c:v>Q4 2007</c:v>
                </c:pt>
                <c:pt idx="8">
                  <c:v>Q4 2008</c:v>
                </c:pt>
                <c:pt idx="9">
                  <c:v>Q4 2009</c:v>
                </c:pt>
                <c:pt idx="10">
                  <c:v>Q4 2010</c:v>
                </c:pt>
                <c:pt idx="11">
                  <c:v>Q4 2011</c:v>
                </c:pt>
                <c:pt idx="12">
                  <c:v>Q4 2012</c:v>
                </c:pt>
                <c:pt idx="13">
                  <c:v>Q4 2013</c:v>
                </c:pt>
                <c:pt idx="14">
                  <c:v>Q4 2014</c:v>
                </c:pt>
                <c:pt idx="15">
                  <c:v>Q4 2015</c:v>
                </c:pt>
                <c:pt idx="16">
                  <c:v>Q4 2016</c:v>
                </c:pt>
                <c:pt idx="17">
                  <c:v>Q4 2017</c:v>
                </c:pt>
                <c:pt idx="18">
                  <c:v>Q4 2018</c:v>
                </c:pt>
                <c:pt idx="19">
                  <c:v>Q4 2019</c:v>
                </c:pt>
                <c:pt idx="20">
                  <c:v>Q4 2020</c:v>
                </c:pt>
                <c:pt idx="21">
                  <c:v>Q4 2021</c:v>
                </c:pt>
                <c:pt idx="22">
                  <c:v>Q4 2022</c:v>
                </c:pt>
                <c:pt idx="23">
                  <c:v>Q4 2023</c:v>
                </c:pt>
              </c:strCache>
            </c:strRef>
          </c:cat>
          <c:val>
            <c:numRef>
              <c:f>'Fig 5'!$C$5:$C$28</c:f>
              <c:numCache>
                <c:formatCode>_(* #,##0.0_);_(* \(#,##0.0\);_(* "-"??_);_(@_)</c:formatCode>
                <c:ptCount val="24"/>
                <c:pt idx="0">
                  <c:v>119.27904600000001</c:v>
                </c:pt>
                <c:pt idx="1">
                  <c:v>119.656485</c:v>
                </c:pt>
                <c:pt idx="2">
                  <c:v>120.36145400000001</c:v>
                </c:pt>
                <c:pt idx="3">
                  <c:v>120.94958200000001</c:v>
                </c:pt>
                <c:pt idx="4">
                  <c:v>121.71535699999998</c:v>
                </c:pt>
                <c:pt idx="5">
                  <c:v>122.87625800000001</c:v>
                </c:pt>
                <c:pt idx="6" formatCode="_(* #,##0_);_(* \(#,##0\);_(* &quot;-&quot;??_);_(@_)">
                  <c:v>124.019379</c:v>
                </c:pt>
                <c:pt idx="7">
                  <c:v>124.294973</c:v>
                </c:pt>
                <c:pt idx="8" formatCode="_(* #,##0_);_(* \(#,##0\);_(* &quot;-&quot;??_);_(@_)">
                  <c:v>124.95136599999999</c:v>
                </c:pt>
                <c:pt idx="9">
                  <c:v>123.217375</c:v>
                </c:pt>
                <c:pt idx="10">
                  <c:v>122.809124</c:v>
                </c:pt>
                <c:pt idx="11">
                  <c:v>122.458496</c:v>
                </c:pt>
                <c:pt idx="12" formatCode="_(* #,##0_);_(* \(#,##0\);_(* &quot;-&quot;??_);_(@_)">
                  <c:v>122.96614300000002</c:v>
                </c:pt>
                <c:pt idx="13">
                  <c:v>122.127612</c:v>
                </c:pt>
                <c:pt idx="14">
                  <c:v>122.42698200000001</c:v>
                </c:pt>
                <c:pt idx="15">
                  <c:v>123.063776</c:v>
                </c:pt>
                <c:pt idx="16">
                  <c:v>124.137557</c:v>
                </c:pt>
                <c:pt idx="17">
                  <c:v>124.63659699999999</c:v>
                </c:pt>
                <c:pt idx="18">
                  <c:v>125.28838</c:v>
                </c:pt>
                <c:pt idx="19">
                  <c:v>126.711794</c:v>
                </c:pt>
                <c:pt idx="20">
                  <c:v>124.05590099999999</c:v>
                </c:pt>
                <c:pt idx="21">
                  <c:v>123.83271000000001</c:v>
                </c:pt>
                <c:pt idx="22">
                  <c:v>124.59278500000001</c:v>
                </c:pt>
                <c:pt idx="23">
                  <c:v>126.44631099999999</c:v>
                </c:pt>
              </c:numCache>
            </c:numRef>
          </c:val>
          <c:smooth val="0"/>
          <c:extLst>
            <c:ext xmlns:c16="http://schemas.microsoft.com/office/drawing/2014/chart" uri="{C3380CC4-5D6E-409C-BE32-E72D297353CC}">
              <c16:uniqueId val="{0000000B-B54B-4B2B-B895-D554BAFB86F1}"/>
            </c:ext>
          </c:extLst>
        </c:ser>
        <c:ser>
          <c:idx val="1"/>
          <c:order val="1"/>
          <c:tx>
            <c:strRef>
              <c:f>'Fig 5'!$C$29</c:f>
              <c:strCache>
                <c:ptCount val="1"/>
              </c:strCache>
            </c:strRef>
          </c:tx>
          <c:spPr>
            <a:ln w="66675" cap="rnd">
              <a:solidFill>
                <a:schemeClr val="accent2"/>
              </a:solidFill>
              <a:round/>
            </a:ln>
            <a:effectLst/>
          </c:spPr>
          <c:marker>
            <c:symbol val="circle"/>
            <c:size val="8"/>
            <c:spPr>
              <a:solidFill>
                <a:schemeClr val="bg1"/>
              </a:solidFill>
              <a:ln w="9525">
                <a:solidFill>
                  <a:schemeClr val="accent2"/>
                </a:solidFill>
              </a:ln>
              <a:effectLst/>
            </c:spPr>
          </c:marker>
          <c:dLbls>
            <c:dLbl>
              <c:idx val="0"/>
              <c:layout>
                <c:manualLayout>
                  <c:x val="-3.5501406528231388E-2"/>
                  <c:y val="-3.20223554648772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54B-4B2B-B895-D554BAFB86F1}"/>
                </c:ext>
              </c:extLst>
            </c:dLbl>
            <c:dLbl>
              <c:idx val="1"/>
              <c:delete val="1"/>
              <c:extLst>
                <c:ext xmlns:c15="http://schemas.microsoft.com/office/drawing/2012/chart" uri="{CE6537A1-D6FC-4f65-9D91-7224C49458BB}"/>
                <c:ext xmlns:c16="http://schemas.microsoft.com/office/drawing/2014/chart" uri="{C3380CC4-5D6E-409C-BE32-E72D297353CC}">
                  <c16:uniqueId val="{0000000D-B54B-4B2B-B895-D554BAFB86F1}"/>
                </c:ext>
              </c:extLst>
            </c:dLbl>
            <c:dLbl>
              <c:idx val="2"/>
              <c:layout>
                <c:manualLayout>
                  <c:x val="-5.5829301744840375E-2"/>
                  <c:y val="-3.5986754536895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54B-4B2B-B895-D554BAFB86F1}"/>
                </c:ext>
              </c:extLst>
            </c:dLbl>
            <c:dLbl>
              <c:idx val="3"/>
              <c:delete val="1"/>
              <c:extLst>
                <c:ext xmlns:c15="http://schemas.microsoft.com/office/drawing/2012/chart" uri="{CE6537A1-D6FC-4f65-9D91-7224C49458BB}"/>
                <c:ext xmlns:c16="http://schemas.microsoft.com/office/drawing/2014/chart" uri="{C3380CC4-5D6E-409C-BE32-E72D297353CC}">
                  <c16:uniqueId val="{0000000F-B54B-4B2B-B895-D554BAFB86F1}"/>
                </c:ext>
              </c:extLst>
            </c:dLbl>
            <c:dLbl>
              <c:idx val="4"/>
              <c:layout>
                <c:manualLayout>
                  <c:x val="-4.8112309180395642E-2"/>
                  <c:y val="-4.78799517529512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54B-4B2B-B895-D554BAFB86F1}"/>
                </c:ext>
              </c:extLst>
            </c:dLbl>
            <c:dLbl>
              <c:idx val="5"/>
              <c:delete val="1"/>
              <c:extLst>
                <c:ext xmlns:c15="http://schemas.microsoft.com/office/drawing/2012/chart" uri="{CE6537A1-D6FC-4f65-9D91-7224C49458BB}"/>
                <c:ext xmlns:c16="http://schemas.microsoft.com/office/drawing/2014/chart" uri="{C3380CC4-5D6E-409C-BE32-E72D297353CC}">
                  <c16:uniqueId val="{00000011-B54B-4B2B-B895-D554BAFB86F1}"/>
                </c:ext>
              </c:extLst>
            </c:dLbl>
            <c:dLbl>
              <c:idx val="6"/>
              <c:layout>
                <c:manualLayout>
                  <c:x val="-4.3166038051675994E-2"/>
                  <c:y val="-3.85422107558917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54B-4B2B-B895-D554BAFB86F1}"/>
                </c:ext>
              </c:extLst>
            </c:dLbl>
            <c:dLbl>
              <c:idx val="7"/>
              <c:delete val="1"/>
              <c:extLst>
                <c:ext xmlns:c15="http://schemas.microsoft.com/office/drawing/2012/chart" uri="{CE6537A1-D6FC-4f65-9D91-7224C49458BB}"/>
                <c:ext xmlns:c16="http://schemas.microsoft.com/office/drawing/2014/chart" uri="{C3380CC4-5D6E-409C-BE32-E72D297353CC}">
                  <c16:uniqueId val="{00000013-B54B-4B2B-B895-D554BAFB86F1}"/>
                </c:ext>
              </c:extLst>
            </c:dLbl>
            <c:dLbl>
              <c:idx val="9"/>
              <c:delete val="1"/>
              <c:extLst>
                <c:ext xmlns:c15="http://schemas.microsoft.com/office/drawing/2012/chart" uri="{CE6537A1-D6FC-4f65-9D91-7224C49458BB}"/>
                <c:ext xmlns:c16="http://schemas.microsoft.com/office/drawing/2014/chart" uri="{C3380CC4-5D6E-409C-BE32-E72D297353CC}">
                  <c16:uniqueId val="{00000014-B54B-4B2B-B895-D554BAFB86F1}"/>
                </c:ext>
              </c:extLst>
            </c:dLbl>
            <c:dLbl>
              <c:idx val="11"/>
              <c:delete val="1"/>
              <c:extLst>
                <c:ext xmlns:c15="http://schemas.microsoft.com/office/drawing/2012/chart" uri="{CE6537A1-D6FC-4f65-9D91-7224C49458BB}"/>
                <c:ext xmlns:c16="http://schemas.microsoft.com/office/drawing/2014/chart" uri="{C3380CC4-5D6E-409C-BE32-E72D297353CC}">
                  <c16:uniqueId val="{00000015-B54B-4B2B-B895-D554BAFB86F1}"/>
                </c:ext>
              </c:extLst>
            </c:dLbl>
            <c:dLbl>
              <c:idx val="13"/>
              <c:delete val="1"/>
              <c:extLst>
                <c:ext xmlns:c15="http://schemas.microsoft.com/office/drawing/2012/chart" uri="{CE6537A1-D6FC-4f65-9D91-7224C49458BB}"/>
                <c:ext xmlns:c16="http://schemas.microsoft.com/office/drawing/2014/chart" uri="{C3380CC4-5D6E-409C-BE32-E72D297353CC}">
                  <c16:uniqueId val="{00000016-B54B-4B2B-B895-D554BAFB86F1}"/>
                </c:ext>
              </c:extLst>
            </c:dLbl>
            <c:dLbl>
              <c:idx val="15"/>
              <c:delete val="1"/>
              <c:extLst>
                <c:ext xmlns:c15="http://schemas.microsoft.com/office/drawing/2012/chart" uri="{CE6537A1-D6FC-4f65-9D91-7224C49458BB}"/>
                <c:ext xmlns:c16="http://schemas.microsoft.com/office/drawing/2014/chart" uri="{C3380CC4-5D6E-409C-BE32-E72D297353CC}">
                  <c16:uniqueId val="{00000017-B54B-4B2B-B895-D554BAFB86F1}"/>
                </c:ext>
              </c:extLst>
            </c:dLbl>
            <c:dLbl>
              <c:idx val="17"/>
              <c:delete val="1"/>
              <c:extLst>
                <c:ext xmlns:c15="http://schemas.microsoft.com/office/drawing/2012/chart" uri="{CE6537A1-D6FC-4f65-9D91-7224C49458BB}"/>
                <c:ext xmlns:c16="http://schemas.microsoft.com/office/drawing/2014/chart" uri="{C3380CC4-5D6E-409C-BE32-E72D297353CC}">
                  <c16:uniqueId val="{00000018-B54B-4B2B-B895-D554BAFB86F1}"/>
                </c:ext>
              </c:extLst>
            </c:dLbl>
            <c:dLbl>
              <c:idx val="19"/>
              <c:delete val="1"/>
              <c:extLst>
                <c:ext xmlns:c15="http://schemas.microsoft.com/office/drawing/2012/chart" uri="{CE6537A1-D6FC-4f65-9D91-7224C49458BB}"/>
                <c:ext xmlns:c16="http://schemas.microsoft.com/office/drawing/2014/chart" uri="{C3380CC4-5D6E-409C-BE32-E72D297353CC}">
                  <c16:uniqueId val="{00000019-B54B-4B2B-B895-D554BAFB86F1}"/>
                </c:ext>
              </c:extLst>
            </c:dLbl>
            <c:dLbl>
              <c:idx val="21"/>
              <c:delete val="1"/>
              <c:extLst>
                <c:ext xmlns:c15="http://schemas.microsoft.com/office/drawing/2012/chart" uri="{CE6537A1-D6FC-4f65-9D91-7224C49458BB}"/>
                <c:ext xmlns:c16="http://schemas.microsoft.com/office/drawing/2014/chart" uri="{C3380CC4-5D6E-409C-BE32-E72D297353CC}">
                  <c16:uniqueId val="{0000001A-B54B-4B2B-B895-D554BAFB86F1}"/>
                </c:ext>
              </c:extLst>
            </c:dLbl>
            <c:spPr>
              <a:noFill/>
              <a:ln>
                <a:noFill/>
              </a:ln>
              <a:effectLst/>
            </c:spPr>
            <c:txPr>
              <a:bodyPr rot="0" spcFirstLastPara="1" vertOverflow="ellipsis" vert="horz" wrap="square" lIns="38100" tIns="19050" rIns="38100" bIns="19050" anchor="ctr" anchorCtr="1">
                <a:spAutoFit/>
              </a:bodyPr>
              <a:lstStyle/>
              <a:p>
                <a:pPr>
                  <a:defRPr sz="1500" b="1" i="0" u="none" strike="noStrike" kern="1200" baseline="0">
                    <a:solidFill>
                      <a:schemeClr val="accent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5'!$B$5:$B$28</c:f>
              <c:strCache>
                <c:ptCount val="24"/>
                <c:pt idx="0">
                  <c:v>Q4 2000</c:v>
                </c:pt>
                <c:pt idx="1">
                  <c:v>Q4 2001</c:v>
                </c:pt>
                <c:pt idx="2">
                  <c:v>Q4 2002</c:v>
                </c:pt>
                <c:pt idx="3">
                  <c:v>Q4 2003</c:v>
                </c:pt>
                <c:pt idx="4">
                  <c:v>Q4 2004</c:v>
                </c:pt>
                <c:pt idx="5">
                  <c:v>Q4 2005</c:v>
                </c:pt>
                <c:pt idx="6">
                  <c:v>Q4 2006</c:v>
                </c:pt>
                <c:pt idx="7">
                  <c:v>Q4 2007</c:v>
                </c:pt>
                <c:pt idx="8">
                  <c:v>Q4 2008</c:v>
                </c:pt>
                <c:pt idx="9">
                  <c:v>Q4 2009</c:v>
                </c:pt>
                <c:pt idx="10">
                  <c:v>Q4 2010</c:v>
                </c:pt>
                <c:pt idx="11">
                  <c:v>Q4 2011</c:v>
                </c:pt>
                <c:pt idx="12">
                  <c:v>Q4 2012</c:v>
                </c:pt>
                <c:pt idx="13">
                  <c:v>Q4 2013</c:v>
                </c:pt>
                <c:pt idx="14">
                  <c:v>Q4 2014</c:v>
                </c:pt>
                <c:pt idx="15">
                  <c:v>Q4 2015</c:v>
                </c:pt>
                <c:pt idx="16">
                  <c:v>Q4 2016</c:v>
                </c:pt>
                <c:pt idx="17">
                  <c:v>Q4 2017</c:v>
                </c:pt>
                <c:pt idx="18">
                  <c:v>Q4 2018</c:v>
                </c:pt>
                <c:pt idx="19">
                  <c:v>Q4 2019</c:v>
                </c:pt>
                <c:pt idx="20">
                  <c:v>Q4 2020</c:v>
                </c:pt>
                <c:pt idx="21">
                  <c:v>Q4 2021</c:v>
                </c:pt>
                <c:pt idx="22">
                  <c:v>Q4 2022</c:v>
                </c:pt>
                <c:pt idx="23">
                  <c:v>Q4 2023</c:v>
                </c:pt>
              </c:strCache>
            </c:strRef>
          </c:cat>
          <c:val>
            <c:numRef>
              <c:f>'Fig 5'!$D$5:$D$28</c:f>
              <c:numCache>
                <c:formatCode>_(* #,##0.0_);_(* \(#,##0.0\);_(* "-"??_);_(@_)</c:formatCode>
                <c:ptCount val="24"/>
                <c:pt idx="0" formatCode="_(* #,##0_);_(* \(#,##0\);_(* &quot;-&quot;??_);_(@_)">
                  <c:v>119.27904600000002</c:v>
                </c:pt>
                <c:pt idx="1">
                  <c:v>120.5029167503608</c:v>
                </c:pt>
                <c:pt idx="2">
                  <c:v>121.69925457686151</c:v>
                </c:pt>
                <c:pt idx="3">
                  <c:v>123.37403814185467</c:v>
                </c:pt>
                <c:pt idx="4">
                  <c:v>124.67183678399677</c:v>
                </c:pt>
                <c:pt idx="5" formatCode="_(* #,##0_);_(* \(#,##0\);_(* &quot;-&quot;??_);_(@_)">
                  <c:v>125.97539796928184</c:v>
                </c:pt>
                <c:pt idx="6">
                  <c:v>126.80826176313461</c:v>
                </c:pt>
                <c:pt idx="7">
                  <c:v>127.80852774460594</c:v>
                </c:pt>
                <c:pt idx="8">
                  <c:v>128.66554751305614</c:v>
                </c:pt>
                <c:pt idx="9">
                  <c:v>129.44809886132236</c:v>
                </c:pt>
                <c:pt idx="10">
                  <c:v>129.92447992050839</c:v>
                </c:pt>
                <c:pt idx="11">
                  <c:v>130.19863298786399</c:v>
                </c:pt>
                <c:pt idx="12">
                  <c:v>130.44017185505888</c:v>
                </c:pt>
                <c:pt idx="13">
                  <c:v>130.8545676843396</c:v>
                </c:pt>
                <c:pt idx="14">
                  <c:v>130.77364772128902</c:v>
                </c:pt>
                <c:pt idx="15">
                  <c:v>131.5482202826324</c:v>
                </c:pt>
                <c:pt idx="16">
                  <c:v>131.78789939187516</c:v>
                </c:pt>
                <c:pt idx="17">
                  <c:v>131.9234080838699</c:v>
                </c:pt>
                <c:pt idx="18">
                  <c:v>131.88903233334955</c:v>
                </c:pt>
                <c:pt idx="19">
                  <c:v>132.2769817085925</c:v>
                </c:pt>
                <c:pt idx="20">
                  <c:v>132.0552730421972</c:v>
                </c:pt>
                <c:pt idx="21">
                  <c:v>130.76993903141872</c:v>
                </c:pt>
                <c:pt idx="22" formatCode="_(* #,##0_);_(* \(#,##0\);_(* &quot;-&quot;??_);_(@_)">
                  <c:v>131.03730881530007</c:v>
                </c:pt>
                <c:pt idx="23">
                  <c:v>131.44848776596098</c:v>
                </c:pt>
              </c:numCache>
            </c:numRef>
          </c:val>
          <c:smooth val="0"/>
          <c:extLst>
            <c:ext xmlns:c16="http://schemas.microsoft.com/office/drawing/2014/chart" uri="{C3380CC4-5D6E-409C-BE32-E72D297353CC}">
              <c16:uniqueId val="{0000001B-B54B-4B2B-B895-D554BAFB86F1}"/>
            </c:ext>
          </c:extLst>
        </c:ser>
        <c:dLbls>
          <c:showLegendKey val="0"/>
          <c:showVal val="0"/>
          <c:showCatName val="0"/>
          <c:showSerName val="0"/>
          <c:showPercent val="0"/>
          <c:showBubbleSize val="0"/>
        </c:dLbls>
        <c:marker val="1"/>
        <c:smooth val="0"/>
        <c:axId val="2077493888"/>
        <c:axId val="2077491808"/>
      </c:lineChart>
      <c:catAx>
        <c:axId val="2077493888"/>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b="1" i="0" baseline="0">
                    <a:effectLst/>
                  </a:rPr>
                  <a:t>4th Quarter of each year </a:t>
                </a:r>
                <a:endParaRPr lang="en-US" sz="1200">
                  <a:effectLst/>
                </a:endParaRP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52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077491808"/>
        <c:crosses val="autoZero"/>
        <c:auto val="1"/>
        <c:lblAlgn val="ctr"/>
        <c:lblOffset val="100"/>
        <c:noMultiLvlLbl val="0"/>
      </c:catAx>
      <c:valAx>
        <c:axId val="2077491808"/>
        <c:scaling>
          <c:orientation val="minMax"/>
          <c:max val="132.5"/>
          <c:min val="118"/>
        </c:scaling>
        <c:delete val="1"/>
        <c:axPos val="l"/>
        <c:numFmt formatCode="_(* #,##0.0_);_(* \(#,##0.0\);_(* &quot;-&quot;??_);_(@_)" sourceLinked="1"/>
        <c:majorTickMark val="out"/>
        <c:minorTickMark val="none"/>
        <c:tickLblPos val="nextTo"/>
        <c:crossAx val="20774938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Calibri"/>
                <a:ea typeface="Calibri"/>
                <a:cs typeface="Calibri"/>
              </a:defRPr>
            </a:pPr>
            <a:r>
              <a:rPr lang="en-US" sz="2400"/>
              <a:t>Figure 6</a:t>
            </a: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Calibri"/>
                <a:ea typeface="Calibri"/>
                <a:cs typeface="Calibri"/>
              </a:defRPr>
            </a:pPr>
            <a:r>
              <a:rPr lang="en-US"/>
              <a:t> </a:t>
            </a:r>
            <a:r>
              <a:rPr lang="en-US" sz="1800" b="1" i="0" baseline="0">
                <a:effectLst/>
              </a:rPr>
              <a:t>Labor Force Participation for Immigrants and the U.S.-Born (ages 18 to 64) without a Bachelor's Degree, </a:t>
            </a:r>
            <a:r>
              <a:rPr lang="en-US"/>
              <a:t>2000 to 2023</a:t>
            </a:r>
          </a:p>
        </c:rich>
      </c:tx>
      <c:layout>
        <c:manualLayout>
          <c:xMode val="edge"/>
          <c:yMode val="edge"/>
          <c:x val="0.12979217011042099"/>
          <c:y val="0"/>
        </c:manualLayout>
      </c:layout>
      <c:overlay val="1"/>
    </c:title>
    <c:autoTitleDeleted val="0"/>
    <c:plotArea>
      <c:layout>
        <c:manualLayout>
          <c:layoutTarget val="inner"/>
          <c:xMode val="edge"/>
          <c:yMode val="edge"/>
          <c:x val="6.9304513258146239E-2"/>
          <c:y val="0.20327792833294558"/>
          <c:w val="0.91128891580860094"/>
          <c:h val="0.7011346887209603"/>
        </c:manualLayout>
      </c:layout>
      <c:lineChart>
        <c:grouping val="standard"/>
        <c:varyColors val="0"/>
        <c:ser>
          <c:idx val="0"/>
          <c:order val="0"/>
          <c:tx>
            <c:strRef>
              <c:f>'Fig 6'!$D$2</c:f>
              <c:strCache>
                <c:ptCount val="1"/>
                <c:pt idx="0">
                  <c:v>Native</c:v>
                </c:pt>
              </c:strCache>
            </c:strRef>
          </c:tx>
          <c:spPr>
            <a:ln w="63500">
              <a:solidFill>
                <a:schemeClr val="accent1"/>
              </a:solidFill>
            </a:ln>
          </c:spPr>
          <c:marker>
            <c:symbol val="circle"/>
            <c:size val="8"/>
            <c:spPr>
              <a:solidFill>
                <a:schemeClr val="bg1"/>
              </a:solidFill>
              <a:ln>
                <a:solidFill>
                  <a:schemeClr val="tx2"/>
                </a:solidFill>
              </a:ln>
            </c:spPr>
          </c:marker>
          <c:dLbls>
            <c:dLbl>
              <c:idx val="0"/>
              <c:layout>
                <c:manualLayout>
                  <c:x val="-4.3610213826761703E-2"/>
                  <c:y val="-1.8464735508453796E-2"/>
                </c:manualLayout>
              </c:layout>
              <c:spPr/>
              <c:txPr>
                <a:bodyPr/>
                <a:lstStyle/>
                <a:p>
                  <a:pPr>
                    <a:defRPr sz="1600" b="1" i="0" u="none" strike="noStrike" baseline="0">
                      <a:solidFill>
                        <a:srgbClr val="0070C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59-4526-A9C7-576C3A82E70D}"/>
                </c:ext>
              </c:extLst>
            </c:dLbl>
            <c:dLbl>
              <c:idx val="6"/>
              <c:layout>
                <c:manualLayout>
                  <c:x val="-3.4469309179342142E-2"/>
                  <c:y val="-3.33160945919606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EA4-40C5-9EFA-7F7292496AF7}"/>
                </c:ext>
              </c:extLst>
            </c:dLbl>
            <c:dLbl>
              <c:idx val="19"/>
              <c:layout>
                <c:manualLayout>
                  <c:x val="-5.6865010653455138E-2"/>
                  <c:y val="-2.6059475229657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691-4A10-A5A6-CD02466BEC94}"/>
                </c:ext>
              </c:extLst>
            </c:dLbl>
            <c:dLbl>
              <c:idx val="23"/>
              <c:layout>
                <c:manualLayout>
                  <c:x val="1.0949234014429155E-16"/>
                  <c:y val="-4.26653738284301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84D-4704-A580-774B880C32DC}"/>
                </c:ext>
              </c:extLst>
            </c:dLbl>
            <c:spPr>
              <a:noFill/>
              <a:ln>
                <a:noFill/>
              </a:ln>
              <a:effectLst/>
            </c:spPr>
            <c:txPr>
              <a:bodyPr wrap="square" lIns="38100" tIns="19050" rIns="38100" bIns="19050" anchor="ctr">
                <a:spAutoFit/>
              </a:bodyPr>
              <a:lstStyle/>
              <a:p>
                <a:pPr>
                  <a:defRPr sz="1600" b="1">
                    <a:solidFill>
                      <a:srgbClr val="0070C0"/>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'Fig 6'!$C$3:$C$26</c:f>
              <c:strCache>
                <c:ptCount val="24"/>
                <c:pt idx="0">
                  <c:v>Q4 2000</c:v>
                </c:pt>
                <c:pt idx="1">
                  <c:v>Q4 2001</c:v>
                </c:pt>
                <c:pt idx="2">
                  <c:v>Q4 2002</c:v>
                </c:pt>
                <c:pt idx="3">
                  <c:v>Q4 2003</c:v>
                </c:pt>
                <c:pt idx="4">
                  <c:v>Q4 2004</c:v>
                </c:pt>
                <c:pt idx="5">
                  <c:v>Q4 2005</c:v>
                </c:pt>
                <c:pt idx="6">
                  <c:v>Q4 2006</c:v>
                </c:pt>
                <c:pt idx="7">
                  <c:v>Q4 2007</c:v>
                </c:pt>
                <c:pt idx="8">
                  <c:v>Q4 2008</c:v>
                </c:pt>
                <c:pt idx="9">
                  <c:v>Q4 2009</c:v>
                </c:pt>
                <c:pt idx="10">
                  <c:v>Q4 2010</c:v>
                </c:pt>
                <c:pt idx="11">
                  <c:v>Q4 2011</c:v>
                </c:pt>
                <c:pt idx="12">
                  <c:v>Q4 2012</c:v>
                </c:pt>
                <c:pt idx="13">
                  <c:v>Q4 2013</c:v>
                </c:pt>
                <c:pt idx="14">
                  <c:v>Q4 2014</c:v>
                </c:pt>
                <c:pt idx="15">
                  <c:v>Q4 2015</c:v>
                </c:pt>
                <c:pt idx="16">
                  <c:v>Q4 2016</c:v>
                </c:pt>
                <c:pt idx="17">
                  <c:v>Q4 2017</c:v>
                </c:pt>
                <c:pt idx="18">
                  <c:v>Q4 2018</c:v>
                </c:pt>
                <c:pt idx="19">
                  <c:v>Q4 2019</c:v>
                </c:pt>
                <c:pt idx="20">
                  <c:v>Q4 2020</c:v>
                </c:pt>
                <c:pt idx="21">
                  <c:v>Q4 2021</c:v>
                </c:pt>
                <c:pt idx="22">
                  <c:v>Q4 2022</c:v>
                </c:pt>
                <c:pt idx="23">
                  <c:v>Q4 2023</c:v>
                </c:pt>
              </c:strCache>
            </c:strRef>
          </c:cat>
          <c:val>
            <c:numRef>
              <c:f>'Fig 6'!$D$3:$D$26</c:f>
              <c:numCache>
                <c:formatCode>###0.0%</c:formatCode>
                <c:ptCount val="24"/>
                <c:pt idx="0">
                  <c:v>0.76446259721414322</c:v>
                </c:pt>
                <c:pt idx="1">
                  <c:v>0.75999156158701808</c:v>
                </c:pt>
                <c:pt idx="2">
                  <c:v>0.75678954511125862</c:v>
                </c:pt>
                <c:pt idx="3">
                  <c:v>0.75110599246096366</c:v>
                </c:pt>
                <c:pt idx="4">
                  <c:v>0.7457392493791527</c:v>
                </c:pt>
                <c:pt idx="5">
                  <c:v>0.74656933599875075</c:v>
                </c:pt>
                <c:pt idx="6">
                  <c:v>0.74767474993164129</c:v>
                </c:pt>
                <c:pt idx="7">
                  <c:v>0.74282440820699813</c:v>
                </c:pt>
                <c:pt idx="8">
                  <c:v>0.74207964330236009</c:v>
                </c:pt>
                <c:pt idx="9">
                  <c:v>0.72409539318019933</c:v>
                </c:pt>
                <c:pt idx="10">
                  <c:v>0.71910972244048654</c:v>
                </c:pt>
                <c:pt idx="11">
                  <c:v>0.71288839945660698</c:v>
                </c:pt>
                <c:pt idx="12">
                  <c:v>0.71413224669245456</c:v>
                </c:pt>
                <c:pt idx="13">
                  <c:v>0.70200198997287122</c:v>
                </c:pt>
                <c:pt idx="14">
                  <c:v>0.70251991222420518</c:v>
                </c:pt>
                <c:pt idx="15">
                  <c:v>0.70048688136408199</c:v>
                </c:pt>
                <c:pt idx="16">
                  <c:v>0.70529857370167837</c:v>
                </c:pt>
                <c:pt idx="17">
                  <c:v>0.70739786092078916</c:v>
                </c:pt>
                <c:pt idx="18">
                  <c:v>0.70725673685839152</c:v>
                </c:pt>
                <c:pt idx="19">
                  <c:v>0.71442240809447322</c:v>
                </c:pt>
                <c:pt idx="20">
                  <c:v>0.69573058360742968</c:v>
                </c:pt>
                <c:pt idx="21">
                  <c:v>0.70161491081818839</c:v>
                </c:pt>
                <c:pt idx="22">
                  <c:v>0.70264776470714818</c:v>
                </c:pt>
                <c:pt idx="23">
                  <c:v>0.71213095298031903</c:v>
                </c:pt>
              </c:numCache>
            </c:numRef>
          </c:val>
          <c:smooth val="0"/>
          <c:extLst>
            <c:ext xmlns:c16="http://schemas.microsoft.com/office/drawing/2014/chart" uri="{C3380CC4-5D6E-409C-BE32-E72D297353CC}">
              <c16:uniqueId val="{00000002-4859-4526-A9C7-576C3A82E70D}"/>
            </c:ext>
          </c:extLst>
        </c:ser>
        <c:ser>
          <c:idx val="1"/>
          <c:order val="1"/>
          <c:tx>
            <c:strRef>
              <c:f>'Fig 6'!$E$2</c:f>
              <c:strCache>
                <c:ptCount val="1"/>
                <c:pt idx="0">
                  <c:v>Immigrant</c:v>
                </c:pt>
              </c:strCache>
            </c:strRef>
          </c:tx>
          <c:spPr>
            <a:ln w="66675" cmpd="sng">
              <a:solidFill>
                <a:srgbClr val="00B050"/>
              </a:solidFill>
              <a:prstDash val="solid"/>
            </a:ln>
          </c:spPr>
          <c:marker>
            <c:symbol val="circle"/>
            <c:size val="8"/>
            <c:spPr>
              <a:solidFill>
                <a:schemeClr val="bg1"/>
              </a:solidFill>
              <a:ln>
                <a:solidFill>
                  <a:srgbClr val="00B050"/>
                </a:solidFill>
              </a:ln>
            </c:spPr>
          </c:marker>
          <c:dLbls>
            <c:dLbl>
              <c:idx val="0"/>
              <c:layout>
                <c:manualLayout>
                  <c:x val="-5.4020431903817688E-2"/>
                  <c:y val="2.6742475210794626E-2"/>
                </c:manualLayout>
              </c:layout>
              <c:spPr>
                <a:noFill/>
                <a:ln w="25400">
                  <a:noFill/>
                </a:ln>
              </c:spPr>
              <c:txPr>
                <a:bodyPr wrap="square" lIns="38100" tIns="19050" rIns="38100" bIns="19050" anchor="ctr">
                  <a:spAutoFit/>
                </a:bodyPr>
                <a:lstStyle/>
                <a:p>
                  <a:pPr>
                    <a:defRPr sz="1600" b="1">
                      <a:solidFill>
                        <a:srgbClr val="00B05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59-4526-A9C7-576C3A82E70D}"/>
                </c:ext>
              </c:extLst>
            </c:dLbl>
            <c:dLbl>
              <c:idx val="6"/>
              <c:layout>
                <c:manualLayout>
                  <c:x val="-3.2002752527539188E-2"/>
                  <c:y val="3.37648782389446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EA4-40C5-9EFA-7F7292496AF7}"/>
                </c:ext>
              </c:extLst>
            </c:dLbl>
            <c:dLbl>
              <c:idx val="18"/>
              <c:layout>
                <c:manualLayout>
                  <c:x val="-4.1070778487597458E-2"/>
                  <c:y val="-2.5952427361498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CB6-4608-AA53-832C65FBBD3B}"/>
                </c:ext>
              </c:extLst>
            </c:dLbl>
            <c:dLbl>
              <c:idx val="23"/>
              <c:layout>
                <c:manualLayout>
                  <c:x val="1.0949234014429155E-16"/>
                  <c:y val="-3.40369237090554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84D-4704-A580-774B880C32DC}"/>
                </c:ext>
              </c:extLst>
            </c:dLbl>
            <c:spPr>
              <a:noFill/>
              <a:ln>
                <a:noFill/>
              </a:ln>
              <a:effectLst/>
            </c:spPr>
            <c:txPr>
              <a:bodyPr wrap="square" lIns="38100" tIns="19050" rIns="38100" bIns="19050" anchor="ctr">
                <a:spAutoFit/>
              </a:bodyPr>
              <a:lstStyle/>
              <a:p>
                <a:pPr>
                  <a:defRPr sz="1600" b="1">
                    <a:solidFill>
                      <a:srgbClr val="00B050"/>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'Fig 6'!$C$3:$C$26</c:f>
              <c:strCache>
                <c:ptCount val="24"/>
                <c:pt idx="0">
                  <c:v>Q4 2000</c:v>
                </c:pt>
                <c:pt idx="1">
                  <c:v>Q4 2001</c:v>
                </c:pt>
                <c:pt idx="2">
                  <c:v>Q4 2002</c:v>
                </c:pt>
                <c:pt idx="3">
                  <c:v>Q4 2003</c:v>
                </c:pt>
                <c:pt idx="4">
                  <c:v>Q4 2004</c:v>
                </c:pt>
                <c:pt idx="5">
                  <c:v>Q4 2005</c:v>
                </c:pt>
                <c:pt idx="6">
                  <c:v>Q4 2006</c:v>
                </c:pt>
                <c:pt idx="7">
                  <c:v>Q4 2007</c:v>
                </c:pt>
                <c:pt idx="8">
                  <c:v>Q4 2008</c:v>
                </c:pt>
                <c:pt idx="9">
                  <c:v>Q4 2009</c:v>
                </c:pt>
                <c:pt idx="10">
                  <c:v>Q4 2010</c:v>
                </c:pt>
                <c:pt idx="11">
                  <c:v>Q4 2011</c:v>
                </c:pt>
                <c:pt idx="12">
                  <c:v>Q4 2012</c:v>
                </c:pt>
                <c:pt idx="13">
                  <c:v>Q4 2013</c:v>
                </c:pt>
                <c:pt idx="14">
                  <c:v>Q4 2014</c:v>
                </c:pt>
                <c:pt idx="15">
                  <c:v>Q4 2015</c:v>
                </c:pt>
                <c:pt idx="16">
                  <c:v>Q4 2016</c:v>
                </c:pt>
                <c:pt idx="17">
                  <c:v>Q4 2017</c:v>
                </c:pt>
                <c:pt idx="18">
                  <c:v>Q4 2018</c:v>
                </c:pt>
                <c:pt idx="19">
                  <c:v>Q4 2019</c:v>
                </c:pt>
                <c:pt idx="20">
                  <c:v>Q4 2020</c:v>
                </c:pt>
                <c:pt idx="21">
                  <c:v>Q4 2021</c:v>
                </c:pt>
                <c:pt idx="22">
                  <c:v>Q4 2022</c:v>
                </c:pt>
                <c:pt idx="23">
                  <c:v>Q4 2023</c:v>
                </c:pt>
              </c:strCache>
            </c:strRef>
          </c:cat>
          <c:val>
            <c:numRef>
              <c:f>'Fig 6'!$E$3:$E$26</c:f>
              <c:numCache>
                <c:formatCode>###0.0%</c:formatCode>
                <c:ptCount val="24"/>
                <c:pt idx="0">
                  <c:v>0.73991863724415463</c:v>
                </c:pt>
                <c:pt idx="1">
                  <c:v>0.74270297430381271</c:v>
                </c:pt>
                <c:pt idx="2">
                  <c:v>0.73198486214147962</c:v>
                </c:pt>
                <c:pt idx="3">
                  <c:v>0.73161506387194519</c:v>
                </c:pt>
                <c:pt idx="4">
                  <c:v>0.73860848897009068</c:v>
                </c:pt>
                <c:pt idx="5">
                  <c:v>0.73939630173408888</c:v>
                </c:pt>
                <c:pt idx="6">
                  <c:v>0.74464663182752422</c:v>
                </c:pt>
                <c:pt idx="7">
                  <c:v>0.74480354518047576</c:v>
                </c:pt>
                <c:pt idx="8">
                  <c:v>0.74448672669074933</c:v>
                </c:pt>
                <c:pt idx="9">
                  <c:v>0.73971331553978215</c:v>
                </c:pt>
                <c:pt idx="10">
                  <c:v>0.74253501862800353</c:v>
                </c:pt>
                <c:pt idx="11">
                  <c:v>0.73957774480518179</c:v>
                </c:pt>
                <c:pt idx="12">
                  <c:v>0.72540997286779219</c:v>
                </c:pt>
                <c:pt idx="13">
                  <c:v>0.72178199659387909</c:v>
                </c:pt>
                <c:pt idx="14">
                  <c:v>0.72891280117947477</c:v>
                </c:pt>
                <c:pt idx="15">
                  <c:v>0.71984437984038818</c:v>
                </c:pt>
                <c:pt idx="16">
                  <c:v>0.71695153257850719</c:v>
                </c:pt>
                <c:pt idx="17">
                  <c:v>0.72685970353844598</c:v>
                </c:pt>
                <c:pt idx="18">
                  <c:v>0.73524855813214596</c:v>
                </c:pt>
                <c:pt idx="19">
                  <c:v>0.73303972118674277</c:v>
                </c:pt>
                <c:pt idx="20">
                  <c:v>0.71208293958138003</c:v>
                </c:pt>
                <c:pt idx="21">
                  <c:v>0.72413896226284979</c:v>
                </c:pt>
                <c:pt idx="22">
                  <c:v>0.73051812755529322</c:v>
                </c:pt>
                <c:pt idx="23">
                  <c:v>0.7394055564669314</c:v>
                </c:pt>
              </c:numCache>
            </c:numRef>
          </c:val>
          <c:smooth val="0"/>
          <c:extLst>
            <c:ext xmlns:c16="http://schemas.microsoft.com/office/drawing/2014/chart" uri="{C3380CC4-5D6E-409C-BE32-E72D297353CC}">
              <c16:uniqueId val="{00000005-4859-4526-A9C7-576C3A82E70D}"/>
            </c:ext>
          </c:extLst>
        </c:ser>
        <c:dLbls>
          <c:showLegendKey val="0"/>
          <c:showVal val="0"/>
          <c:showCatName val="0"/>
          <c:showSerName val="0"/>
          <c:showPercent val="0"/>
          <c:showBubbleSize val="0"/>
        </c:dLbls>
        <c:marker val="1"/>
        <c:smooth val="0"/>
        <c:axId val="81592352"/>
        <c:axId val="1"/>
      </c:lineChart>
      <c:catAx>
        <c:axId val="815923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At val="0.60000000000000009"/>
        <c:auto val="1"/>
        <c:lblAlgn val="ctr"/>
        <c:lblOffset val="100"/>
        <c:noMultiLvlLbl val="0"/>
      </c:catAx>
      <c:valAx>
        <c:axId val="1"/>
        <c:scaling>
          <c:orientation val="minMax"/>
          <c:max val="0.77"/>
          <c:min val="0.67000000000000015"/>
        </c:scaling>
        <c:delete val="1"/>
        <c:axPos val="l"/>
        <c:numFmt formatCode="0%" sourceLinked="0"/>
        <c:majorTickMark val="out"/>
        <c:minorTickMark val="none"/>
        <c:tickLblPos val="nextTo"/>
        <c:crossAx val="81592352"/>
        <c:crosses val="autoZero"/>
        <c:crossBetween val="midCat"/>
        <c:majorUnit val="2.0000000000000004E-2"/>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sz="2400"/>
              <a:t>Figure 7</a:t>
            </a:r>
          </a:p>
          <a:p>
            <a:pPr>
              <a:defRPr sz="1800" b="1" i="0" u="none" strike="noStrike" baseline="0">
                <a:solidFill>
                  <a:srgbClr val="000000"/>
                </a:solidFill>
                <a:latin typeface="Calibri"/>
                <a:ea typeface="Calibri"/>
                <a:cs typeface="Calibri"/>
              </a:defRPr>
            </a:pPr>
            <a:r>
              <a:rPr lang="en-US" sz="1760" baseline="0"/>
              <a:t> Labor Force Participation for Immigrants and U.S.-Born Men (ages 18 to 64) Without a Bachelor's Degree, </a:t>
            </a:r>
            <a:r>
              <a:rPr lang="en-US"/>
              <a:t>2000 to 2023</a:t>
            </a:r>
          </a:p>
        </c:rich>
      </c:tx>
      <c:layout>
        <c:manualLayout>
          <c:xMode val="edge"/>
          <c:yMode val="edge"/>
          <c:x val="0.1233255165138256"/>
          <c:y val="3.4263614635828899E-4"/>
        </c:manualLayout>
      </c:layout>
      <c:overlay val="1"/>
    </c:title>
    <c:autoTitleDeleted val="0"/>
    <c:plotArea>
      <c:layout>
        <c:manualLayout>
          <c:layoutTarget val="inner"/>
          <c:xMode val="edge"/>
          <c:yMode val="edge"/>
          <c:x val="3.3878559950291001E-2"/>
          <c:y val="0.18852865121583987"/>
          <c:w val="0.91128891580860094"/>
          <c:h val="0.69539402022225771"/>
        </c:manualLayout>
      </c:layout>
      <c:lineChart>
        <c:grouping val="standard"/>
        <c:varyColors val="0"/>
        <c:ser>
          <c:idx val="0"/>
          <c:order val="0"/>
          <c:tx>
            <c:strRef>
              <c:f>'Fig 7'!$D$2</c:f>
              <c:strCache>
                <c:ptCount val="1"/>
                <c:pt idx="0">
                  <c:v>Native</c:v>
                </c:pt>
              </c:strCache>
            </c:strRef>
          </c:tx>
          <c:spPr>
            <a:ln w="63500">
              <a:solidFill>
                <a:schemeClr val="accent1"/>
              </a:solidFill>
            </a:ln>
          </c:spPr>
          <c:marker>
            <c:symbol val="circle"/>
            <c:size val="8"/>
            <c:spPr>
              <a:solidFill>
                <a:schemeClr val="bg1"/>
              </a:solidFill>
              <a:ln>
                <a:solidFill>
                  <a:schemeClr val="tx2"/>
                </a:solidFill>
              </a:ln>
            </c:spPr>
          </c:marker>
          <c:dLbls>
            <c:dLbl>
              <c:idx val="0"/>
              <c:layout>
                <c:manualLayout>
                  <c:x val="-6.023478258195069E-2"/>
                  <c:y val="-3.6410846146984387E-2"/>
                </c:manualLayout>
              </c:layout>
              <c:spPr>
                <a:noFill/>
              </c:spPr>
              <c:txPr>
                <a:bodyPr/>
                <a:lstStyle/>
                <a:p>
                  <a:pPr>
                    <a:defRPr sz="1600" b="1" i="0" u="none" strike="noStrike" baseline="0">
                      <a:solidFill>
                        <a:srgbClr val="0070C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A3D-4A08-A508-46D778B9BDF4}"/>
                </c:ext>
              </c:extLst>
            </c:dLbl>
            <c:dLbl>
              <c:idx val="6"/>
              <c:layout>
                <c:manualLayout>
                  <c:x val="-4.2416706670114629E-2"/>
                  <c:y val="-3.22771525353648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F1C-423A-A712-9169858689C3}"/>
                </c:ext>
              </c:extLst>
            </c:dLbl>
            <c:dLbl>
              <c:idx val="19"/>
              <c:layout>
                <c:manualLayout>
                  <c:x val="-8.0994418087756995E-2"/>
                  <c:y val="-1.50536551428132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C58-48FA-8E92-B5C4E26DEDEB}"/>
                </c:ext>
              </c:extLst>
            </c:dLbl>
            <c:dLbl>
              <c:idx val="23"/>
              <c:layout>
                <c:manualLayout>
                  <c:x val="-5.4816495923433068E-5"/>
                  <c:y val="2.37178121438582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40-4459-A977-F405522C27B4}"/>
                </c:ext>
              </c:extLst>
            </c:dLbl>
            <c:spPr>
              <a:noFill/>
              <a:ln>
                <a:noFill/>
              </a:ln>
              <a:effectLst/>
            </c:spPr>
            <c:txPr>
              <a:bodyPr wrap="square" lIns="38100" tIns="19050" rIns="38100" bIns="19050" anchor="ctr">
                <a:spAutoFit/>
              </a:bodyPr>
              <a:lstStyle/>
              <a:p>
                <a:pPr>
                  <a:defRPr sz="1600" b="1">
                    <a:solidFill>
                      <a:srgbClr val="0070C0"/>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'Fig 7'!$C$3:$C$26</c:f>
              <c:strCache>
                <c:ptCount val="24"/>
                <c:pt idx="0">
                  <c:v>Q4 2000</c:v>
                </c:pt>
                <c:pt idx="1">
                  <c:v>Q4 2001</c:v>
                </c:pt>
                <c:pt idx="2">
                  <c:v>Q4 2002</c:v>
                </c:pt>
                <c:pt idx="3">
                  <c:v>Q4 2003</c:v>
                </c:pt>
                <c:pt idx="4">
                  <c:v>Q4 2004</c:v>
                </c:pt>
                <c:pt idx="5">
                  <c:v>Q4 2005</c:v>
                </c:pt>
                <c:pt idx="6">
                  <c:v>Q4 2006</c:v>
                </c:pt>
                <c:pt idx="7">
                  <c:v>Q4 2007</c:v>
                </c:pt>
                <c:pt idx="8">
                  <c:v>Q4 2008</c:v>
                </c:pt>
                <c:pt idx="9">
                  <c:v>Q4 2009</c:v>
                </c:pt>
                <c:pt idx="10">
                  <c:v>Q4 2010</c:v>
                </c:pt>
                <c:pt idx="11">
                  <c:v>Q4 2011</c:v>
                </c:pt>
                <c:pt idx="12">
                  <c:v>Q4 2012</c:v>
                </c:pt>
                <c:pt idx="13">
                  <c:v>Q4 2013</c:v>
                </c:pt>
                <c:pt idx="14">
                  <c:v>Q4 2014</c:v>
                </c:pt>
                <c:pt idx="15">
                  <c:v>Q4 2015</c:v>
                </c:pt>
                <c:pt idx="16">
                  <c:v>Q4 2016</c:v>
                </c:pt>
                <c:pt idx="17">
                  <c:v>Q4 2017</c:v>
                </c:pt>
                <c:pt idx="18">
                  <c:v>Q4 2018</c:v>
                </c:pt>
                <c:pt idx="19">
                  <c:v>Q4 2019</c:v>
                </c:pt>
                <c:pt idx="20">
                  <c:v>Q4 2020</c:v>
                </c:pt>
                <c:pt idx="21">
                  <c:v>Q4 2021</c:v>
                </c:pt>
                <c:pt idx="22">
                  <c:v>Q4 2022</c:v>
                </c:pt>
                <c:pt idx="23">
                  <c:v>Q4 2023</c:v>
                </c:pt>
              </c:strCache>
            </c:strRef>
          </c:cat>
          <c:val>
            <c:numRef>
              <c:f>'Fig 7'!$D$3:$D$26</c:f>
              <c:numCache>
                <c:formatCode>###0.0%</c:formatCode>
                <c:ptCount val="24"/>
                <c:pt idx="0">
                  <c:v>0.82603227697820847</c:v>
                </c:pt>
                <c:pt idx="1">
                  <c:v>0.82019695459227238</c:v>
                </c:pt>
                <c:pt idx="2">
                  <c:v>0.81402461393067993</c:v>
                </c:pt>
                <c:pt idx="3">
                  <c:v>0.81053026098362158</c:v>
                </c:pt>
                <c:pt idx="4">
                  <c:v>0.80349597096195391</c:v>
                </c:pt>
                <c:pt idx="5">
                  <c:v>0.80248679718143434</c:v>
                </c:pt>
                <c:pt idx="6">
                  <c:v>0.80507570461262357</c:v>
                </c:pt>
                <c:pt idx="7">
                  <c:v>0.7991929439196811</c:v>
                </c:pt>
                <c:pt idx="8">
                  <c:v>0.7957115239398902</c:v>
                </c:pt>
                <c:pt idx="9">
                  <c:v>0.7756836836016141</c:v>
                </c:pt>
                <c:pt idx="10">
                  <c:v>0.76765745896421511</c:v>
                </c:pt>
                <c:pt idx="11">
                  <c:v>0.76287734426646026</c:v>
                </c:pt>
                <c:pt idx="12">
                  <c:v>0.76561041575213395</c:v>
                </c:pt>
                <c:pt idx="13">
                  <c:v>0.75131813146451099</c:v>
                </c:pt>
                <c:pt idx="14">
                  <c:v>0.75126657667354624</c:v>
                </c:pt>
                <c:pt idx="15">
                  <c:v>0.74991612349534587</c:v>
                </c:pt>
                <c:pt idx="16">
                  <c:v>0.75661407024264182</c:v>
                </c:pt>
                <c:pt idx="17">
                  <c:v>0.75703868319062351</c:v>
                </c:pt>
                <c:pt idx="18">
                  <c:v>0.75689862635488636</c:v>
                </c:pt>
                <c:pt idx="19">
                  <c:v>0.76300096571048226</c:v>
                </c:pt>
                <c:pt idx="20">
                  <c:v>0.74051153919143464</c:v>
                </c:pt>
                <c:pt idx="21">
                  <c:v>0.74870440251808157</c:v>
                </c:pt>
                <c:pt idx="22">
                  <c:v>0.74927733187357504</c:v>
                </c:pt>
                <c:pt idx="23">
                  <c:v>0.75621480217456949</c:v>
                </c:pt>
              </c:numCache>
            </c:numRef>
          </c:val>
          <c:smooth val="0"/>
          <c:extLst>
            <c:ext xmlns:c16="http://schemas.microsoft.com/office/drawing/2014/chart" uri="{C3380CC4-5D6E-409C-BE32-E72D297353CC}">
              <c16:uniqueId val="{00000002-AA3D-4A08-A508-46D778B9BDF4}"/>
            </c:ext>
          </c:extLst>
        </c:ser>
        <c:ser>
          <c:idx val="1"/>
          <c:order val="1"/>
          <c:tx>
            <c:strRef>
              <c:f>'Fig 7'!$E$2</c:f>
              <c:strCache>
                <c:ptCount val="1"/>
                <c:pt idx="0">
                  <c:v>Immigrant</c:v>
                </c:pt>
              </c:strCache>
            </c:strRef>
          </c:tx>
          <c:spPr>
            <a:ln w="66675" cmpd="sng">
              <a:solidFill>
                <a:srgbClr val="00B050"/>
              </a:solidFill>
              <a:prstDash val="solid"/>
            </a:ln>
          </c:spPr>
          <c:marker>
            <c:symbol val="circle"/>
            <c:size val="8"/>
            <c:spPr>
              <a:solidFill>
                <a:schemeClr val="bg1"/>
              </a:solidFill>
              <a:ln>
                <a:solidFill>
                  <a:srgbClr val="00B050"/>
                </a:solidFill>
              </a:ln>
            </c:spPr>
          </c:marker>
          <c:dLbls>
            <c:dLbl>
              <c:idx val="0"/>
              <c:layout>
                <c:manualLayout>
                  <c:x val="-5.9887652642761684E-2"/>
                  <c:y val="3.2731443467325108E-2"/>
                </c:manualLayout>
              </c:layout>
              <c:spPr>
                <a:noFill/>
                <a:ln w="25400">
                  <a:noFill/>
                </a:ln>
              </c:spPr>
              <c:txPr>
                <a:bodyPr wrap="square" lIns="38100" tIns="19050" rIns="38100" bIns="19050" anchor="ctr">
                  <a:spAutoFit/>
                </a:bodyPr>
                <a:lstStyle/>
                <a:p>
                  <a:pPr>
                    <a:defRPr sz="1600" b="1">
                      <a:solidFill>
                        <a:srgbClr val="00B05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A3D-4A08-A508-46D778B9BDF4}"/>
                </c:ext>
              </c:extLst>
            </c:dLbl>
            <c:dLbl>
              <c:idx val="7"/>
              <c:layout>
                <c:manualLayout>
                  <c:x val="-5.7089198501248842E-2"/>
                  <c:y val="4.15190783044835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8A-415F-BD81-49B9E3366EBC}"/>
                </c:ext>
              </c:extLst>
            </c:dLbl>
            <c:dLbl>
              <c:idx val="18"/>
              <c:layout>
                <c:manualLayout>
                  <c:x val="-4.657276719838721E-2"/>
                  <c:y val="-3.1633583470082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98A-415F-BD81-49B9E3366EBC}"/>
                </c:ext>
              </c:extLst>
            </c:dLbl>
            <c:dLbl>
              <c:idx val="23"/>
              <c:layout>
                <c:manualLayout>
                  <c:x val="0"/>
                  <c:y val="-2.88646641206164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40-4459-A977-F405522C27B4}"/>
                </c:ext>
              </c:extLst>
            </c:dLbl>
            <c:spPr>
              <a:noFill/>
              <a:ln>
                <a:noFill/>
              </a:ln>
              <a:effectLst/>
            </c:spPr>
            <c:txPr>
              <a:bodyPr wrap="square" lIns="38100" tIns="19050" rIns="38100" bIns="19050" anchor="ctr">
                <a:spAutoFit/>
              </a:bodyPr>
              <a:lstStyle/>
              <a:p>
                <a:pPr>
                  <a:defRPr sz="1600" b="1">
                    <a:solidFill>
                      <a:srgbClr val="00B050"/>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'Fig 7'!$C$3:$C$26</c:f>
              <c:strCache>
                <c:ptCount val="24"/>
                <c:pt idx="0">
                  <c:v>Q4 2000</c:v>
                </c:pt>
                <c:pt idx="1">
                  <c:v>Q4 2001</c:v>
                </c:pt>
                <c:pt idx="2">
                  <c:v>Q4 2002</c:v>
                </c:pt>
                <c:pt idx="3">
                  <c:v>Q4 2003</c:v>
                </c:pt>
                <c:pt idx="4">
                  <c:v>Q4 2004</c:v>
                </c:pt>
                <c:pt idx="5">
                  <c:v>Q4 2005</c:v>
                </c:pt>
                <c:pt idx="6">
                  <c:v>Q4 2006</c:v>
                </c:pt>
                <c:pt idx="7">
                  <c:v>Q4 2007</c:v>
                </c:pt>
                <c:pt idx="8">
                  <c:v>Q4 2008</c:v>
                </c:pt>
                <c:pt idx="9">
                  <c:v>Q4 2009</c:v>
                </c:pt>
                <c:pt idx="10">
                  <c:v>Q4 2010</c:v>
                </c:pt>
                <c:pt idx="11">
                  <c:v>Q4 2011</c:v>
                </c:pt>
                <c:pt idx="12">
                  <c:v>Q4 2012</c:v>
                </c:pt>
                <c:pt idx="13">
                  <c:v>Q4 2013</c:v>
                </c:pt>
                <c:pt idx="14">
                  <c:v>Q4 2014</c:v>
                </c:pt>
                <c:pt idx="15">
                  <c:v>Q4 2015</c:v>
                </c:pt>
                <c:pt idx="16">
                  <c:v>Q4 2016</c:v>
                </c:pt>
                <c:pt idx="17">
                  <c:v>Q4 2017</c:v>
                </c:pt>
                <c:pt idx="18">
                  <c:v>Q4 2018</c:v>
                </c:pt>
                <c:pt idx="19">
                  <c:v>Q4 2019</c:v>
                </c:pt>
                <c:pt idx="20">
                  <c:v>Q4 2020</c:v>
                </c:pt>
                <c:pt idx="21">
                  <c:v>Q4 2021</c:v>
                </c:pt>
                <c:pt idx="22">
                  <c:v>Q4 2022</c:v>
                </c:pt>
                <c:pt idx="23">
                  <c:v>Q4 2023</c:v>
                </c:pt>
              </c:strCache>
            </c:strRef>
          </c:cat>
          <c:val>
            <c:numRef>
              <c:f>'Fig 7'!$E$3:$E$26</c:f>
              <c:numCache>
                <c:formatCode>###0.0%</c:formatCode>
                <c:ptCount val="24"/>
                <c:pt idx="0">
                  <c:v>0.87534729040458192</c:v>
                </c:pt>
                <c:pt idx="1">
                  <c:v>0.8739578734786142</c:v>
                </c:pt>
                <c:pt idx="2">
                  <c:v>0.86749626273065639</c:v>
                </c:pt>
                <c:pt idx="3">
                  <c:v>0.87011224679851451</c:v>
                </c:pt>
                <c:pt idx="4">
                  <c:v>0.88357788252362301</c:v>
                </c:pt>
                <c:pt idx="5">
                  <c:v>0.88175219201362121</c:v>
                </c:pt>
                <c:pt idx="6">
                  <c:v>0.88274020408356657</c:v>
                </c:pt>
                <c:pt idx="7">
                  <c:v>0.88663044158061066</c:v>
                </c:pt>
                <c:pt idx="8">
                  <c:v>0.87663425844272003</c:v>
                </c:pt>
                <c:pt idx="9">
                  <c:v>0.86583492489960823</c:v>
                </c:pt>
                <c:pt idx="10">
                  <c:v>0.86829758004589663</c:v>
                </c:pt>
                <c:pt idx="11">
                  <c:v>0.86310858859820716</c:v>
                </c:pt>
                <c:pt idx="12">
                  <c:v>0.85069449724765123</c:v>
                </c:pt>
                <c:pt idx="13">
                  <c:v>0.86342739165944882</c:v>
                </c:pt>
                <c:pt idx="14">
                  <c:v>0.86962280879973941</c:v>
                </c:pt>
                <c:pt idx="15">
                  <c:v>0.85626040582570961</c:v>
                </c:pt>
                <c:pt idx="16">
                  <c:v>0.85049360305126465</c:v>
                </c:pt>
                <c:pt idx="17">
                  <c:v>0.86374969272228208</c:v>
                </c:pt>
                <c:pt idx="18">
                  <c:v>0.8663080688536674</c:v>
                </c:pt>
                <c:pt idx="19">
                  <c:v>0.86355127015860234</c:v>
                </c:pt>
                <c:pt idx="20">
                  <c:v>0.8537320516154786</c:v>
                </c:pt>
                <c:pt idx="21">
                  <c:v>0.85521854889629156</c:v>
                </c:pt>
                <c:pt idx="22">
                  <c:v>0.8571067054019178</c:v>
                </c:pt>
                <c:pt idx="23">
                  <c:v>0.85513362113273705</c:v>
                </c:pt>
              </c:numCache>
            </c:numRef>
          </c:val>
          <c:smooth val="0"/>
          <c:extLst>
            <c:ext xmlns:c16="http://schemas.microsoft.com/office/drawing/2014/chart" uri="{C3380CC4-5D6E-409C-BE32-E72D297353CC}">
              <c16:uniqueId val="{00000005-AA3D-4A08-A508-46D778B9BDF4}"/>
            </c:ext>
          </c:extLst>
        </c:ser>
        <c:dLbls>
          <c:showLegendKey val="0"/>
          <c:showVal val="0"/>
          <c:showCatName val="0"/>
          <c:showSerName val="0"/>
          <c:showPercent val="0"/>
          <c:showBubbleSize val="0"/>
        </c:dLbls>
        <c:marker val="1"/>
        <c:smooth val="0"/>
        <c:axId val="81592352"/>
        <c:axId val="1"/>
      </c:lineChart>
      <c:catAx>
        <c:axId val="815923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At val="0.60000000000000009"/>
        <c:auto val="1"/>
        <c:lblAlgn val="ctr"/>
        <c:lblOffset val="100"/>
        <c:noMultiLvlLbl val="0"/>
      </c:catAx>
      <c:valAx>
        <c:axId val="1"/>
        <c:scaling>
          <c:orientation val="minMax"/>
          <c:max val="0.89500000000000013"/>
          <c:min val="0.7350000000000001"/>
        </c:scaling>
        <c:delete val="1"/>
        <c:axPos val="l"/>
        <c:numFmt formatCode="0%" sourceLinked="0"/>
        <c:majorTickMark val="out"/>
        <c:minorTickMark val="none"/>
        <c:tickLblPos val="nextTo"/>
        <c:crossAx val="81592352"/>
        <c:crosses val="autoZero"/>
        <c:crossBetween val="midCat"/>
        <c:majorUnit val="2.0000000000000004E-2"/>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Calibri"/>
                <a:ea typeface="Calibri"/>
                <a:cs typeface="Calibri"/>
              </a:defRPr>
            </a:pPr>
            <a:r>
              <a:rPr lang="en-US" sz="2400"/>
              <a:t>Figure 8</a:t>
            </a: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Calibri"/>
                <a:ea typeface="Calibri"/>
                <a:cs typeface="Calibri"/>
              </a:defRPr>
            </a:pPr>
            <a:r>
              <a:rPr lang="en-US"/>
              <a:t> </a:t>
            </a:r>
            <a:r>
              <a:rPr lang="en-US" sz="1800" b="1" i="0" baseline="0">
                <a:effectLst/>
              </a:rPr>
              <a:t>Labor Force Participation for Immigrants and </a:t>
            </a: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Calibri"/>
                <a:ea typeface="Calibri"/>
                <a:cs typeface="Calibri"/>
              </a:defRPr>
            </a:pPr>
            <a:r>
              <a:rPr lang="en-US" sz="1800" b="1" i="0" baseline="0">
                <a:effectLst/>
              </a:rPr>
              <a:t>U.S.-Born Men (Ages 25 to 54) Without a Bachelor's Degree,</a:t>
            </a:r>
            <a:endParaRPr lang="en-US"/>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Calibri"/>
                <a:ea typeface="Calibri"/>
                <a:cs typeface="Calibri"/>
              </a:defRPr>
            </a:pPr>
            <a:r>
              <a:rPr lang="en-US"/>
              <a:t>2000 to 2023</a:t>
            </a:r>
          </a:p>
        </c:rich>
      </c:tx>
      <c:layout>
        <c:manualLayout>
          <c:xMode val="edge"/>
          <c:yMode val="edge"/>
          <c:x val="0.12979217011042099"/>
          <c:y val="0"/>
        </c:manualLayout>
      </c:layout>
      <c:overlay val="1"/>
    </c:title>
    <c:autoTitleDeleted val="0"/>
    <c:plotArea>
      <c:layout>
        <c:manualLayout>
          <c:layoutTarget val="inner"/>
          <c:xMode val="edge"/>
          <c:yMode val="edge"/>
          <c:x val="6.3551354607048513E-2"/>
          <c:y val="0.19040243189736017"/>
          <c:w val="0.91128891580860094"/>
          <c:h val="0.71647017221315545"/>
        </c:manualLayout>
      </c:layout>
      <c:lineChart>
        <c:grouping val="standard"/>
        <c:varyColors val="0"/>
        <c:ser>
          <c:idx val="0"/>
          <c:order val="0"/>
          <c:tx>
            <c:strRef>
              <c:f>'Fig 8'!$D$4</c:f>
              <c:strCache>
                <c:ptCount val="1"/>
                <c:pt idx="0">
                  <c:v>Native</c:v>
                </c:pt>
              </c:strCache>
            </c:strRef>
          </c:tx>
          <c:spPr>
            <a:ln w="63500">
              <a:solidFill>
                <a:schemeClr val="accent1"/>
              </a:solidFill>
            </a:ln>
          </c:spPr>
          <c:marker>
            <c:symbol val="circle"/>
            <c:size val="8"/>
            <c:spPr>
              <a:solidFill>
                <a:schemeClr val="bg1"/>
              </a:solidFill>
              <a:ln>
                <a:solidFill>
                  <a:schemeClr val="tx2"/>
                </a:solidFill>
              </a:ln>
            </c:spPr>
          </c:marker>
          <c:dLbls>
            <c:dLbl>
              <c:idx val="0"/>
              <c:layout>
                <c:manualLayout>
                  <c:x val="-6.0974398444761879E-2"/>
                  <c:y val="3.0737626963898507E-2"/>
                </c:manualLayout>
              </c:layout>
              <c:spPr/>
              <c:txPr>
                <a:bodyPr/>
                <a:lstStyle/>
                <a:p>
                  <a:pPr>
                    <a:defRPr sz="1600" b="1" i="0" u="none" strike="noStrike" baseline="0">
                      <a:solidFill>
                        <a:srgbClr val="0070C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75B-4775-BE4E-062AB11D1528}"/>
                </c:ext>
              </c:extLst>
            </c:dLbl>
            <c:dLbl>
              <c:idx val="6"/>
              <c:layout>
                <c:manualLayout>
                  <c:x val="-3.9002455930916086E-2"/>
                  <c:y val="3.79042623449725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F4A-40B4-B1DB-EE899C52C8BF}"/>
                </c:ext>
              </c:extLst>
            </c:dLbl>
            <c:dLbl>
              <c:idx val="19"/>
              <c:layout>
                <c:manualLayout>
                  <c:x val="-5.5151748733844069E-2"/>
                  <c:y val="-2.9747501498674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90A-4E9C-8092-A4DFA07E1C64}"/>
                </c:ext>
              </c:extLst>
            </c:dLbl>
            <c:dLbl>
              <c:idx val="23"/>
              <c:layout>
                <c:manualLayout>
                  <c:x val="0"/>
                  <c:y val="-2.88646641206165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1E1-4AD5-96F6-0B46C5155716}"/>
                </c:ext>
              </c:extLst>
            </c:dLbl>
            <c:spPr>
              <a:noFill/>
              <a:ln>
                <a:noFill/>
              </a:ln>
              <a:effectLst/>
            </c:spPr>
            <c:txPr>
              <a:bodyPr wrap="square" lIns="38100" tIns="19050" rIns="38100" bIns="19050" anchor="ctr">
                <a:spAutoFit/>
              </a:bodyPr>
              <a:lstStyle/>
              <a:p>
                <a:pPr>
                  <a:defRPr sz="1600" b="1">
                    <a:solidFill>
                      <a:srgbClr val="0070C0"/>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'Fig 8'!$C$5:$C$28</c:f>
              <c:strCache>
                <c:ptCount val="24"/>
                <c:pt idx="0">
                  <c:v>Q4 2000</c:v>
                </c:pt>
                <c:pt idx="1">
                  <c:v>Q4 2001</c:v>
                </c:pt>
                <c:pt idx="2">
                  <c:v>Q4 2002</c:v>
                </c:pt>
                <c:pt idx="3">
                  <c:v>Q4 2003</c:v>
                </c:pt>
                <c:pt idx="4">
                  <c:v>Q4 2004</c:v>
                </c:pt>
                <c:pt idx="5">
                  <c:v>Q4 2005</c:v>
                </c:pt>
                <c:pt idx="6">
                  <c:v>Q4 2006</c:v>
                </c:pt>
                <c:pt idx="7">
                  <c:v>Q4 2007</c:v>
                </c:pt>
                <c:pt idx="8">
                  <c:v>Q4 2008</c:v>
                </c:pt>
                <c:pt idx="9">
                  <c:v>Q4 2009</c:v>
                </c:pt>
                <c:pt idx="10">
                  <c:v>Q4 2010</c:v>
                </c:pt>
                <c:pt idx="11">
                  <c:v>Q4 2011</c:v>
                </c:pt>
                <c:pt idx="12">
                  <c:v>Q4 2012</c:v>
                </c:pt>
                <c:pt idx="13">
                  <c:v>Q4 2013</c:v>
                </c:pt>
                <c:pt idx="14">
                  <c:v>Q4 2014</c:v>
                </c:pt>
                <c:pt idx="15">
                  <c:v>Q4 2015</c:v>
                </c:pt>
                <c:pt idx="16">
                  <c:v>Q4 2016</c:v>
                </c:pt>
                <c:pt idx="17">
                  <c:v>Q4 2017</c:v>
                </c:pt>
                <c:pt idx="18">
                  <c:v>Q4 2018</c:v>
                </c:pt>
                <c:pt idx="19">
                  <c:v>Q4 2019</c:v>
                </c:pt>
                <c:pt idx="20">
                  <c:v>Q4 2020</c:v>
                </c:pt>
                <c:pt idx="21">
                  <c:v>Q4 2021</c:v>
                </c:pt>
                <c:pt idx="22">
                  <c:v>Q4 2022</c:v>
                </c:pt>
                <c:pt idx="23">
                  <c:v>Q4 2023</c:v>
                </c:pt>
              </c:strCache>
            </c:strRef>
          </c:cat>
          <c:val>
            <c:numRef>
              <c:f>'Fig 8'!$D$5:$D$28</c:f>
              <c:numCache>
                <c:formatCode>###0.0%</c:formatCode>
                <c:ptCount val="24"/>
                <c:pt idx="0">
                  <c:v>0.89319386797309153</c:v>
                </c:pt>
                <c:pt idx="1">
                  <c:v>0.8886298444930838</c:v>
                </c:pt>
                <c:pt idx="2">
                  <c:v>0.88250405386991426</c:v>
                </c:pt>
                <c:pt idx="3">
                  <c:v>0.88353853478757738</c:v>
                </c:pt>
                <c:pt idx="4">
                  <c:v>0.87580974003022061</c:v>
                </c:pt>
                <c:pt idx="5">
                  <c:v>0.87717172443890812</c:v>
                </c:pt>
                <c:pt idx="6">
                  <c:v>0.88113951890558606</c:v>
                </c:pt>
                <c:pt idx="7">
                  <c:v>0.87915465549744032</c:v>
                </c:pt>
                <c:pt idx="8">
                  <c:v>0.87293727194073656</c:v>
                </c:pt>
                <c:pt idx="9">
                  <c:v>0.86088680877302659</c:v>
                </c:pt>
                <c:pt idx="10">
                  <c:v>0.8508347519111904</c:v>
                </c:pt>
                <c:pt idx="11">
                  <c:v>0.8444324625092251</c:v>
                </c:pt>
                <c:pt idx="12">
                  <c:v>0.84512171827303517</c:v>
                </c:pt>
                <c:pt idx="13">
                  <c:v>0.83784705318033359</c:v>
                </c:pt>
                <c:pt idx="14">
                  <c:v>0.83468098782138034</c:v>
                </c:pt>
                <c:pt idx="15">
                  <c:v>0.83738198615914117</c:v>
                </c:pt>
                <c:pt idx="16">
                  <c:v>0.84068366498141922</c:v>
                </c:pt>
                <c:pt idx="17">
                  <c:v>0.84335834532403442</c:v>
                </c:pt>
                <c:pt idx="18">
                  <c:v>0.84561681514640963</c:v>
                </c:pt>
                <c:pt idx="19">
                  <c:v>0.85112543399238627</c:v>
                </c:pt>
                <c:pt idx="20">
                  <c:v>0.82323724388348207</c:v>
                </c:pt>
                <c:pt idx="21">
                  <c:v>0.83158398603635486</c:v>
                </c:pt>
                <c:pt idx="22">
                  <c:v>0.83672766949225419</c:v>
                </c:pt>
                <c:pt idx="23">
                  <c:v>0.84540145435608804</c:v>
                </c:pt>
              </c:numCache>
            </c:numRef>
          </c:val>
          <c:smooth val="0"/>
          <c:extLst>
            <c:ext xmlns:c16="http://schemas.microsoft.com/office/drawing/2014/chart" uri="{C3380CC4-5D6E-409C-BE32-E72D297353CC}">
              <c16:uniqueId val="{00000002-A75B-4775-BE4E-062AB11D1528}"/>
            </c:ext>
          </c:extLst>
        </c:ser>
        <c:ser>
          <c:idx val="1"/>
          <c:order val="1"/>
          <c:tx>
            <c:strRef>
              <c:f>'Fig 8'!$E$4</c:f>
              <c:strCache>
                <c:ptCount val="1"/>
                <c:pt idx="0">
                  <c:v>Immigrant</c:v>
                </c:pt>
              </c:strCache>
            </c:strRef>
          </c:tx>
          <c:spPr>
            <a:ln w="66675" cmpd="sng">
              <a:solidFill>
                <a:srgbClr val="00B050"/>
              </a:solidFill>
              <a:prstDash val="solid"/>
            </a:ln>
          </c:spPr>
          <c:marker>
            <c:symbol val="circle"/>
            <c:size val="8"/>
            <c:spPr>
              <a:solidFill>
                <a:schemeClr val="bg1"/>
              </a:solidFill>
              <a:ln>
                <a:solidFill>
                  <a:srgbClr val="00B050"/>
                </a:solidFill>
              </a:ln>
            </c:spPr>
          </c:marker>
          <c:dLbls>
            <c:dLbl>
              <c:idx val="0"/>
              <c:layout>
                <c:manualLayout>
                  <c:x val="-5.6954058938646079E-2"/>
                  <c:y val="-3.0679784996261318E-2"/>
                </c:manualLayout>
              </c:layout>
              <c:spPr>
                <a:noFill/>
                <a:ln w="25400">
                  <a:noFill/>
                </a:ln>
              </c:spPr>
              <c:txPr>
                <a:bodyPr wrap="square" lIns="38100" tIns="19050" rIns="38100" bIns="19050" anchor="ctr">
                  <a:spAutoFit/>
                </a:bodyPr>
                <a:lstStyle/>
                <a:p>
                  <a:pPr>
                    <a:defRPr sz="1600" b="1">
                      <a:solidFill>
                        <a:srgbClr val="00B05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75B-4775-BE4E-062AB11D1528}"/>
                </c:ext>
              </c:extLst>
            </c:dLbl>
            <c:dLbl>
              <c:idx val="7"/>
              <c:layout>
                <c:manualLayout>
                  <c:x val="-6.2671374750887507E-2"/>
                  <c:y val="-2.88230657150768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4A0-482B-AD79-E5A9CBB96695}"/>
                </c:ext>
              </c:extLst>
            </c:dLbl>
            <c:dLbl>
              <c:idx val="18"/>
              <c:layout>
                <c:manualLayout>
                  <c:x val="-3.5203524417940675E-2"/>
                  <c:y val="-2.97005251614119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4D-487E-8A26-3744882DCA81}"/>
                </c:ext>
              </c:extLst>
            </c:dLbl>
            <c:dLbl>
              <c:idx val="23"/>
              <c:layout>
                <c:manualLayout>
                  <c:x val="-4.7003531063165589E-3"/>
                  <c:y val="-4.6183462592986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E1-4AD5-96F6-0B46C5155716}"/>
                </c:ext>
              </c:extLst>
            </c:dLbl>
            <c:spPr>
              <a:noFill/>
              <a:ln>
                <a:noFill/>
              </a:ln>
              <a:effectLst/>
            </c:spPr>
            <c:txPr>
              <a:bodyPr wrap="square" lIns="38100" tIns="19050" rIns="38100" bIns="19050" anchor="ctr">
                <a:spAutoFit/>
              </a:bodyPr>
              <a:lstStyle/>
              <a:p>
                <a:pPr>
                  <a:defRPr sz="1600" b="1">
                    <a:solidFill>
                      <a:srgbClr val="00B050"/>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'Fig 8'!$C$5:$C$28</c:f>
              <c:strCache>
                <c:ptCount val="24"/>
                <c:pt idx="0">
                  <c:v>Q4 2000</c:v>
                </c:pt>
                <c:pt idx="1">
                  <c:v>Q4 2001</c:v>
                </c:pt>
                <c:pt idx="2">
                  <c:v>Q4 2002</c:v>
                </c:pt>
                <c:pt idx="3">
                  <c:v>Q4 2003</c:v>
                </c:pt>
                <c:pt idx="4">
                  <c:v>Q4 2004</c:v>
                </c:pt>
                <c:pt idx="5">
                  <c:v>Q4 2005</c:v>
                </c:pt>
                <c:pt idx="6">
                  <c:v>Q4 2006</c:v>
                </c:pt>
                <c:pt idx="7">
                  <c:v>Q4 2007</c:v>
                </c:pt>
                <c:pt idx="8">
                  <c:v>Q4 2008</c:v>
                </c:pt>
                <c:pt idx="9">
                  <c:v>Q4 2009</c:v>
                </c:pt>
                <c:pt idx="10">
                  <c:v>Q4 2010</c:v>
                </c:pt>
                <c:pt idx="11">
                  <c:v>Q4 2011</c:v>
                </c:pt>
                <c:pt idx="12">
                  <c:v>Q4 2012</c:v>
                </c:pt>
                <c:pt idx="13">
                  <c:v>Q4 2013</c:v>
                </c:pt>
                <c:pt idx="14">
                  <c:v>Q4 2014</c:v>
                </c:pt>
                <c:pt idx="15">
                  <c:v>Q4 2015</c:v>
                </c:pt>
                <c:pt idx="16">
                  <c:v>Q4 2016</c:v>
                </c:pt>
                <c:pt idx="17">
                  <c:v>Q4 2017</c:v>
                </c:pt>
                <c:pt idx="18">
                  <c:v>Q4 2018</c:v>
                </c:pt>
                <c:pt idx="19">
                  <c:v>Q4 2019</c:v>
                </c:pt>
                <c:pt idx="20">
                  <c:v>Q4 2020</c:v>
                </c:pt>
                <c:pt idx="21">
                  <c:v>Q4 2021</c:v>
                </c:pt>
                <c:pt idx="22">
                  <c:v>Q4 2022</c:v>
                </c:pt>
                <c:pt idx="23">
                  <c:v>Q4 2023</c:v>
                </c:pt>
              </c:strCache>
            </c:strRef>
          </c:cat>
          <c:val>
            <c:numRef>
              <c:f>'Fig 8'!$E$5:$E$28</c:f>
              <c:numCache>
                <c:formatCode>###0.0%</c:formatCode>
                <c:ptCount val="24"/>
                <c:pt idx="0">
                  <c:v>0.92169713670748399</c:v>
                </c:pt>
                <c:pt idx="1">
                  <c:v>0.92030650421223248</c:v>
                </c:pt>
                <c:pt idx="2">
                  <c:v>0.9143124331530964</c:v>
                </c:pt>
                <c:pt idx="3">
                  <c:v>0.91265674714256217</c:v>
                </c:pt>
                <c:pt idx="4">
                  <c:v>0.92588620895344764</c:v>
                </c:pt>
                <c:pt idx="5">
                  <c:v>0.92362219805392076</c:v>
                </c:pt>
                <c:pt idx="6">
                  <c:v>0.93148188579139946</c:v>
                </c:pt>
                <c:pt idx="7">
                  <c:v>0.93378973021408229</c:v>
                </c:pt>
                <c:pt idx="8">
                  <c:v>0.92402930550372986</c:v>
                </c:pt>
                <c:pt idx="9">
                  <c:v>0.91460082255491348</c:v>
                </c:pt>
                <c:pt idx="10">
                  <c:v>0.92435265865821092</c:v>
                </c:pt>
                <c:pt idx="11">
                  <c:v>0.9205181354727392</c:v>
                </c:pt>
                <c:pt idx="12">
                  <c:v>0.91232061481663662</c:v>
                </c:pt>
                <c:pt idx="13">
                  <c:v>0.92167876509460245</c:v>
                </c:pt>
                <c:pt idx="14">
                  <c:v>0.92238766728149246</c:v>
                </c:pt>
                <c:pt idx="15">
                  <c:v>0.91131605379302338</c:v>
                </c:pt>
                <c:pt idx="16">
                  <c:v>0.91240555304918103</c:v>
                </c:pt>
                <c:pt idx="17">
                  <c:v>0.92059139173154192</c:v>
                </c:pt>
                <c:pt idx="18">
                  <c:v>0.92325000654711775</c:v>
                </c:pt>
                <c:pt idx="19">
                  <c:v>0.91759690863386678</c:v>
                </c:pt>
                <c:pt idx="20">
                  <c:v>0.91406640867370148</c:v>
                </c:pt>
                <c:pt idx="21">
                  <c:v>0.91529852279157808</c:v>
                </c:pt>
                <c:pt idx="22">
                  <c:v>0.90744816222781954</c:v>
                </c:pt>
                <c:pt idx="23">
                  <c:v>0.9121298814791694</c:v>
                </c:pt>
              </c:numCache>
            </c:numRef>
          </c:val>
          <c:smooth val="0"/>
          <c:extLst>
            <c:ext xmlns:c16="http://schemas.microsoft.com/office/drawing/2014/chart" uri="{C3380CC4-5D6E-409C-BE32-E72D297353CC}">
              <c16:uniqueId val="{00000005-A75B-4775-BE4E-062AB11D1528}"/>
            </c:ext>
          </c:extLst>
        </c:ser>
        <c:dLbls>
          <c:showLegendKey val="0"/>
          <c:showVal val="0"/>
          <c:showCatName val="0"/>
          <c:showSerName val="0"/>
          <c:showPercent val="0"/>
          <c:showBubbleSize val="0"/>
        </c:dLbls>
        <c:marker val="1"/>
        <c:smooth val="0"/>
        <c:axId val="81592352"/>
        <c:axId val="1"/>
      </c:lineChart>
      <c:catAx>
        <c:axId val="815923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At val="0.60000000000000009"/>
        <c:auto val="1"/>
        <c:lblAlgn val="ctr"/>
        <c:lblOffset val="100"/>
        <c:noMultiLvlLbl val="0"/>
      </c:catAx>
      <c:valAx>
        <c:axId val="1"/>
        <c:scaling>
          <c:orientation val="minMax"/>
          <c:min val="0.8"/>
        </c:scaling>
        <c:delete val="1"/>
        <c:axPos val="l"/>
        <c:numFmt formatCode="0%" sourceLinked="0"/>
        <c:majorTickMark val="out"/>
        <c:minorTickMark val="none"/>
        <c:tickLblPos val="nextTo"/>
        <c:crossAx val="81592352"/>
        <c:crosses val="autoZero"/>
        <c:crossBetween val="midCat"/>
        <c:majorUnit val="2.0000000000000004E-2"/>
      </c:valAx>
    </c:plotArea>
    <c:plotVisOnly val="1"/>
    <c:dispBlanksAs val="gap"/>
    <c:showDLblsOverMax val="0"/>
  </c:chart>
  <c:spPr>
    <a:solidFill>
      <a:schemeClr val="bg1"/>
    </a:solidFill>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Calibri"/>
                <a:ea typeface="Calibri"/>
                <a:cs typeface="Calibri"/>
              </a:defRPr>
            </a:pPr>
            <a:r>
              <a:rPr lang="en-US" sz="2400"/>
              <a:t>Figure 9</a:t>
            </a: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Calibri"/>
                <a:ea typeface="Calibri"/>
                <a:cs typeface="Calibri"/>
              </a:defRPr>
            </a:pPr>
            <a:r>
              <a:rPr lang="en-US"/>
              <a:t> </a:t>
            </a:r>
            <a:r>
              <a:rPr lang="en-US" sz="1800" b="1" i="0" baseline="0">
                <a:effectLst/>
              </a:rPr>
              <a:t>Labor Force Participation for Immigrants and U.S.-Born Women (Ages 25 to 54) Without a Bachelor's Degree,</a:t>
            </a:r>
            <a:endParaRPr lang="en-US"/>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Calibri"/>
                <a:ea typeface="Calibri"/>
                <a:cs typeface="Calibri"/>
              </a:defRPr>
            </a:pPr>
            <a:r>
              <a:rPr lang="en-US"/>
              <a:t>2000 to 2023</a:t>
            </a:r>
          </a:p>
        </c:rich>
      </c:tx>
      <c:layout>
        <c:manualLayout>
          <c:xMode val="edge"/>
          <c:yMode val="edge"/>
          <c:x val="0.12979217011042099"/>
          <c:y val="0"/>
        </c:manualLayout>
      </c:layout>
      <c:overlay val="1"/>
    </c:title>
    <c:autoTitleDeleted val="0"/>
    <c:plotArea>
      <c:layout>
        <c:manualLayout>
          <c:layoutTarget val="inner"/>
          <c:xMode val="edge"/>
          <c:yMode val="edge"/>
          <c:x val="6.3237391025212392E-2"/>
          <c:y val="0.21725238263111468"/>
          <c:w val="0.91128891580860094"/>
          <c:h val="0.68388228821470876"/>
        </c:manualLayout>
      </c:layout>
      <c:lineChart>
        <c:grouping val="standard"/>
        <c:varyColors val="0"/>
        <c:ser>
          <c:idx val="0"/>
          <c:order val="0"/>
          <c:tx>
            <c:strRef>
              <c:f>'Fig 9'!$C$3</c:f>
              <c:strCache>
                <c:ptCount val="1"/>
                <c:pt idx="0">
                  <c:v>Native</c:v>
                </c:pt>
              </c:strCache>
            </c:strRef>
          </c:tx>
          <c:spPr>
            <a:ln w="63500">
              <a:solidFill>
                <a:schemeClr val="accent1"/>
              </a:solidFill>
            </a:ln>
          </c:spPr>
          <c:marker>
            <c:symbol val="circle"/>
            <c:size val="8"/>
            <c:spPr>
              <a:solidFill>
                <a:schemeClr val="bg1"/>
              </a:solidFill>
              <a:ln>
                <a:solidFill>
                  <a:schemeClr val="tx2"/>
                </a:solidFill>
              </a:ln>
            </c:spPr>
          </c:marker>
          <c:dLbls>
            <c:dLbl>
              <c:idx val="0"/>
              <c:layout>
                <c:manualLayout>
                  <c:x val="-5.681153548348946E-2"/>
                  <c:y val="-2.8687003503628617E-2"/>
                </c:manualLayout>
              </c:layout>
              <c:spPr>
                <a:noFill/>
              </c:spPr>
              <c:txPr>
                <a:bodyPr/>
                <a:lstStyle/>
                <a:p>
                  <a:pPr>
                    <a:defRPr sz="1600" b="1" i="0" u="none" strike="noStrike" baseline="0">
                      <a:solidFill>
                        <a:srgbClr val="0070C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E40-4DFE-AC45-F513DBBF0A2C}"/>
                </c:ext>
              </c:extLst>
            </c:dLbl>
            <c:dLbl>
              <c:idx val="6"/>
              <c:layout>
                <c:manualLayout>
                  <c:x val="-4.9964604586976172E-2"/>
                  <c:y val="-3.9483683860385359E-2"/>
                </c:manualLayout>
              </c:layout>
              <c:spPr>
                <a:noFill/>
                <a:ln>
                  <a:noFill/>
                </a:ln>
                <a:effectLst/>
              </c:spPr>
              <c:txPr>
                <a:bodyPr wrap="square" lIns="38100" tIns="19050" rIns="38100" bIns="19050" anchor="ctr">
                  <a:noAutofit/>
                </a:bodyPr>
                <a:lstStyle/>
                <a:p>
                  <a:pPr>
                    <a:defRPr sz="1600" b="1">
                      <a:solidFill>
                        <a:srgbClr val="0070C0"/>
                      </a:solidFill>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8.8190599353443838E-2"/>
                      <c:h val="5.0972875549356679E-2"/>
                    </c:manualLayout>
                  </c15:layout>
                </c:ext>
                <c:ext xmlns:c16="http://schemas.microsoft.com/office/drawing/2014/chart" uri="{C3380CC4-5D6E-409C-BE32-E72D297353CC}">
                  <c16:uniqueId val="{00000000-54A8-4265-8D71-4CA749AEA0C6}"/>
                </c:ext>
              </c:extLst>
            </c:dLbl>
            <c:dLbl>
              <c:idx val="19"/>
              <c:layout>
                <c:manualLayout>
                  <c:x val="-5.673068749434064E-2"/>
                  <c:y val="-2.56928601641688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391-49D8-BD88-BF503B646E4C}"/>
                </c:ext>
              </c:extLst>
            </c:dLbl>
            <c:dLbl>
              <c:idx val="23"/>
              <c:layout>
                <c:manualLayout>
                  <c:x val="-6.4159577244891006E-3"/>
                  <c:y val="-3.82964486187348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107-4D25-A7B7-D1FB8F3F24C3}"/>
                </c:ext>
              </c:extLst>
            </c:dLbl>
            <c:spPr>
              <a:noFill/>
              <a:ln>
                <a:noFill/>
              </a:ln>
              <a:effectLst/>
            </c:spPr>
            <c:txPr>
              <a:bodyPr wrap="square" lIns="38100" tIns="19050" rIns="38100" bIns="19050" anchor="ctr">
                <a:spAutoFit/>
              </a:bodyPr>
              <a:lstStyle/>
              <a:p>
                <a:pPr>
                  <a:defRPr sz="1600" b="1">
                    <a:solidFill>
                      <a:srgbClr val="0070C0"/>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'Fig 9'!$B$4:$B$27</c:f>
              <c:strCache>
                <c:ptCount val="24"/>
                <c:pt idx="0">
                  <c:v>Q4 2000</c:v>
                </c:pt>
                <c:pt idx="1">
                  <c:v>Q4 2001</c:v>
                </c:pt>
                <c:pt idx="2">
                  <c:v>Q4 2002</c:v>
                </c:pt>
                <c:pt idx="3">
                  <c:v>Q4 2003</c:v>
                </c:pt>
                <c:pt idx="4">
                  <c:v>Q4 2004</c:v>
                </c:pt>
                <c:pt idx="5">
                  <c:v>Q4 2005</c:v>
                </c:pt>
                <c:pt idx="6">
                  <c:v>Q4 2006</c:v>
                </c:pt>
                <c:pt idx="7">
                  <c:v>Q4 2007</c:v>
                </c:pt>
                <c:pt idx="8">
                  <c:v>Q4 2008</c:v>
                </c:pt>
                <c:pt idx="9">
                  <c:v>Q4 2009</c:v>
                </c:pt>
                <c:pt idx="10">
                  <c:v>Q4 2010</c:v>
                </c:pt>
                <c:pt idx="11">
                  <c:v>Q4 2011</c:v>
                </c:pt>
                <c:pt idx="12">
                  <c:v>Q4 2012</c:v>
                </c:pt>
                <c:pt idx="13">
                  <c:v>Q4 2013</c:v>
                </c:pt>
                <c:pt idx="14">
                  <c:v>Q4 2014</c:v>
                </c:pt>
                <c:pt idx="15">
                  <c:v>Q4 2015</c:v>
                </c:pt>
                <c:pt idx="16">
                  <c:v>Q4 2016</c:v>
                </c:pt>
                <c:pt idx="17">
                  <c:v>Q4 2017</c:v>
                </c:pt>
                <c:pt idx="18">
                  <c:v>Q4 2018</c:v>
                </c:pt>
                <c:pt idx="19">
                  <c:v>Q4 2019</c:v>
                </c:pt>
                <c:pt idx="20">
                  <c:v>Q4 2020</c:v>
                </c:pt>
                <c:pt idx="21">
                  <c:v>Q4 2021</c:v>
                </c:pt>
                <c:pt idx="22">
                  <c:v>Q4 2022</c:v>
                </c:pt>
                <c:pt idx="23">
                  <c:v>Q4 2023</c:v>
                </c:pt>
              </c:strCache>
            </c:strRef>
          </c:cat>
          <c:val>
            <c:numRef>
              <c:f>'Fig 9'!$C$4:$C$27</c:f>
              <c:numCache>
                <c:formatCode>###0.0%</c:formatCode>
                <c:ptCount val="24"/>
                <c:pt idx="0">
                  <c:v>0.76064901232477122</c:v>
                </c:pt>
                <c:pt idx="1">
                  <c:v>0.75859976372084648</c:v>
                </c:pt>
                <c:pt idx="2">
                  <c:v>0.75689987227238309</c:v>
                </c:pt>
                <c:pt idx="3">
                  <c:v>0.74910858533131075</c:v>
                </c:pt>
                <c:pt idx="4">
                  <c:v>0.74424236036094182</c:v>
                </c:pt>
                <c:pt idx="5">
                  <c:v>0.74605428996698753</c:v>
                </c:pt>
                <c:pt idx="6">
                  <c:v>0.74479928032234421</c:v>
                </c:pt>
                <c:pt idx="7">
                  <c:v>0.74296832809578595</c:v>
                </c:pt>
                <c:pt idx="8">
                  <c:v>0.7458312577398245</c:v>
                </c:pt>
                <c:pt idx="9">
                  <c:v>0.73347854506383681</c:v>
                </c:pt>
                <c:pt idx="10">
                  <c:v>0.73238211553689936</c:v>
                </c:pt>
                <c:pt idx="11">
                  <c:v>0.72570913949555971</c:v>
                </c:pt>
                <c:pt idx="12">
                  <c:v>0.72165519889440322</c:v>
                </c:pt>
                <c:pt idx="13">
                  <c:v>0.70861371172854914</c:v>
                </c:pt>
                <c:pt idx="14">
                  <c:v>0.70968556556957751</c:v>
                </c:pt>
                <c:pt idx="15">
                  <c:v>0.7071992851191834</c:v>
                </c:pt>
                <c:pt idx="16">
                  <c:v>0.7184963792888226</c:v>
                </c:pt>
                <c:pt idx="17">
                  <c:v>0.724189955771816</c:v>
                </c:pt>
                <c:pt idx="18">
                  <c:v>0.72430044163875218</c:v>
                </c:pt>
                <c:pt idx="19" formatCode="###0%">
                  <c:v>0.72957538055251314</c:v>
                </c:pt>
                <c:pt idx="20">
                  <c:v>0.70850261564355332</c:v>
                </c:pt>
                <c:pt idx="21">
                  <c:v>0.71627036352147533</c:v>
                </c:pt>
                <c:pt idx="22">
                  <c:v>0.72002132100470595</c:v>
                </c:pt>
                <c:pt idx="23">
                  <c:v>0.72760386840852764</c:v>
                </c:pt>
              </c:numCache>
            </c:numRef>
          </c:val>
          <c:smooth val="0"/>
          <c:extLst>
            <c:ext xmlns:c16="http://schemas.microsoft.com/office/drawing/2014/chart" uri="{C3380CC4-5D6E-409C-BE32-E72D297353CC}">
              <c16:uniqueId val="{00000002-DE40-4DFE-AC45-F513DBBF0A2C}"/>
            </c:ext>
          </c:extLst>
        </c:ser>
        <c:ser>
          <c:idx val="1"/>
          <c:order val="1"/>
          <c:tx>
            <c:strRef>
              <c:f>'Fig 9'!$D$3</c:f>
              <c:strCache>
                <c:ptCount val="1"/>
                <c:pt idx="0">
                  <c:v>Immigrant</c:v>
                </c:pt>
              </c:strCache>
            </c:strRef>
          </c:tx>
          <c:spPr>
            <a:ln w="66675" cmpd="sng">
              <a:solidFill>
                <a:srgbClr val="00B050"/>
              </a:solidFill>
              <a:prstDash val="solid"/>
            </a:ln>
          </c:spPr>
          <c:marker>
            <c:symbol val="circle"/>
            <c:size val="8"/>
            <c:spPr>
              <a:solidFill>
                <a:schemeClr val="bg1"/>
              </a:solidFill>
              <a:ln>
                <a:solidFill>
                  <a:srgbClr val="00B050"/>
                </a:solidFill>
              </a:ln>
            </c:spPr>
          </c:marker>
          <c:dLbls>
            <c:dLbl>
              <c:idx val="0"/>
              <c:layout>
                <c:manualLayout>
                  <c:x val="-6.5754940043131246E-2"/>
                  <c:y val="2.28166026309926E-2"/>
                </c:manualLayout>
              </c:layout>
              <c:spPr>
                <a:noFill/>
                <a:ln w="25400">
                  <a:noFill/>
                </a:ln>
              </c:spPr>
              <c:txPr>
                <a:bodyPr wrap="square" lIns="38100" tIns="19050" rIns="38100" bIns="19050" anchor="ctr">
                  <a:spAutoFit/>
                </a:bodyPr>
                <a:lstStyle/>
                <a:p>
                  <a:pPr>
                    <a:defRPr sz="1600" b="1">
                      <a:solidFill>
                        <a:srgbClr val="00B05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E40-4DFE-AC45-F513DBBF0A2C}"/>
                </c:ext>
              </c:extLst>
            </c:dLbl>
            <c:dLbl>
              <c:idx val="6"/>
              <c:layout>
                <c:manualLayout>
                  <c:x val="-4.1136265358807995E-2"/>
                  <c:y val="-3.2236068903395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A8-4265-8D71-4CA749AEA0C6}"/>
                </c:ext>
              </c:extLst>
            </c:dLbl>
            <c:dLbl>
              <c:idx val="19"/>
              <c:layout>
                <c:manualLayout>
                  <c:x val="-6.0993545875964686E-2"/>
                  <c:y val="-2.96690816587137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391-49D8-BD88-BF503B646E4C}"/>
                </c:ext>
              </c:extLst>
            </c:dLbl>
            <c:dLbl>
              <c:idx val="23"/>
              <c:layout>
                <c:manualLayout>
                  <c:x val="-9.4172713309208129E-3"/>
                  <c:y val="-4.02681875449755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107-4D25-A7B7-D1FB8F3F24C3}"/>
                </c:ext>
              </c:extLst>
            </c:dLbl>
            <c:spPr>
              <a:noFill/>
              <a:ln>
                <a:noFill/>
              </a:ln>
              <a:effectLst/>
            </c:spPr>
            <c:txPr>
              <a:bodyPr wrap="square" lIns="38100" tIns="19050" rIns="38100" bIns="19050" anchor="ctr">
                <a:spAutoFit/>
              </a:bodyPr>
              <a:lstStyle/>
              <a:p>
                <a:pPr>
                  <a:defRPr sz="1600" b="1">
                    <a:solidFill>
                      <a:srgbClr val="00B050"/>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'Fig 9'!$B$4:$B$27</c:f>
              <c:strCache>
                <c:ptCount val="24"/>
                <c:pt idx="0">
                  <c:v>Q4 2000</c:v>
                </c:pt>
                <c:pt idx="1">
                  <c:v>Q4 2001</c:v>
                </c:pt>
                <c:pt idx="2">
                  <c:v>Q4 2002</c:v>
                </c:pt>
                <c:pt idx="3">
                  <c:v>Q4 2003</c:v>
                </c:pt>
                <c:pt idx="4">
                  <c:v>Q4 2004</c:v>
                </c:pt>
                <c:pt idx="5">
                  <c:v>Q4 2005</c:v>
                </c:pt>
                <c:pt idx="6">
                  <c:v>Q4 2006</c:v>
                </c:pt>
                <c:pt idx="7">
                  <c:v>Q4 2007</c:v>
                </c:pt>
                <c:pt idx="8">
                  <c:v>Q4 2008</c:v>
                </c:pt>
                <c:pt idx="9">
                  <c:v>Q4 2009</c:v>
                </c:pt>
                <c:pt idx="10">
                  <c:v>Q4 2010</c:v>
                </c:pt>
                <c:pt idx="11">
                  <c:v>Q4 2011</c:v>
                </c:pt>
                <c:pt idx="12">
                  <c:v>Q4 2012</c:v>
                </c:pt>
                <c:pt idx="13">
                  <c:v>Q4 2013</c:v>
                </c:pt>
                <c:pt idx="14">
                  <c:v>Q4 2014</c:v>
                </c:pt>
                <c:pt idx="15">
                  <c:v>Q4 2015</c:v>
                </c:pt>
                <c:pt idx="16">
                  <c:v>Q4 2016</c:v>
                </c:pt>
                <c:pt idx="17">
                  <c:v>Q4 2017</c:v>
                </c:pt>
                <c:pt idx="18">
                  <c:v>Q4 2018</c:v>
                </c:pt>
                <c:pt idx="19">
                  <c:v>Q4 2019</c:v>
                </c:pt>
                <c:pt idx="20">
                  <c:v>Q4 2020</c:v>
                </c:pt>
                <c:pt idx="21">
                  <c:v>Q4 2021</c:v>
                </c:pt>
                <c:pt idx="22">
                  <c:v>Q4 2022</c:v>
                </c:pt>
                <c:pt idx="23">
                  <c:v>Q4 2023</c:v>
                </c:pt>
              </c:strCache>
            </c:strRef>
          </c:cat>
          <c:val>
            <c:numRef>
              <c:f>'Fig 9'!$D$4:$D$27</c:f>
              <c:numCache>
                <c:formatCode>###0.0%</c:formatCode>
                <c:ptCount val="24"/>
                <c:pt idx="0">
                  <c:v>0.65004516276451585</c:v>
                </c:pt>
                <c:pt idx="1">
                  <c:v>0.63906132266981253</c:v>
                </c:pt>
                <c:pt idx="2">
                  <c:v>0.61825788478001109</c:v>
                </c:pt>
                <c:pt idx="3">
                  <c:v>0.61631827389417715</c:v>
                </c:pt>
                <c:pt idx="4">
                  <c:v>0.62005141536914798</c:v>
                </c:pt>
                <c:pt idx="5">
                  <c:v>0.61293654422693589</c:v>
                </c:pt>
                <c:pt idx="6">
                  <c:v>0.62570782255185431</c:v>
                </c:pt>
                <c:pt idx="7">
                  <c:v>0.62572907913842102</c:v>
                </c:pt>
                <c:pt idx="8">
                  <c:v>0.63295641734298036</c:v>
                </c:pt>
                <c:pt idx="9">
                  <c:v>0.63267889097363939</c:v>
                </c:pt>
                <c:pt idx="10">
                  <c:v>0.64029905397104581</c:v>
                </c:pt>
                <c:pt idx="11">
                  <c:v>0.63986770547871319</c:v>
                </c:pt>
                <c:pt idx="12">
                  <c:v>0.63158002241365407</c:v>
                </c:pt>
                <c:pt idx="13">
                  <c:v>0.61136276926060162</c:v>
                </c:pt>
                <c:pt idx="14">
                  <c:v>0.60903705341174519</c:v>
                </c:pt>
                <c:pt idx="15">
                  <c:v>0.60597063988372069</c:v>
                </c:pt>
                <c:pt idx="16">
                  <c:v>0.61394955745238233</c:v>
                </c:pt>
                <c:pt idx="17">
                  <c:v>0.61837578983341113</c:v>
                </c:pt>
                <c:pt idx="18">
                  <c:v>0.63052508196632484</c:v>
                </c:pt>
                <c:pt idx="19">
                  <c:v>0.63386483833516949</c:v>
                </c:pt>
                <c:pt idx="20">
                  <c:v>0.59478886593379909</c:v>
                </c:pt>
                <c:pt idx="21">
                  <c:v>0.61160379765438788</c:v>
                </c:pt>
                <c:pt idx="22">
                  <c:v>0.63069813000000008</c:v>
                </c:pt>
                <c:pt idx="23">
                  <c:v>0.64570817961016203</c:v>
                </c:pt>
              </c:numCache>
            </c:numRef>
          </c:val>
          <c:smooth val="0"/>
          <c:extLst>
            <c:ext xmlns:c16="http://schemas.microsoft.com/office/drawing/2014/chart" uri="{C3380CC4-5D6E-409C-BE32-E72D297353CC}">
              <c16:uniqueId val="{00000005-DE40-4DFE-AC45-F513DBBF0A2C}"/>
            </c:ext>
          </c:extLst>
        </c:ser>
        <c:dLbls>
          <c:showLegendKey val="0"/>
          <c:showVal val="0"/>
          <c:showCatName val="0"/>
          <c:showSerName val="0"/>
          <c:showPercent val="0"/>
          <c:showBubbleSize val="0"/>
        </c:dLbls>
        <c:marker val="1"/>
        <c:smooth val="0"/>
        <c:axId val="81592352"/>
        <c:axId val="1"/>
      </c:lineChart>
      <c:catAx>
        <c:axId val="815923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0.77"/>
          <c:min val="0.59000000000000008"/>
        </c:scaling>
        <c:delete val="1"/>
        <c:axPos val="l"/>
        <c:numFmt formatCode="0%" sourceLinked="0"/>
        <c:majorTickMark val="out"/>
        <c:minorTickMark val="none"/>
        <c:tickLblPos val="nextTo"/>
        <c:crossAx val="81592352"/>
        <c:crosses val="autoZero"/>
        <c:crossBetween val="midCat"/>
        <c:majorUnit val="2.0000000000000004E-2"/>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8" Type="http://schemas.openxmlformats.org/officeDocument/2006/relationships/chart" Target="../charts/chart17.xml"/><Relationship Id="rId3" Type="http://schemas.openxmlformats.org/officeDocument/2006/relationships/chart" Target="../charts/chart12.xml"/><Relationship Id="rId7" Type="http://schemas.openxmlformats.org/officeDocument/2006/relationships/chart" Target="../charts/chart16.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s>
</file>

<file path=xl/drawings/_rels/drawing24.xml.rels><?xml version="1.0" encoding="UTF-8" standalone="yes"?>
<Relationships xmlns="http://schemas.openxmlformats.org/package/2006/relationships"><Relationship Id="rId8" Type="http://schemas.openxmlformats.org/officeDocument/2006/relationships/chart" Target="../charts/chart25.xml"/><Relationship Id="rId3" Type="http://schemas.openxmlformats.org/officeDocument/2006/relationships/chart" Target="../charts/chart20.xml"/><Relationship Id="rId7" Type="http://schemas.openxmlformats.org/officeDocument/2006/relationships/chart" Target="../charts/chart24.xml"/><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chart" Target="../charts/chart23.xml"/><Relationship Id="rId5" Type="http://schemas.openxmlformats.org/officeDocument/2006/relationships/chart" Target="../charts/chart22.xml"/><Relationship Id="rId4" Type="http://schemas.openxmlformats.org/officeDocument/2006/relationships/chart" Target="../charts/chart2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3.xml.rels><?xml version="1.0" encoding="UTF-8" standalone="yes"?>
<Relationships xmlns="http://schemas.openxmlformats.org/package/2006/relationships"><Relationship Id="rId8" Type="http://schemas.openxmlformats.org/officeDocument/2006/relationships/chart" Target="../charts/chart33.xml"/><Relationship Id="rId3" Type="http://schemas.openxmlformats.org/officeDocument/2006/relationships/chart" Target="../charts/chart28.xml"/><Relationship Id="rId7" Type="http://schemas.openxmlformats.org/officeDocument/2006/relationships/chart" Target="../charts/chart32.xml"/><Relationship Id="rId2" Type="http://schemas.openxmlformats.org/officeDocument/2006/relationships/chart" Target="../charts/chart27.xml"/><Relationship Id="rId1" Type="http://schemas.openxmlformats.org/officeDocument/2006/relationships/chart" Target="../charts/chart26.xml"/><Relationship Id="rId6" Type="http://schemas.openxmlformats.org/officeDocument/2006/relationships/chart" Target="../charts/chart31.xml"/><Relationship Id="rId5" Type="http://schemas.openxmlformats.org/officeDocument/2006/relationships/chart" Target="../charts/chart30.xml"/><Relationship Id="rId4" Type="http://schemas.openxmlformats.org/officeDocument/2006/relationships/chart" Target="../charts/chart29.xml"/></Relationships>
</file>

<file path=xl/drawings/_rels/drawing42.xml.rels><?xml version="1.0" encoding="UTF-8" standalone="yes"?>
<Relationships xmlns="http://schemas.openxmlformats.org/package/2006/relationships"><Relationship Id="rId8" Type="http://schemas.openxmlformats.org/officeDocument/2006/relationships/chart" Target="../charts/chart41.xml"/><Relationship Id="rId3" Type="http://schemas.openxmlformats.org/officeDocument/2006/relationships/chart" Target="../charts/chart36.xml"/><Relationship Id="rId7" Type="http://schemas.openxmlformats.org/officeDocument/2006/relationships/chart" Target="../charts/chart40.xml"/><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5" Type="http://schemas.openxmlformats.org/officeDocument/2006/relationships/chart" Target="../charts/chart38.xml"/><Relationship Id="rId4" Type="http://schemas.openxmlformats.org/officeDocument/2006/relationships/chart" Target="../charts/chart3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69850</xdr:colOff>
      <xdr:row>0</xdr:row>
      <xdr:rowOff>95250</xdr:rowOff>
    </xdr:from>
    <xdr:to>
      <xdr:col>13</xdr:col>
      <xdr:colOff>279399</xdr:colOff>
      <xdr:row>36</xdr:row>
      <xdr:rowOff>65615</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0.95204</cdr:x>
      <cdr:y>0.29816</cdr:y>
    </cdr:from>
    <cdr:to>
      <cdr:x>0.96162</cdr:x>
      <cdr:y>0.48962</cdr:y>
    </cdr:to>
    <cdr:sp macro="" textlink="">
      <cdr:nvSpPr>
        <cdr:cNvPr id="2" name="Up-Down Arrow 1"/>
        <cdr:cNvSpPr/>
      </cdr:nvSpPr>
      <cdr:spPr>
        <a:xfrm xmlns:a="http://schemas.openxmlformats.org/drawingml/2006/main" flipH="1">
          <a:off x="9160713" y="1982754"/>
          <a:ext cx="92145" cy="1273240"/>
        </a:xfrm>
        <a:prstGeom xmlns:a="http://schemas.openxmlformats.org/drawingml/2006/main" prst="upDownArrow">
          <a:avLst/>
        </a:prstGeom>
      </cdr:spPr>
      <cdr:style>
        <a:lnRef xmlns:a="http://schemas.openxmlformats.org/drawingml/2006/main" idx="2">
          <a:schemeClr val="dk1">
            <a:shade val="50000"/>
          </a:schemeClr>
        </a:lnRef>
        <a:fillRef xmlns:a="http://schemas.openxmlformats.org/drawingml/2006/main" idx="1">
          <a:schemeClr val="dk1"/>
        </a:fillRef>
        <a:effectRef xmlns:a="http://schemas.openxmlformats.org/drawingml/2006/main" idx="0">
          <a:schemeClr val="dk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0.73602</cdr:x>
      <cdr:y>0.34727</cdr:y>
    </cdr:from>
    <cdr:to>
      <cdr:x>0.93191</cdr:x>
      <cdr:y>0.48429</cdr:y>
    </cdr:to>
    <cdr:sp macro="" textlink="">
      <cdr:nvSpPr>
        <cdr:cNvPr id="3" name="TextBox 2"/>
        <cdr:cNvSpPr txBox="1"/>
      </cdr:nvSpPr>
      <cdr:spPr>
        <a:xfrm xmlns:a="http://schemas.openxmlformats.org/drawingml/2006/main">
          <a:off x="7017784" y="2420733"/>
          <a:ext cx="1867756" cy="95513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500" b="1"/>
            <a:t>5 million of the </a:t>
          </a:r>
        </a:p>
        <a:p xmlns:a="http://schemas.openxmlformats.org/drawingml/2006/main">
          <a:r>
            <a:rPr lang="en-US" sz="1500" b="1"/>
            <a:t>U.S.-born are "missing"</a:t>
          </a:r>
        </a:p>
        <a:p xmlns:a="http://schemas.openxmlformats.org/drawingml/2006/main">
          <a:r>
            <a:rPr lang="en-US" sz="1500" b="1"/>
            <a:t>from the </a:t>
          </a:r>
          <a:r>
            <a:rPr lang="en-US" sz="1500" b="1" baseline="0"/>
            <a:t>labor force</a:t>
          </a:r>
          <a:endParaRPr lang="en-US" sz="1500" b="1"/>
        </a:p>
      </cdr:txBody>
    </cdr:sp>
  </cdr:relSizeAnchor>
  <cdr:relSizeAnchor xmlns:cdr="http://schemas.openxmlformats.org/drawingml/2006/chartDrawing">
    <cdr:from>
      <cdr:x>0.09031</cdr:x>
      <cdr:y>0.23849</cdr:y>
    </cdr:from>
    <cdr:to>
      <cdr:x>0.39985</cdr:x>
      <cdr:y>0.38629</cdr:y>
    </cdr:to>
    <cdr:sp macro="" textlink="">
      <cdr:nvSpPr>
        <cdr:cNvPr id="4" name="TextBox 3"/>
        <cdr:cNvSpPr txBox="1"/>
      </cdr:nvSpPr>
      <cdr:spPr>
        <a:xfrm xmlns:a="http://schemas.openxmlformats.org/drawingml/2006/main">
          <a:off x="861107" y="1613781"/>
          <a:ext cx="2951376" cy="100010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2000" b="1">
              <a:solidFill>
                <a:schemeClr val="accent2"/>
              </a:solidFill>
            </a:rPr>
            <a:t>Number If Labor Force Participation</a:t>
          </a:r>
        </a:p>
        <a:p xmlns:a="http://schemas.openxmlformats.org/drawingml/2006/main">
          <a:r>
            <a:rPr lang="en-US" sz="2000" b="1">
              <a:solidFill>
                <a:schemeClr val="accent2"/>
              </a:solidFill>
            </a:rPr>
            <a:t>Remained at 2000 Level</a:t>
          </a:r>
        </a:p>
      </cdr:txBody>
    </cdr:sp>
  </cdr:relSizeAnchor>
  <cdr:relSizeAnchor xmlns:cdr="http://schemas.openxmlformats.org/drawingml/2006/chartDrawing">
    <cdr:from>
      <cdr:x>0.38638</cdr:x>
      <cdr:y>0.72737</cdr:y>
    </cdr:from>
    <cdr:to>
      <cdr:x>0.76804</cdr:x>
      <cdr:y>0.78177</cdr:y>
    </cdr:to>
    <cdr:sp macro="" textlink="">
      <cdr:nvSpPr>
        <cdr:cNvPr id="5" name="TextBox 4"/>
        <cdr:cNvSpPr txBox="1"/>
      </cdr:nvSpPr>
      <cdr:spPr>
        <a:xfrm xmlns:a="http://schemas.openxmlformats.org/drawingml/2006/main">
          <a:off x="3684024" y="4921855"/>
          <a:ext cx="3639021" cy="36810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2000" b="1">
              <a:solidFill>
                <a:srgbClr val="0070C0"/>
              </a:solidFill>
            </a:rPr>
            <a:t>Actual Number in the Labor Force</a:t>
          </a:r>
        </a:p>
      </cdr:txBody>
    </cdr:sp>
  </cdr:relSizeAnchor>
  <cdr:relSizeAnchor xmlns:cdr="http://schemas.openxmlformats.org/drawingml/2006/chartDrawing">
    <cdr:from>
      <cdr:x>0</cdr:x>
      <cdr:y>0.95043</cdr:y>
    </cdr:from>
    <cdr:to>
      <cdr:x>0.06636</cdr:x>
      <cdr:y>1</cdr:y>
    </cdr:to>
    <cdr:sp macro="" textlink="">
      <cdr:nvSpPr>
        <cdr:cNvPr id="6" name="TextBox 3">
          <a:extLst xmlns:a="http://schemas.openxmlformats.org/drawingml/2006/main">
            <a:ext uri="{FF2B5EF4-FFF2-40B4-BE49-F238E27FC236}">
              <a16:creationId xmlns:a16="http://schemas.microsoft.com/office/drawing/2014/main" id="{AD43FE73-B24E-B4F3-5A1B-5E02C2F6BAC5}"/>
            </a:ext>
          </a:extLst>
        </cdr:cNvPr>
        <cdr:cNvSpPr txBox="1"/>
      </cdr:nvSpPr>
      <cdr:spPr>
        <a:xfrm xmlns:a="http://schemas.openxmlformats.org/drawingml/2006/main">
          <a:off x="0" y="6160328"/>
          <a:ext cx="639806" cy="32127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400" b="1"/>
            <a:t>cis.org</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142875</xdr:colOff>
      <xdr:row>0</xdr:row>
      <xdr:rowOff>101600</xdr:rowOff>
    </xdr:from>
    <xdr:to>
      <xdr:col>13</xdr:col>
      <xdr:colOff>546099</xdr:colOff>
      <xdr:row>36</xdr:row>
      <xdr:rowOff>75140</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0.58273</cdr:x>
      <cdr:y>0.43242</cdr:y>
    </cdr:from>
    <cdr:to>
      <cdr:x>0.70785</cdr:x>
      <cdr:y>0.51759</cdr:y>
    </cdr:to>
    <cdr:sp macro="" textlink="">
      <cdr:nvSpPr>
        <cdr:cNvPr id="2" name="TextBox 1"/>
        <cdr:cNvSpPr txBox="1"/>
      </cdr:nvSpPr>
      <cdr:spPr>
        <a:xfrm xmlns:a="http://schemas.openxmlformats.org/drawingml/2006/main">
          <a:off x="5367336" y="2875858"/>
          <a:ext cx="1152440" cy="5664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900" b="1">
              <a:solidFill>
                <a:srgbClr val="00B050"/>
              </a:solidFill>
            </a:rPr>
            <a:t>Immigrant</a:t>
          </a:r>
          <a:endParaRPr lang="en-US" sz="1100">
            <a:solidFill>
              <a:srgbClr val="00B050"/>
            </a:solidFill>
          </a:endParaRPr>
        </a:p>
      </cdr:txBody>
    </cdr:sp>
  </cdr:relSizeAnchor>
  <cdr:relSizeAnchor xmlns:cdr="http://schemas.openxmlformats.org/drawingml/2006/chartDrawing">
    <cdr:from>
      <cdr:x>0.49605</cdr:x>
      <cdr:y>0.70221</cdr:y>
    </cdr:from>
    <cdr:to>
      <cdr:x>0.62068</cdr:x>
      <cdr:y>0.76819</cdr:y>
    </cdr:to>
    <cdr:sp macro="" textlink="">
      <cdr:nvSpPr>
        <cdr:cNvPr id="3" name="TextBox 1"/>
        <cdr:cNvSpPr txBox="1"/>
      </cdr:nvSpPr>
      <cdr:spPr>
        <a:xfrm xmlns:a="http://schemas.openxmlformats.org/drawingml/2006/main">
          <a:off x="4020848" y="4641130"/>
          <a:ext cx="1010223" cy="43608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900" b="1">
              <a:solidFill>
                <a:schemeClr val="accent1"/>
              </a:solidFill>
            </a:rPr>
            <a:t>U.S.-Born</a:t>
          </a:r>
          <a:endParaRPr lang="en-US" sz="1100">
            <a:solidFill>
              <a:schemeClr val="accent1"/>
            </a:solidFill>
          </a:endParaRPr>
        </a:p>
      </cdr:txBody>
    </cdr:sp>
  </cdr:relSizeAnchor>
  <cdr:relSizeAnchor xmlns:cdr="http://schemas.openxmlformats.org/drawingml/2006/chartDrawing">
    <cdr:from>
      <cdr:x>0.01147</cdr:x>
      <cdr:y>0.03847</cdr:y>
    </cdr:from>
    <cdr:to>
      <cdr:x>0.1361</cdr:x>
      <cdr:y>0.30266</cdr:y>
    </cdr:to>
    <cdr:sp macro="" textlink="">
      <cdr:nvSpPr>
        <cdr:cNvPr id="4" name="TextBox 3"/>
        <cdr:cNvSpPr txBox="1"/>
      </cdr:nvSpPr>
      <cdr:spPr>
        <a:xfrm xmlns:a="http://schemas.openxmlformats.org/drawingml/2006/main">
          <a:off x="83820" y="27432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0.08474</cdr:x>
      <cdr:y>0.1975</cdr:y>
    </cdr:from>
    <cdr:to>
      <cdr:x>0.11884</cdr:x>
      <cdr:y>0.90351</cdr:y>
    </cdr:to>
    <cdr:sp macro="" textlink="">
      <cdr:nvSpPr>
        <cdr:cNvPr id="5" name="Rectangle 4"/>
        <cdr:cNvSpPr/>
      </cdr:nvSpPr>
      <cdr:spPr>
        <a:xfrm xmlns:a="http://schemas.openxmlformats.org/drawingml/2006/main">
          <a:off x="689574" y="1304081"/>
          <a:ext cx="277489" cy="4661744"/>
        </a:xfrm>
        <a:prstGeom xmlns:a="http://schemas.openxmlformats.org/drawingml/2006/main" prst="rect">
          <a:avLst/>
        </a:prstGeom>
        <a:solidFill xmlns:a="http://schemas.openxmlformats.org/drawingml/2006/main">
          <a:schemeClr val="accent5">
            <a:lumMod val="60000"/>
            <a:lumOff val="40000"/>
            <a:alpha val="4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0.35013</cdr:x>
      <cdr:y>0.20201</cdr:y>
    </cdr:from>
    <cdr:to>
      <cdr:x>0.42369</cdr:x>
      <cdr:y>0.90495</cdr:y>
    </cdr:to>
    <cdr:sp macro="" textlink="">
      <cdr:nvSpPr>
        <cdr:cNvPr id="6" name="Rectangle 5"/>
        <cdr:cNvSpPr/>
      </cdr:nvSpPr>
      <cdr:spPr>
        <a:xfrm xmlns:a="http://schemas.openxmlformats.org/drawingml/2006/main">
          <a:off x="2849191" y="1333861"/>
          <a:ext cx="598597" cy="4641490"/>
        </a:xfrm>
        <a:prstGeom xmlns:a="http://schemas.openxmlformats.org/drawingml/2006/main" prst="rect">
          <a:avLst/>
        </a:prstGeom>
        <a:solidFill xmlns:a="http://schemas.openxmlformats.org/drawingml/2006/main">
          <a:schemeClr val="accent5">
            <a:lumMod val="60000"/>
            <a:lumOff val="40000"/>
            <a:alpha val="4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marL="0" indent="0"/>
          <a:endParaRPr lang="en-US" sz="1100">
            <a:solidFill>
              <a:schemeClr val="lt1"/>
            </a:solidFill>
            <a:latin typeface="+mn-lt"/>
            <a:ea typeface="+mn-ea"/>
            <a:cs typeface="+mn-cs"/>
          </a:endParaRPr>
        </a:p>
      </cdr:txBody>
    </cdr:sp>
  </cdr:relSizeAnchor>
  <cdr:relSizeAnchor xmlns:cdr="http://schemas.openxmlformats.org/drawingml/2006/chartDrawing">
    <cdr:from>
      <cdr:x>0.838</cdr:x>
      <cdr:y>0.20027</cdr:y>
    </cdr:from>
    <cdr:to>
      <cdr:x>0.85564</cdr:x>
      <cdr:y>0.90495</cdr:y>
    </cdr:to>
    <cdr:sp macro="" textlink="">
      <cdr:nvSpPr>
        <cdr:cNvPr id="7" name="Rectangle 6"/>
        <cdr:cNvSpPr/>
      </cdr:nvSpPr>
      <cdr:spPr>
        <a:xfrm xmlns:a="http://schemas.openxmlformats.org/drawingml/2006/main">
          <a:off x="6819246" y="1322371"/>
          <a:ext cx="143530" cy="4652979"/>
        </a:xfrm>
        <a:prstGeom xmlns:a="http://schemas.openxmlformats.org/drawingml/2006/main" prst="rect">
          <a:avLst/>
        </a:prstGeom>
        <a:solidFill xmlns:a="http://schemas.openxmlformats.org/drawingml/2006/main">
          <a:schemeClr val="accent5">
            <a:lumMod val="60000"/>
            <a:lumOff val="40000"/>
            <a:alpha val="4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marL="0" indent="0"/>
          <a:endParaRPr lang="en-US" sz="1100">
            <a:solidFill>
              <a:schemeClr val="lt1"/>
            </a:solidFill>
            <a:latin typeface="+mn-lt"/>
            <a:ea typeface="+mn-ea"/>
            <a:cs typeface="+mn-cs"/>
          </a:endParaRPr>
        </a:p>
      </cdr:txBody>
    </cdr:sp>
  </cdr:relSizeAnchor>
  <cdr:relSizeAnchor xmlns:cdr="http://schemas.openxmlformats.org/drawingml/2006/chartDrawing">
    <cdr:from>
      <cdr:x>0.12993</cdr:x>
      <cdr:y>0.82129</cdr:y>
    </cdr:from>
    <cdr:to>
      <cdr:x>0.34784</cdr:x>
      <cdr:y>0.82205</cdr:y>
    </cdr:to>
    <cdr:cxnSp macro="">
      <cdr:nvCxnSpPr>
        <cdr:cNvPr id="9" name="Straight Arrow Connector 8">
          <a:extLst xmlns:a="http://schemas.openxmlformats.org/drawingml/2006/main">
            <a:ext uri="{FF2B5EF4-FFF2-40B4-BE49-F238E27FC236}">
              <a16:creationId xmlns:a16="http://schemas.microsoft.com/office/drawing/2014/main" id="{E119EBBE-C1C0-2847-825C-A90828172FCE}"/>
            </a:ext>
          </a:extLst>
        </cdr:cNvPr>
        <cdr:cNvCxnSpPr/>
      </cdr:nvCxnSpPr>
      <cdr:spPr>
        <a:xfrm xmlns:a="http://schemas.openxmlformats.org/drawingml/2006/main">
          <a:off x="1057275" y="5422900"/>
          <a:ext cx="1773281" cy="5047"/>
        </a:xfrm>
        <a:prstGeom xmlns:a="http://schemas.openxmlformats.org/drawingml/2006/main" prst="straightConnector1">
          <a:avLst/>
        </a:prstGeom>
        <a:ln xmlns:a="http://schemas.openxmlformats.org/drawingml/2006/main" w="44450">
          <a:solidFill>
            <a:schemeClr val="tx1"/>
          </a:solidFill>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0.15883</cdr:x>
      <cdr:y>0.72515</cdr:y>
    </cdr:from>
    <cdr:to>
      <cdr:x>0.30349</cdr:x>
      <cdr:y>0.81382</cdr:y>
    </cdr:to>
    <cdr:sp macro="" textlink="">
      <cdr:nvSpPr>
        <cdr:cNvPr id="13" name="TextBox 12"/>
        <cdr:cNvSpPr txBox="1"/>
      </cdr:nvSpPr>
      <cdr:spPr>
        <a:xfrm xmlns:a="http://schemas.openxmlformats.org/drawingml/2006/main">
          <a:off x="1298508" y="4804248"/>
          <a:ext cx="1182686" cy="58745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400" b="1">
              <a:effectLst/>
              <a:latin typeface="+mn-lt"/>
              <a:ea typeface="+mn-ea"/>
              <a:cs typeface="+mn-cs"/>
            </a:rPr>
            <a:t>Vertical</a:t>
          </a:r>
          <a:r>
            <a:rPr lang="en-US" sz="1400" b="1" baseline="0">
              <a:effectLst/>
              <a:latin typeface="+mn-lt"/>
              <a:ea typeface="+mn-ea"/>
              <a:cs typeface="+mn-cs"/>
            </a:rPr>
            <a:t> bars show</a:t>
          </a:r>
        </a:p>
        <a:p xmlns:a="http://schemas.openxmlformats.org/drawingml/2006/main">
          <a:r>
            <a:rPr lang="en-US" sz="1400" b="1" baseline="0">
              <a:effectLst/>
              <a:latin typeface="+mn-lt"/>
              <a:ea typeface="+mn-ea"/>
              <a:cs typeface="+mn-cs"/>
            </a:rPr>
            <a:t>recessions</a:t>
          </a:r>
          <a:endParaRPr lang="en-US" sz="1400">
            <a:effectLst/>
          </a:endParaRPr>
        </a:p>
      </cdr:txBody>
    </cdr:sp>
  </cdr:relSizeAnchor>
  <cdr:relSizeAnchor xmlns:cdr="http://schemas.openxmlformats.org/drawingml/2006/chartDrawing">
    <cdr:from>
      <cdr:x>0</cdr:x>
      <cdr:y>0.95151</cdr:y>
    </cdr:from>
    <cdr:to>
      <cdr:x>0.07826</cdr:x>
      <cdr:y>1</cdr:y>
    </cdr:to>
    <cdr:sp macro="" textlink="">
      <cdr:nvSpPr>
        <cdr:cNvPr id="8" name="TextBox 3">
          <a:extLst xmlns:a="http://schemas.openxmlformats.org/drawingml/2006/main">
            <a:ext uri="{FF2B5EF4-FFF2-40B4-BE49-F238E27FC236}">
              <a16:creationId xmlns:a16="http://schemas.microsoft.com/office/drawing/2014/main" id="{AD43FE73-B24E-B4F3-5A1B-5E02C2F6BAC5}"/>
            </a:ext>
          </a:extLst>
        </cdr:cNvPr>
        <cdr:cNvSpPr txBox="1"/>
      </cdr:nvSpPr>
      <cdr:spPr>
        <a:xfrm xmlns:a="http://schemas.openxmlformats.org/drawingml/2006/main">
          <a:off x="0" y="6303892"/>
          <a:ext cx="639806" cy="32127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400" b="1"/>
            <a:t>cis.org</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95249</xdr:colOff>
      <xdr:row>0</xdr:row>
      <xdr:rowOff>38100</xdr:rowOff>
    </xdr:from>
    <xdr:to>
      <xdr:col>13</xdr:col>
      <xdr:colOff>47625</xdr:colOff>
      <xdr:row>36</xdr:row>
      <xdr:rowOff>8465</xdr:rowOff>
    </xdr:to>
    <xdr:graphicFrame macro="">
      <xdr:nvGraphicFramePr>
        <xdr:cNvPr id="1724435" name="Chart 1">
          <a:extLst>
            <a:ext uri="{FF2B5EF4-FFF2-40B4-BE49-F238E27FC236}">
              <a16:creationId xmlns:a16="http://schemas.microsoft.com/office/drawing/2014/main" id="{00000000-0008-0000-0700-000013501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0.57292</cdr:x>
      <cdr:y>0.40731</cdr:y>
    </cdr:from>
    <cdr:to>
      <cdr:x>0.69804</cdr:x>
      <cdr:y>0.46468</cdr:y>
    </cdr:to>
    <cdr:sp macro="" textlink="">
      <cdr:nvSpPr>
        <cdr:cNvPr id="2" name="TextBox 1"/>
        <cdr:cNvSpPr txBox="1"/>
      </cdr:nvSpPr>
      <cdr:spPr>
        <a:xfrm xmlns:a="http://schemas.openxmlformats.org/drawingml/2006/main">
          <a:off x="4665756" y="2688126"/>
          <a:ext cx="1018962" cy="3786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900" b="1">
              <a:solidFill>
                <a:srgbClr val="00B050"/>
              </a:solidFill>
            </a:rPr>
            <a:t>Immigrant</a:t>
          </a:r>
          <a:endParaRPr lang="en-US" sz="1100">
            <a:solidFill>
              <a:srgbClr val="00B050"/>
            </a:solidFill>
          </a:endParaRPr>
        </a:p>
      </cdr:txBody>
    </cdr:sp>
  </cdr:relSizeAnchor>
  <cdr:relSizeAnchor xmlns:cdr="http://schemas.openxmlformats.org/drawingml/2006/chartDrawing">
    <cdr:from>
      <cdr:x>0.39707</cdr:x>
      <cdr:y>0.63904</cdr:y>
    </cdr:from>
    <cdr:to>
      <cdr:x>0.5217</cdr:x>
      <cdr:y>0.70502</cdr:y>
    </cdr:to>
    <cdr:sp macro="" textlink="">
      <cdr:nvSpPr>
        <cdr:cNvPr id="3" name="TextBox 1"/>
        <cdr:cNvSpPr txBox="1"/>
      </cdr:nvSpPr>
      <cdr:spPr>
        <a:xfrm xmlns:a="http://schemas.openxmlformats.org/drawingml/2006/main">
          <a:off x="3233662" y="4217497"/>
          <a:ext cx="1014971" cy="43545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900" b="1">
              <a:solidFill>
                <a:schemeClr val="accent1"/>
              </a:solidFill>
            </a:rPr>
            <a:t>U.S.-Born</a:t>
          </a:r>
          <a:endParaRPr lang="en-US" sz="1100">
            <a:solidFill>
              <a:schemeClr val="accent1"/>
            </a:solidFill>
          </a:endParaRPr>
        </a:p>
      </cdr:txBody>
    </cdr:sp>
  </cdr:relSizeAnchor>
  <cdr:relSizeAnchor xmlns:cdr="http://schemas.openxmlformats.org/drawingml/2006/chartDrawing">
    <cdr:from>
      <cdr:x>0.01147</cdr:x>
      <cdr:y>0.03847</cdr:y>
    </cdr:from>
    <cdr:to>
      <cdr:x>0.1361</cdr:x>
      <cdr:y>0.30266</cdr:y>
    </cdr:to>
    <cdr:sp macro="" textlink="">
      <cdr:nvSpPr>
        <cdr:cNvPr id="4" name="TextBox 3"/>
        <cdr:cNvSpPr txBox="1"/>
      </cdr:nvSpPr>
      <cdr:spPr>
        <a:xfrm xmlns:a="http://schemas.openxmlformats.org/drawingml/2006/main">
          <a:off x="83820" y="27432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0.0557</cdr:x>
      <cdr:y>0.19279</cdr:y>
    </cdr:from>
    <cdr:to>
      <cdr:x>0.08945</cdr:x>
      <cdr:y>0.8847</cdr:y>
    </cdr:to>
    <cdr:sp macro="" textlink="">
      <cdr:nvSpPr>
        <cdr:cNvPr id="5" name="Rectangle 4"/>
        <cdr:cNvSpPr/>
      </cdr:nvSpPr>
      <cdr:spPr>
        <a:xfrm xmlns:a="http://schemas.openxmlformats.org/drawingml/2006/main">
          <a:off x="453597" y="1272369"/>
          <a:ext cx="274856" cy="4566443"/>
        </a:xfrm>
        <a:prstGeom xmlns:a="http://schemas.openxmlformats.org/drawingml/2006/main" prst="rect">
          <a:avLst/>
        </a:prstGeom>
        <a:solidFill xmlns:a="http://schemas.openxmlformats.org/drawingml/2006/main">
          <a:schemeClr val="accent5">
            <a:lumMod val="60000"/>
            <a:lumOff val="40000"/>
            <a:alpha val="4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marL="0" indent="0"/>
          <a:endParaRPr lang="en-US" sz="1100">
            <a:solidFill>
              <a:schemeClr val="lt1"/>
            </a:solidFill>
            <a:latin typeface="+mn-lt"/>
            <a:ea typeface="+mn-ea"/>
            <a:cs typeface="+mn-cs"/>
          </a:endParaRPr>
        </a:p>
      </cdr:txBody>
    </cdr:sp>
  </cdr:relSizeAnchor>
  <cdr:relSizeAnchor xmlns:cdr="http://schemas.openxmlformats.org/drawingml/2006/chartDrawing">
    <cdr:from>
      <cdr:x>0.80585</cdr:x>
      <cdr:y>0.18889</cdr:y>
    </cdr:from>
    <cdr:to>
      <cdr:x>0.82481</cdr:x>
      <cdr:y>0.8847</cdr:y>
    </cdr:to>
    <cdr:sp macro="" textlink="">
      <cdr:nvSpPr>
        <cdr:cNvPr id="7" name="Rectangle 6"/>
        <cdr:cNvSpPr/>
      </cdr:nvSpPr>
      <cdr:spPr>
        <a:xfrm xmlns:a="http://schemas.openxmlformats.org/drawingml/2006/main">
          <a:off x="6562766" y="1246630"/>
          <a:ext cx="154408" cy="4592182"/>
        </a:xfrm>
        <a:prstGeom xmlns:a="http://schemas.openxmlformats.org/drawingml/2006/main" prst="rect">
          <a:avLst/>
        </a:prstGeom>
        <a:solidFill xmlns:a="http://schemas.openxmlformats.org/drawingml/2006/main">
          <a:schemeClr val="accent5">
            <a:lumMod val="60000"/>
            <a:lumOff val="40000"/>
            <a:alpha val="4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marL="0" indent="0"/>
          <a:endParaRPr lang="en-US" sz="1100">
            <a:solidFill>
              <a:schemeClr val="lt1"/>
            </a:solidFill>
            <a:latin typeface="+mn-lt"/>
            <a:ea typeface="+mn-ea"/>
            <a:cs typeface="+mn-cs"/>
          </a:endParaRPr>
        </a:p>
      </cdr:txBody>
    </cdr:sp>
  </cdr:relSizeAnchor>
  <cdr:relSizeAnchor xmlns:cdr="http://schemas.openxmlformats.org/drawingml/2006/chartDrawing">
    <cdr:from>
      <cdr:x>0.31722</cdr:x>
      <cdr:y>0.18985</cdr:y>
    </cdr:from>
    <cdr:to>
      <cdr:x>0.39068</cdr:x>
      <cdr:y>0.8847</cdr:y>
    </cdr:to>
    <cdr:sp macro="" textlink="">
      <cdr:nvSpPr>
        <cdr:cNvPr id="6" name="Rectangle 5"/>
        <cdr:cNvSpPr/>
      </cdr:nvSpPr>
      <cdr:spPr>
        <a:xfrm xmlns:a="http://schemas.openxmlformats.org/drawingml/2006/main">
          <a:off x="2583400" y="1252966"/>
          <a:ext cx="598249" cy="4585860"/>
        </a:xfrm>
        <a:prstGeom xmlns:a="http://schemas.openxmlformats.org/drawingml/2006/main" prst="rect">
          <a:avLst/>
        </a:prstGeom>
        <a:solidFill xmlns:a="http://schemas.openxmlformats.org/drawingml/2006/main">
          <a:schemeClr val="accent5">
            <a:lumMod val="60000"/>
            <a:lumOff val="40000"/>
            <a:alpha val="4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marL="0" indent="0"/>
          <a:endParaRPr lang="en-US" sz="1100">
            <a:solidFill>
              <a:schemeClr val="lt1"/>
            </a:solidFill>
            <a:latin typeface="+mn-lt"/>
            <a:ea typeface="+mn-ea"/>
            <a:cs typeface="+mn-cs"/>
          </a:endParaRPr>
        </a:p>
      </cdr:txBody>
    </cdr:sp>
  </cdr:relSizeAnchor>
  <cdr:relSizeAnchor xmlns:cdr="http://schemas.openxmlformats.org/drawingml/2006/chartDrawing">
    <cdr:from>
      <cdr:x>0.09183</cdr:x>
      <cdr:y>0.8262</cdr:y>
    </cdr:from>
    <cdr:to>
      <cdr:x>0.31555</cdr:x>
      <cdr:y>0.83053</cdr:y>
    </cdr:to>
    <cdr:cxnSp macro="">
      <cdr:nvCxnSpPr>
        <cdr:cNvPr id="8" name="Straight Arrow Connector 7">
          <a:extLst xmlns:a="http://schemas.openxmlformats.org/drawingml/2006/main">
            <a:ext uri="{FF2B5EF4-FFF2-40B4-BE49-F238E27FC236}">
              <a16:creationId xmlns:a16="http://schemas.microsoft.com/office/drawing/2014/main" id="{B772A9F9-4085-9C4A-838D-30C7ED38871F}"/>
            </a:ext>
          </a:extLst>
        </cdr:cNvPr>
        <cdr:cNvCxnSpPr/>
      </cdr:nvCxnSpPr>
      <cdr:spPr>
        <a:xfrm xmlns:a="http://schemas.openxmlformats.org/drawingml/2006/main">
          <a:off x="783982" y="5332034"/>
          <a:ext cx="1910026" cy="27944"/>
        </a:xfrm>
        <a:prstGeom xmlns:a="http://schemas.openxmlformats.org/drawingml/2006/main" prst="straightConnector1">
          <a:avLst/>
        </a:prstGeom>
        <a:ln xmlns:a="http://schemas.openxmlformats.org/drawingml/2006/main" w="44450">
          <a:solidFill>
            <a:schemeClr val="tx1"/>
          </a:solidFill>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0.11186</cdr:x>
      <cdr:y>0.72898</cdr:y>
    </cdr:from>
    <cdr:to>
      <cdr:x>0.23551</cdr:x>
      <cdr:y>0.78277</cdr:y>
    </cdr:to>
    <cdr:sp macro="" textlink="">
      <cdr:nvSpPr>
        <cdr:cNvPr id="9" name="TextBox 1"/>
        <cdr:cNvSpPr txBox="1"/>
      </cdr:nvSpPr>
      <cdr:spPr>
        <a:xfrm xmlns:a="http://schemas.openxmlformats.org/drawingml/2006/main">
          <a:off x="955031" y="4704633"/>
          <a:ext cx="1055671" cy="34714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500" b="1">
              <a:effectLst/>
              <a:latin typeface="+mn-lt"/>
              <a:ea typeface="+mn-ea"/>
              <a:cs typeface="+mn-cs"/>
            </a:rPr>
            <a:t>Vertical</a:t>
          </a:r>
          <a:r>
            <a:rPr lang="en-US" sz="1500" b="1" baseline="0">
              <a:effectLst/>
              <a:latin typeface="+mn-lt"/>
              <a:ea typeface="+mn-ea"/>
              <a:cs typeface="+mn-cs"/>
            </a:rPr>
            <a:t> bars show</a:t>
          </a:r>
          <a:endParaRPr lang="en-US" sz="1500">
            <a:effectLst/>
          </a:endParaRPr>
        </a:p>
        <a:p xmlns:a="http://schemas.openxmlformats.org/drawingml/2006/main">
          <a:r>
            <a:rPr lang="en-US" sz="1500" b="1" baseline="0">
              <a:effectLst/>
              <a:latin typeface="+mn-lt"/>
              <a:ea typeface="+mn-ea"/>
              <a:cs typeface="+mn-cs"/>
            </a:rPr>
            <a:t>recessions</a:t>
          </a:r>
          <a:endParaRPr lang="en-US" sz="1500">
            <a:effectLst/>
          </a:endParaRPr>
        </a:p>
      </cdr:txBody>
    </cdr:sp>
  </cdr:relSizeAnchor>
  <cdr:relSizeAnchor xmlns:cdr="http://schemas.openxmlformats.org/drawingml/2006/chartDrawing">
    <cdr:from>
      <cdr:x>0</cdr:x>
      <cdr:y>0.95153</cdr:y>
    </cdr:from>
    <cdr:to>
      <cdr:x>0.07823</cdr:x>
      <cdr:y>1</cdr:y>
    </cdr:to>
    <cdr:sp macro="" textlink="">
      <cdr:nvSpPr>
        <cdr:cNvPr id="10" name="TextBox 3">
          <a:extLst xmlns:a="http://schemas.openxmlformats.org/drawingml/2006/main">
            <a:ext uri="{FF2B5EF4-FFF2-40B4-BE49-F238E27FC236}">
              <a16:creationId xmlns:a16="http://schemas.microsoft.com/office/drawing/2014/main" id="{AD43FE73-B24E-B4F3-5A1B-5E02C2F6BAC5}"/>
            </a:ext>
          </a:extLst>
        </cdr:cNvPr>
        <cdr:cNvSpPr txBox="1"/>
      </cdr:nvSpPr>
      <cdr:spPr>
        <a:xfrm xmlns:a="http://schemas.openxmlformats.org/drawingml/2006/main">
          <a:off x="0" y="6307067"/>
          <a:ext cx="639806" cy="32127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400" b="1"/>
            <a:t>cis.org</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152400</xdr:colOff>
      <xdr:row>0</xdr:row>
      <xdr:rowOff>47625</xdr:rowOff>
    </xdr:from>
    <xdr:to>
      <xdr:col>13</xdr:col>
      <xdr:colOff>523874</xdr:colOff>
      <xdr:row>36</xdr:row>
      <xdr:rowOff>17990</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0.84489</cdr:x>
      <cdr:y>0.20954</cdr:y>
    </cdr:from>
    <cdr:to>
      <cdr:x>0.8592</cdr:x>
      <cdr:y>0.90779</cdr:y>
    </cdr:to>
    <cdr:sp macro="" textlink="">
      <cdr:nvSpPr>
        <cdr:cNvPr id="7" name="Rectangle 6"/>
        <cdr:cNvSpPr/>
      </cdr:nvSpPr>
      <cdr:spPr>
        <a:xfrm xmlns:a="http://schemas.openxmlformats.org/drawingml/2006/main">
          <a:off x="6848475" y="1382915"/>
          <a:ext cx="116006" cy="4608310"/>
        </a:xfrm>
        <a:prstGeom xmlns:a="http://schemas.openxmlformats.org/drawingml/2006/main" prst="rect">
          <a:avLst/>
        </a:prstGeom>
        <a:solidFill xmlns:a="http://schemas.openxmlformats.org/drawingml/2006/main">
          <a:schemeClr val="accent5">
            <a:lumMod val="60000"/>
            <a:lumOff val="40000"/>
            <a:alpha val="4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marL="0" indent="0"/>
          <a:endParaRPr lang="en-US" sz="1100">
            <a:solidFill>
              <a:schemeClr val="lt1"/>
            </a:solidFill>
            <a:latin typeface="+mn-lt"/>
            <a:ea typeface="+mn-ea"/>
            <a:cs typeface="+mn-cs"/>
          </a:endParaRPr>
        </a:p>
      </cdr:txBody>
    </cdr:sp>
  </cdr:relSizeAnchor>
  <cdr:relSizeAnchor xmlns:cdr="http://schemas.openxmlformats.org/drawingml/2006/chartDrawing">
    <cdr:from>
      <cdr:x>0.58273</cdr:x>
      <cdr:y>0.4477</cdr:y>
    </cdr:from>
    <cdr:to>
      <cdr:x>0.70785</cdr:x>
      <cdr:y>0.53287</cdr:y>
    </cdr:to>
    <cdr:sp macro="" textlink="">
      <cdr:nvSpPr>
        <cdr:cNvPr id="2" name="TextBox 1"/>
        <cdr:cNvSpPr txBox="1"/>
      </cdr:nvSpPr>
      <cdr:spPr>
        <a:xfrm xmlns:a="http://schemas.openxmlformats.org/drawingml/2006/main">
          <a:off x="4723478" y="2958967"/>
          <a:ext cx="1014194" cy="56291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900" b="1">
              <a:solidFill>
                <a:srgbClr val="00B050"/>
              </a:solidFill>
            </a:rPr>
            <a:t>Immigrant</a:t>
          </a:r>
          <a:endParaRPr lang="en-US" sz="1100">
            <a:solidFill>
              <a:srgbClr val="00B050"/>
            </a:solidFill>
          </a:endParaRPr>
        </a:p>
      </cdr:txBody>
    </cdr:sp>
  </cdr:relSizeAnchor>
  <cdr:relSizeAnchor xmlns:cdr="http://schemas.openxmlformats.org/drawingml/2006/chartDrawing">
    <cdr:from>
      <cdr:x>0.46432</cdr:x>
      <cdr:y>0.74833</cdr:y>
    </cdr:from>
    <cdr:to>
      <cdr:x>0.58895</cdr:x>
      <cdr:y>0.81431</cdr:y>
    </cdr:to>
    <cdr:sp macro="" textlink="">
      <cdr:nvSpPr>
        <cdr:cNvPr id="3" name="TextBox 1"/>
        <cdr:cNvSpPr txBox="1"/>
      </cdr:nvSpPr>
      <cdr:spPr>
        <a:xfrm xmlns:a="http://schemas.openxmlformats.org/drawingml/2006/main">
          <a:off x="3576972" y="4903139"/>
          <a:ext cx="960101" cy="43231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900" b="1">
              <a:solidFill>
                <a:schemeClr val="accent1"/>
              </a:solidFill>
            </a:rPr>
            <a:t>U.S.-Born</a:t>
          </a:r>
          <a:endParaRPr lang="en-US" sz="1100">
            <a:solidFill>
              <a:schemeClr val="accent1"/>
            </a:solidFill>
          </a:endParaRPr>
        </a:p>
      </cdr:txBody>
    </cdr:sp>
  </cdr:relSizeAnchor>
  <cdr:relSizeAnchor xmlns:cdr="http://schemas.openxmlformats.org/drawingml/2006/chartDrawing">
    <cdr:from>
      <cdr:x>0.01147</cdr:x>
      <cdr:y>0.03847</cdr:y>
    </cdr:from>
    <cdr:to>
      <cdr:x>0.1361</cdr:x>
      <cdr:y>0.30266</cdr:y>
    </cdr:to>
    <cdr:sp macro="" textlink="">
      <cdr:nvSpPr>
        <cdr:cNvPr id="4" name="TextBox 3"/>
        <cdr:cNvSpPr txBox="1"/>
      </cdr:nvSpPr>
      <cdr:spPr>
        <a:xfrm xmlns:a="http://schemas.openxmlformats.org/drawingml/2006/main">
          <a:off x="83820" y="27432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0.08694</cdr:x>
      <cdr:y>0.20381</cdr:y>
    </cdr:from>
    <cdr:to>
      <cdr:x>0.12183</cdr:x>
      <cdr:y>0.90924</cdr:y>
    </cdr:to>
    <cdr:sp macro="" textlink="">
      <cdr:nvSpPr>
        <cdr:cNvPr id="5" name="Rectangle 4"/>
        <cdr:cNvSpPr/>
      </cdr:nvSpPr>
      <cdr:spPr>
        <a:xfrm xmlns:a="http://schemas.openxmlformats.org/drawingml/2006/main">
          <a:off x="704716" y="1345099"/>
          <a:ext cx="282810" cy="4655652"/>
        </a:xfrm>
        <a:prstGeom xmlns:a="http://schemas.openxmlformats.org/drawingml/2006/main" prst="rect">
          <a:avLst/>
        </a:prstGeom>
        <a:solidFill xmlns:a="http://schemas.openxmlformats.org/drawingml/2006/main">
          <a:schemeClr val="accent5">
            <a:lumMod val="60000"/>
            <a:lumOff val="40000"/>
            <a:alpha val="4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marL="0" indent="0"/>
          <a:endParaRPr lang="en-US" sz="1100">
            <a:solidFill>
              <a:schemeClr val="lt1"/>
            </a:solidFill>
            <a:latin typeface="+mn-lt"/>
            <a:ea typeface="+mn-ea"/>
            <a:cs typeface="+mn-cs"/>
          </a:endParaRPr>
        </a:p>
      </cdr:txBody>
    </cdr:sp>
  </cdr:relSizeAnchor>
  <cdr:relSizeAnchor xmlns:cdr="http://schemas.openxmlformats.org/drawingml/2006/chartDrawing">
    <cdr:from>
      <cdr:x>0.3462</cdr:x>
      <cdr:y>0.21916</cdr:y>
    </cdr:from>
    <cdr:to>
      <cdr:x>0.42188</cdr:x>
      <cdr:y>0.91068</cdr:y>
    </cdr:to>
    <cdr:sp macro="" textlink="">
      <cdr:nvSpPr>
        <cdr:cNvPr id="6" name="Rectangle 5"/>
        <cdr:cNvSpPr/>
      </cdr:nvSpPr>
      <cdr:spPr>
        <a:xfrm xmlns:a="http://schemas.openxmlformats.org/drawingml/2006/main">
          <a:off x="2806219" y="1446404"/>
          <a:ext cx="613445" cy="4563871"/>
        </a:xfrm>
        <a:prstGeom xmlns:a="http://schemas.openxmlformats.org/drawingml/2006/main" prst="rect">
          <a:avLst/>
        </a:prstGeom>
        <a:solidFill xmlns:a="http://schemas.openxmlformats.org/drawingml/2006/main">
          <a:schemeClr val="accent5">
            <a:lumMod val="60000"/>
            <a:lumOff val="40000"/>
            <a:alpha val="4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marL="0" indent="0"/>
          <a:endParaRPr lang="en-US" sz="1100">
            <a:solidFill>
              <a:schemeClr val="lt1"/>
            </a:solidFill>
            <a:latin typeface="+mn-lt"/>
            <a:ea typeface="+mn-ea"/>
            <a:cs typeface="+mn-cs"/>
          </a:endParaRPr>
        </a:p>
      </cdr:txBody>
    </cdr:sp>
  </cdr:relSizeAnchor>
  <cdr:relSizeAnchor xmlns:cdr="http://schemas.openxmlformats.org/drawingml/2006/chartDrawing">
    <cdr:from>
      <cdr:x>0.12508</cdr:x>
      <cdr:y>0.85274</cdr:y>
    </cdr:from>
    <cdr:to>
      <cdr:x>0.34309</cdr:x>
      <cdr:y>0.85374</cdr:y>
    </cdr:to>
    <cdr:cxnSp macro="">
      <cdr:nvCxnSpPr>
        <cdr:cNvPr id="9" name="Straight Arrow Connector 8">
          <a:extLst xmlns:a="http://schemas.openxmlformats.org/drawingml/2006/main">
            <a:ext uri="{FF2B5EF4-FFF2-40B4-BE49-F238E27FC236}">
              <a16:creationId xmlns:a16="http://schemas.microsoft.com/office/drawing/2014/main" id="{E119EBBE-C1C0-2847-825C-A90828172FCE}"/>
            </a:ext>
          </a:extLst>
        </cdr:cNvPr>
        <cdr:cNvCxnSpPr/>
      </cdr:nvCxnSpPr>
      <cdr:spPr>
        <a:xfrm xmlns:a="http://schemas.openxmlformats.org/drawingml/2006/main">
          <a:off x="1059945" y="5497905"/>
          <a:ext cx="1847433" cy="6447"/>
        </a:xfrm>
        <a:prstGeom xmlns:a="http://schemas.openxmlformats.org/drawingml/2006/main" prst="straightConnector1">
          <a:avLst/>
        </a:prstGeom>
        <a:ln xmlns:a="http://schemas.openxmlformats.org/drawingml/2006/main" w="44450">
          <a:solidFill>
            <a:schemeClr val="tx1"/>
          </a:solidFill>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0.14574</cdr:x>
      <cdr:y>0.75204</cdr:y>
    </cdr:from>
    <cdr:to>
      <cdr:x>0.2904</cdr:x>
      <cdr:y>0.84071</cdr:y>
    </cdr:to>
    <cdr:sp macro="" textlink="">
      <cdr:nvSpPr>
        <cdr:cNvPr id="13" name="TextBox 12"/>
        <cdr:cNvSpPr txBox="1"/>
      </cdr:nvSpPr>
      <cdr:spPr>
        <a:xfrm xmlns:a="http://schemas.openxmlformats.org/drawingml/2006/main">
          <a:off x="1234991" y="4848696"/>
          <a:ext cx="1225859" cy="57168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500" b="1">
              <a:effectLst/>
              <a:latin typeface="+mn-lt"/>
              <a:ea typeface="+mn-ea"/>
              <a:cs typeface="+mn-cs"/>
            </a:rPr>
            <a:t>Vertical</a:t>
          </a:r>
          <a:r>
            <a:rPr lang="en-US" sz="1500" b="1" baseline="0">
              <a:effectLst/>
              <a:latin typeface="+mn-lt"/>
              <a:ea typeface="+mn-ea"/>
              <a:cs typeface="+mn-cs"/>
            </a:rPr>
            <a:t> bars show</a:t>
          </a:r>
          <a:endParaRPr lang="en-US" sz="1500">
            <a:effectLst/>
          </a:endParaRPr>
        </a:p>
        <a:p xmlns:a="http://schemas.openxmlformats.org/drawingml/2006/main">
          <a:r>
            <a:rPr lang="en-US" sz="1500" b="1" baseline="0">
              <a:effectLst/>
              <a:latin typeface="+mn-lt"/>
              <a:ea typeface="+mn-ea"/>
              <a:cs typeface="+mn-cs"/>
            </a:rPr>
            <a:t>recessions</a:t>
          </a:r>
          <a:endParaRPr lang="en-US" sz="1500">
            <a:effectLst/>
          </a:endParaRPr>
        </a:p>
      </cdr:txBody>
    </cdr:sp>
  </cdr:relSizeAnchor>
  <cdr:relSizeAnchor xmlns:cdr="http://schemas.openxmlformats.org/drawingml/2006/chartDrawing">
    <cdr:from>
      <cdr:x>0</cdr:x>
      <cdr:y>0.95148</cdr:y>
    </cdr:from>
    <cdr:to>
      <cdr:x>0.07853</cdr:x>
      <cdr:y>1</cdr:y>
    </cdr:to>
    <cdr:sp macro="" textlink="">
      <cdr:nvSpPr>
        <cdr:cNvPr id="8" name="TextBox 3">
          <a:extLst xmlns:a="http://schemas.openxmlformats.org/drawingml/2006/main">
            <a:ext uri="{FF2B5EF4-FFF2-40B4-BE49-F238E27FC236}">
              <a16:creationId xmlns:a16="http://schemas.microsoft.com/office/drawing/2014/main" id="{AD43FE73-B24E-B4F3-5A1B-5E02C2F6BAC5}"/>
            </a:ext>
          </a:extLst>
        </cdr:cNvPr>
        <cdr:cNvSpPr txBox="1"/>
      </cdr:nvSpPr>
      <cdr:spPr>
        <a:xfrm xmlns:a="http://schemas.openxmlformats.org/drawingml/2006/main">
          <a:off x="0" y="6300717"/>
          <a:ext cx="639806" cy="32127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400" b="1"/>
            <a:t>cis.org</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219075</xdr:colOff>
      <xdr:row>0</xdr:row>
      <xdr:rowOff>103188</xdr:rowOff>
    </xdr:from>
    <xdr:to>
      <xdr:col>13</xdr:col>
      <xdr:colOff>573086</xdr:colOff>
      <xdr:row>36</xdr:row>
      <xdr:rowOff>67203</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0.5677</cdr:x>
      <cdr:y>0.74738</cdr:y>
    </cdr:from>
    <cdr:to>
      <cdr:x>0.69282</cdr:x>
      <cdr:y>0.83255</cdr:y>
    </cdr:to>
    <cdr:sp macro="" textlink="">
      <cdr:nvSpPr>
        <cdr:cNvPr id="2" name="TextBox 1"/>
        <cdr:cNvSpPr txBox="1"/>
      </cdr:nvSpPr>
      <cdr:spPr>
        <a:xfrm xmlns:a="http://schemas.openxmlformats.org/drawingml/2006/main">
          <a:off x="4804421" y="4813866"/>
          <a:ext cx="1058886" cy="5485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900" b="1">
              <a:solidFill>
                <a:srgbClr val="00B050"/>
              </a:solidFill>
            </a:rPr>
            <a:t>Immigrant</a:t>
          </a:r>
          <a:endParaRPr lang="en-US" sz="1100">
            <a:solidFill>
              <a:srgbClr val="00B050"/>
            </a:solidFill>
          </a:endParaRPr>
        </a:p>
      </cdr:txBody>
    </cdr:sp>
  </cdr:relSizeAnchor>
  <cdr:relSizeAnchor xmlns:cdr="http://schemas.openxmlformats.org/drawingml/2006/chartDrawing">
    <cdr:from>
      <cdr:x>0.58418</cdr:x>
      <cdr:y>0.32175</cdr:y>
    </cdr:from>
    <cdr:to>
      <cdr:x>0.70881</cdr:x>
      <cdr:y>0.38773</cdr:y>
    </cdr:to>
    <cdr:sp macro="" textlink="">
      <cdr:nvSpPr>
        <cdr:cNvPr id="3" name="TextBox 1"/>
        <cdr:cNvSpPr txBox="1"/>
      </cdr:nvSpPr>
      <cdr:spPr>
        <a:xfrm xmlns:a="http://schemas.openxmlformats.org/drawingml/2006/main">
          <a:off x="4735223" y="2126530"/>
          <a:ext cx="1010223" cy="43608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900" b="1">
              <a:solidFill>
                <a:schemeClr val="accent1"/>
              </a:solidFill>
            </a:rPr>
            <a:t>U.S.-Born</a:t>
          </a:r>
          <a:endParaRPr lang="en-US" sz="1100">
            <a:solidFill>
              <a:schemeClr val="accent1"/>
            </a:solidFill>
          </a:endParaRPr>
        </a:p>
      </cdr:txBody>
    </cdr:sp>
  </cdr:relSizeAnchor>
  <cdr:relSizeAnchor xmlns:cdr="http://schemas.openxmlformats.org/drawingml/2006/chartDrawing">
    <cdr:from>
      <cdr:x>0.01147</cdr:x>
      <cdr:y>0.03847</cdr:y>
    </cdr:from>
    <cdr:to>
      <cdr:x>0.1361</cdr:x>
      <cdr:y>0.30266</cdr:y>
    </cdr:to>
    <cdr:sp macro="" textlink="">
      <cdr:nvSpPr>
        <cdr:cNvPr id="4" name="TextBox 3"/>
        <cdr:cNvSpPr txBox="1"/>
      </cdr:nvSpPr>
      <cdr:spPr>
        <a:xfrm xmlns:a="http://schemas.openxmlformats.org/drawingml/2006/main">
          <a:off x="83820" y="27432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0.0859</cdr:x>
      <cdr:y>0.18079</cdr:y>
    </cdr:from>
    <cdr:to>
      <cdr:x>0.12134</cdr:x>
      <cdr:y>0.90108</cdr:y>
    </cdr:to>
    <cdr:sp macro="" textlink="">
      <cdr:nvSpPr>
        <cdr:cNvPr id="5" name="Rectangle 4"/>
        <cdr:cNvSpPr/>
      </cdr:nvSpPr>
      <cdr:spPr>
        <a:xfrm xmlns:a="http://schemas.openxmlformats.org/drawingml/2006/main">
          <a:off x="698897" y="1197747"/>
          <a:ext cx="288337" cy="4772040"/>
        </a:xfrm>
        <a:prstGeom xmlns:a="http://schemas.openxmlformats.org/drawingml/2006/main" prst="rect">
          <a:avLst/>
        </a:prstGeom>
        <a:solidFill xmlns:a="http://schemas.openxmlformats.org/drawingml/2006/main">
          <a:schemeClr val="accent5">
            <a:lumMod val="60000"/>
            <a:lumOff val="40000"/>
            <a:alpha val="4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marL="0" indent="0"/>
          <a:endParaRPr lang="en-US" sz="1100">
            <a:solidFill>
              <a:schemeClr val="lt1"/>
            </a:solidFill>
            <a:latin typeface="+mn-lt"/>
            <a:ea typeface="+mn-ea"/>
            <a:cs typeface="+mn-cs"/>
          </a:endParaRPr>
        </a:p>
      </cdr:txBody>
    </cdr:sp>
  </cdr:relSizeAnchor>
  <cdr:relSizeAnchor xmlns:cdr="http://schemas.openxmlformats.org/drawingml/2006/chartDrawing">
    <cdr:from>
      <cdr:x>0.34798</cdr:x>
      <cdr:y>0.18319</cdr:y>
    </cdr:from>
    <cdr:to>
      <cdr:x>0.42168</cdr:x>
      <cdr:y>0.89987</cdr:y>
    </cdr:to>
    <cdr:sp macro="" textlink="">
      <cdr:nvSpPr>
        <cdr:cNvPr id="6" name="Rectangle 5"/>
        <cdr:cNvSpPr/>
      </cdr:nvSpPr>
      <cdr:spPr>
        <a:xfrm xmlns:a="http://schemas.openxmlformats.org/drawingml/2006/main">
          <a:off x="2831143" y="1213632"/>
          <a:ext cx="599619" cy="4748123"/>
        </a:xfrm>
        <a:prstGeom xmlns:a="http://schemas.openxmlformats.org/drawingml/2006/main" prst="rect">
          <a:avLst/>
        </a:prstGeom>
        <a:solidFill xmlns:a="http://schemas.openxmlformats.org/drawingml/2006/main">
          <a:schemeClr val="accent5">
            <a:lumMod val="60000"/>
            <a:lumOff val="40000"/>
            <a:alpha val="4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marL="0" indent="0"/>
          <a:endParaRPr lang="en-US" sz="1100">
            <a:solidFill>
              <a:schemeClr val="lt1"/>
            </a:solidFill>
            <a:latin typeface="+mn-lt"/>
            <a:ea typeface="+mn-ea"/>
            <a:cs typeface="+mn-cs"/>
          </a:endParaRPr>
        </a:p>
      </cdr:txBody>
    </cdr:sp>
  </cdr:relSizeAnchor>
  <cdr:relSizeAnchor xmlns:cdr="http://schemas.openxmlformats.org/drawingml/2006/chartDrawing">
    <cdr:from>
      <cdr:x>0.83258</cdr:x>
      <cdr:y>0.1827</cdr:y>
    </cdr:from>
    <cdr:to>
      <cdr:x>0.85048</cdr:x>
      <cdr:y>0.8988</cdr:y>
    </cdr:to>
    <cdr:sp macro="" textlink="">
      <cdr:nvSpPr>
        <cdr:cNvPr id="7" name="Rectangle 6"/>
        <cdr:cNvSpPr/>
      </cdr:nvSpPr>
      <cdr:spPr>
        <a:xfrm xmlns:a="http://schemas.openxmlformats.org/drawingml/2006/main">
          <a:off x="6734175" y="1204618"/>
          <a:ext cx="144772" cy="4721520"/>
        </a:xfrm>
        <a:prstGeom xmlns:a="http://schemas.openxmlformats.org/drawingml/2006/main" prst="rect">
          <a:avLst/>
        </a:prstGeom>
        <a:solidFill xmlns:a="http://schemas.openxmlformats.org/drawingml/2006/main">
          <a:schemeClr val="accent5">
            <a:lumMod val="60000"/>
            <a:lumOff val="40000"/>
            <a:alpha val="4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marL="0" indent="0"/>
          <a:endParaRPr lang="en-US" sz="1100">
            <a:solidFill>
              <a:schemeClr val="lt1"/>
            </a:solidFill>
            <a:latin typeface="+mn-lt"/>
            <a:ea typeface="+mn-ea"/>
            <a:cs typeface="+mn-cs"/>
          </a:endParaRPr>
        </a:p>
      </cdr:txBody>
    </cdr:sp>
  </cdr:relSizeAnchor>
  <cdr:relSizeAnchor xmlns:cdr="http://schemas.openxmlformats.org/drawingml/2006/chartDrawing">
    <cdr:from>
      <cdr:x>0.1251</cdr:x>
      <cdr:y>0.6537</cdr:y>
    </cdr:from>
    <cdr:to>
      <cdr:x>0.34733</cdr:x>
      <cdr:y>0.65741</cdr:y>
    </cdr:to>
    <cdr:cxnSp macro="">
      <cdr:nvCxnSpPr>
        <cdr:cNvPr id="9" name="Straight Arrow Connector 8">
          <a:extLst xmlns:a="http://schemas.openxmlformats.org/drawingml/2006/main">
            <a:ext uri="{FF2B5EF4-FFF2-40B4-BE49-F238E27FC236}">
              <a16:creationId xmlns:a16="http://schemas.microsoft.com/office/drawing/2014/main" id="{E119EBBE-C1C0-2847-825C-A90828172FCE}"/>
            </a:ext>
          </a:extLst>
        </cdr:cNvPr>
        <cdr:cNvCxnSpPr/>
      </cdr:nvCxnSpPr>
      <cdr:spPr>
        <a:xfrm xmlns:a="http://schemas.openxmlformats.org/drawingml/2006/main">
          <a:off x="1058720" y="4210489"/>
          <a:ext cx="1880724" cy="23896"/>
        </a:xfrm>
        <a:prstGeom xmlns:a="http://schemas.openxmlformats.org/drawingml/2006/main" prst="straightConnector1">
          <a:avLst/>
        </a:prstGeom>
        <a:ln xmlns:a="http://schemas.openxmlformats.org/drawingml/2006/main" w="44450">
          <a:solidFill>
            <a:schemeClr val="tx1"/>
          </a:solidFill>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0.1463</cdr:x>
      <cdr:y>0.54921</cdr:y>
    </cdr:from>
    <cdr:to>
      <cdr:x>0.29096</cdr:x>
      <cdr:y>0.63789</cdr:y>
    </cdr:to>
    <cdr:sp macro="" textlink="">
      <cdr:nvSpPr>
        <cdr:cNvPr id="13" name="TextBox 12"/>
        <cdr:cNvSpPr txBox="1"/>
      </cdr:nvSpPr>
      <cdr:spPr>
        <a:xfrm xmlns:a="http://schemas.openxmlformats.org/drawingml/2006/main">
          <a:off x="1238119" y="3537502"/>
          <a:ext cx="1224251" cy="5711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500" b="1">
              <a:effectLst/>
              <a:latin typeface="+mn-lt"/>
              <a:ea typeface="+mn-ea"/>
              <a:cs typeface="+mn-cs"/>
            </a:rPr>
            <a:t>Vertical</a:t>
          </a:r>
          <a:r>
            <a:rPr lang="en-US" sz="1500" b="1" baseline="0">
              <a:effectLst/>
              <a:latin typeface="+mn-lt"/>
              <a:ea typeface="+mn-ea"/>
              <a:cs typeface="+mn-cs"/>
            </a:rPr>
            <a:t> bars show</a:t>
          </a:r>
          <a:endParaRPr lang="en-US" sz="1500">
            <a:effectLst/>
          </a:endParaRPr>
        </a:p>
        <a:p xmlns:a="http://schemas.openxmlformats.org/drawingml/2006/main">
          <a:r>
            <a:rPr lang="en-US" sz="1500" b="1" baseline="0">
              <a:effectLst/>
              <a:latin typeface="+mn-lt"/>
              <a:ea typeface="+mn-ea"/>
              <a:cs typeface="+mn-cs"/>
            </a:rPr>
            <a:t>recessions</a:t>
          </a:r>
          <a:endParaRPr lang="en-US" sz="1500">
            <a:effectLst/>
          </a:endParaRPr>
        </a:p>
      </cdr:txBody>
    </cdr:sp>
  </cdr:relSizeAnchor>
  <cdr:relSizeAnchor xmlns:cdr="http://schemas.openxmlformats.org/drawingml/2006/chartDrawing">
    <cdr:from>
      <cdr:x>0</cdr:x>
      <cdr:y>0.95151</cdr:y>
    </cdr:from>
    <cdr:to>
      <cdr:x>0.07867</cdr:x>
      <cdr:y>1</cdr:y>
    </cdr:to>
    <cdr:sp macro="" textlink="">
      <cdr:nvSpPr>
        <cdr:cNvPr id="8" name="TextBox 3">
          <a:extLst xmlns:a="http://schemas.openxmlformats.org/drawingml/2006/main">
            <a:ext uri="{FF2B5EF4-FFF2-40B4-BE49-F238E27FC236}">
              <a16:creationId xmlns:a16="http://schemas.microsoft.com/office/drawing/2014/main" id="{AD43FE73-B24E-B4F3-5A1B-5E02C2F6BAC5}"/>
            </a:ext>
          </a:extLst>
        </cdr:cNvPr>
        <cdr:cNvSpPr txBox="1"/>
      </cdr:nvSpPr>
      <cdr:spPr>
        <a:xfrm xmlns:a="http://schemas.openxmlformats.org/drawingml/2006/main">
          <a:off x="0" y="6303892"/>
          <a:ext cx="640056" cy="32127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400" b="1"/>
            <a:t>cis.org</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106977</xdr:colOff>
      <xdr:row>3</xdr:row>
      <xdr:rowOff>20977</xdr:rowOff>
    </xdr:from>
    <xdr:to>
      <xdr:col>14</xdr:col>
      <xdr:colOff>339327</xdr:colOff>
      <xdr:row>68</xdr:row>
      <xdr:rowOff>442525</xdr:rowOff>
    </xdr:to>
    <xdr:grpSp>
      <xdr:nvGrpSpPr>
        <xdr:cNvPr id="10" name="Group 9">
          <a:extLst>
            <a:ext uri="{FF2B5EF4-FFF2-40B4-BE49-F238E27FC236}">
              <a16:creationId xmlns:a16="http://schemas.microsoft.com/office/drawing/2014/main" id="{00000000-0008-0000-1500-00000A000000}"/>
            </a:ext>
          </a:extLst>
        </xdr:cNvPr>
        <xdr:cNvGrpSpPr/>
      </xdr:nvGrpSpPr>
      <xdr:grpSpPr>
        <a:xfrm>
          <a:off x="106977" y="681377"/>
          <a:ext cx="10595550" cy="11762648"/>
          <a:chOff x="198087" y="758132"/>
          <a:chExt cx="9318414" cy="11810135"/>
        </a:xfrm>
      </xdr:grpSpPr>
      <xdr:graphicFrame macro="">
        <xdr:nvGraphicFramePr>
          <xdr:cNvPr id="2" name="Chart 1">
            <a:extLst>
              <a:ext uri="{FF2B5EF4-FFF2-40B4-BE49-F238E27FC236}">
                <a16:creationId xmlns:a16="http://schemas.microsoft.com/office/drawing/2014/main" id="{00000000-0008-0000-1500-000002000000}"/>
              </a:ext>
            </a:extLst>
          </xdr:cNvPr>
          <xdr:cNvGraphicFramePr>
            <a:graphicFrameLocks/>
          </xdr:cNvGraphicFramePr>
        </xdr:nvGraphicFramePr>
        <xdr:xfrm>
          <a:off x="203502" y="758132"/>
          <a:ext cx="4656355" cy="2896335"/>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 name="Chart 2">
            <a:extLst>
              <a:ext uri="{FF2B5EF4-FFF2-40B4-BE49-F238E27FC236}">
                <a16:creationId xmlns:a16="http://schemas.microsoft.com/office/drawing/2014/main" id="{00000000-0008-0000-1500-000003000000}"/>
              </a:ext>
            </a:extLst>
          </xdr:cNvPr>
          <xdr:cNvGraphicFramePr>
            <a:graphicFrameLocks/>
          </xdr:cNvGraphicFramePr>
        </xdr:nvGraphicFramePr>
        <xdr:xfrm>
          <a:off x="198087" y="3653666"/>
          <a:ext cx="4675193" cy="294886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4" name="Chart 3">
            <a:extLst>
              <a:ext uri="{FF2B5EF4-FFF2-40B4-BE49-F238E27FC236}">
                <a16:creationId xmlns:a16="http://schemas.microsoft.com/office/drawing/2014/main" id="{00000000-0008-0000-1500-000004000000}"/>
              </a:ext>
            </a:extLst>
          </xdr:cNvPr>
          <xdr:cNvGraphicFramePr>
            <a:graphicFrameLocks/>
          </xdr:cNvGraphicFramePr>
        </xdr:nvGraphicFramePr>
        <xdr:xfrm>
          <a:off x="207065" y="6598777"/>
          <a:ext cx="4648104" cy="298940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5" name="Chart 4">
            <a:extLst>
              <a:ext uri="{FF2B5EF4-FFF2-40B4-BE49-F238E27FC236}">
                <a16:creationId xmlns:a16="http://schemas.microsoft.com/office/drawing/2014/main" id="{00000000-0008-0000-1500-000005000000}"/>
              </a:ext>
            </a:extLst>
          </xdr:cNvPr>
          <xdr:cNvGraphicFramePr>
            <a:graphicFrameLocks/>
          </xdr:cNvGraphicFramePr>
        </xdr:nvGraphicFramePr>
        <xdr:xfrm>
          <a:off x="4855236" y="761735"/>
          <a:ext cx="4655329" cy="2893972"/>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6" name="Chart 5">
            <a:extLst>
              <a:ext uri="{FF2B5EF4-FFF2-40B4-BE49-F238E27FC236}">
                <a16:creationId xmlns:a16="http://schemas.microsoft.com/office/drawing/2014/main" id="{00000000-0008-0000-1500-000006000000}"/>
              </a:ext>
            </a:extLst>
          </xdr:cNvPr>
          <xdr:cNvGraphicFramePr>
            <a:graphicFrameLocks/>
          </xdr:cNvGraphicFramePr>
        </xdr:nvGraphicFramePr>
        <xdr:xfrm>
          <a:off x="4859855" y="3653832"/>
          <a:ext cx="4650709" cy="2947173"/>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7" name="Chart 6">
            <a:extLst>
              <a:ext uri="{FF2B5EF4-FFF2-40B4-BE49-F238E27FC236}">
                <a16:creationId xmlns:a16="http://schemas.microsoft.com/office/drawing/2014/main" id="{00000000-0008-0000-1500-000007000000}"/>
              </a:ext>
            </a:extLst>
          </xdr:cNvPr>
          <xdr:cNvGraphicFramePr>
            <a:graphicFrameLocks/>
          </xdr:cNvGraphicFramePr>
        </xdr:nvGraphicFramePr>
        <xdr:xfrm>
          <a:off x="4857632" y="6601002"/>
          <a:ext cx="4651062" cy="3003511"/>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8" name="Chart 1">
            <a:extLst>
              <a:ext uri="{FF2B5EF4-FFF2-40B4-BE49-F238E27FC236}">
                <a16:creationId xmlns:a16="http://schemas.microsoft.com/office/drawing/2014/main" id="{00000000-0008-0000-1500-000008000000}"/>
              </a:ext>
            </a:extLst>
          </xdr:cNvPr>
          <xdr:cNvGraphicFramePr>
            <a:graphicFrameLocks/>
          </xdr:cNvGraphicFramePr>
        </xdr:nvGraphicFramePr>
        <xdr:xfrm>
          <a:off x="210891" y="9594811"/>
          <a:ext cx="4646740" cy="2973456"/>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9" name="Chart 2">
            <a:extLst>
              <a:ext uri="{FF2B5EF4-FFF2-40B4-BE49-F238E27FC236}">
                <a16:creationId xmlns:a16="http://schemas.microsoft.com/office/drawing/2014/main" id="{00000000-0008-0000-1500-000009000000}"/>
              </a:ext>
            </a:extLst>
          </xdr:cNvPr>
          <xdr:cNvGraphicFramePr>
            <a:graphicFrameLocks/>
          </xdr:cNvGraphicFramePr>
        </xdr:nvGraphicFramePr>
        <xdr:xfrm>
          <a:off x="4857631" y="9593471"/>
          <a:ext cx="4658870" cy="2969353"/>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13</xdr:col>
      <xdr:colOff>170892</xdr:colOff>
      <xdr:row>16</xdr:row>
      <xdr:rowOff>104631</xdr:rowOff>
    </xdr:from>
    <xdr:to>
      <xdr:col>14</xdr:col>
      <xdr:colOff>301350</xdr:colOff>
      <xdr:row>18</xdr:row>
      <xdr:rowOff>36207</xdr:rowOff>
    </xdr:to>
    <xdr:sp macro="" textlink="">
      <xdr:nvSpPr>
        <xdr:cNvPr id="11" name="TextBox 3">
          <a:extLst>
            <a:ext uri="{FF2B5EF4-FFF2-40B4-BE49-F238E27FC236}">
              <a16:creationId xmlns:a16="http://schemas.microsoft.com/office/drawing/2014/main" id="{00000000-0008-0000-1500-00000B000000}"/>
            </a:ext>
          </a:extLst>
        </xdr:cNvPr>
        <xdr:cNvSpPr txBox="1"/>
      </xdr:nvSpPr>
      <xdr:spPr>
        <a:xfrm>
          <a:off x="8591544" y="3257544"/>
          <a:ext cx="737849" cy="318098"/>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en-US" sz="1400" b="1"/>
            <a:t>cis.org</a:t>
          </a:r>
        </a:p>
      </xdr:txBody>
    </xdr:sp>
    <xdr:clientData/>
  </xdr:twoCellAnchor>
  <xdr:twoCellAnchor>
    <xdr:from>
      <xdr:col>13</xdr:col>
      <xdr:colOff>163306</xdr:colOff>
      <xdr:row>32</xdr:row>
      <xdr:rowOff>133068</xdr:rowOff>
    </xdr:from>
    <xdr:to>
      <xdr:col>14</xdr:col>
      <xdr:colOff>270567</xdr:colOff>
      <xdr:row>34</xdr:row>
      <xdr:rowOff>58043</xdr:rowOff>
    </xdr:to>
    <xdr:sp macro="" textlink="">
      <xdr:nvSpPr>
        <xdr:cNvPr id="12" name="TextBox 3">
          <a:extLst>
            <a:ext uri="{FF2B5EF4-FFF2-40B4-BE49-F238E27FC236}">
              <a16:creationId xmlns:a16="http://schemas.microsoft.com/office/drawing/2014/main" id="{00000000-0008-0000-1500-00000C000000}"/>
            </a:ext>
          </a:extLst>
        </xdr:cNvPr>
        <xdr:cNvSpPr txBox="1"/>
      </xdr:nvSpPr>
      <xdr:spPr>
        <a:xfrm>
          <a:off x="8583958" y="6218025"/>
          <a:ext cx="714652" cy="31149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en-US" sz="1400" b="1"/>
            <a:t>cis.org</a:t>
          </a:r>
        </a:p>
      </xdr:txBody>
    </xdr:sp>
    <xdr:clientData/>
  </xdr:twoCellAnchor>
  <xdr:twoCellAnchor>
    <xdr:from>
      <xdr:col>5</xdr:col>
      <xdr:colOff>514067</xdr:colOff>
      <xdr:row>16</xdr:row>
      <xdr:rowOff>87238</xdr:rowOff>
    </xdr:from>
    <xdr:to>
      <xdr:col>7</xdr:col>
      <xdr:colOff>80479</xdr:colOff>
      <xdr:row>18</xdr:row>
      <xdr:rowOff>12212</xdr:rowOff>
    </xdr:to>
    <xdr:sp macro="" textlink="">
      <xdr:nvSpPr>
        <xdr:cNvPr id="13" name="TextBox 3">
          <a:extLst>
            <a:ext uri="{FF2B5EF4-FFF2-40B4-BE49-F238E27FC236}">
              <a16:creationId xmlns:a16="http://schemas.microsoft.com/office/drawing/2014/main" id="{00000000-0008-0000-1500-00000D000000}"/>
            </a:ext>
          </a:extLst>
        </xdr:cNvPr>
        <xdr:cNvSpPr txBox="1"/>
      </xdr:nvSpPr>
      <xdr:spPr>
        <a:xfrm>
          <a:off x="3832632" y="3240151"/>
          <a:ext cx="781195" cy="31149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en-US" sz="1400" b="1"/>
            <a:t>cis.org</a:t>
          </a:r>
        </a:p>
      </xdr:txBody>
    </xdr:sp>
    <xdr:clientData/>
  </xdr:twoCellAnchor>
  <xdr:twoCellAnchor>
    <xdr:from>
      <xdr:col>5</xdr:col>
      <xdr:colOff>573978</xdr:colOff>
      <xdr:row>32</xdr:row>
      <xdr:rowOff>120368</xdr:rowOff>
    </xdr:from>
    <xdr:to>
      <xdr:col>7</xdr:col>
      <xdr:colOff>140390</xdr:colOff>
      <xdr:row>34</xdr:row>
      <xdr:rowOff>45343</xdr:rowOff>
    </xdr:to>
    <xdr:sp macro="" textlink="">
      <xdr:nvSpPr>
        <xdr:cNvPr id="14" name="TextBox 3">
          <a:extLst>
            <a:ext uri="{FF2B5EF4-FFF2-40B4-BE49-F238E27FC236}">
              <a16:creationId xmlns:a16="http://schemas.microsoft.com/office/drawing/2014/main" id="{00000000-0008-0000-1500-00000E000000}"/>
            </a:ext>
          </a:extLst>
        </xdr:cNvPr>
        <xdr:cNvSpPr txBox="1"/>
      </xdr:nvSpPr>
      <xdr:spPr>
        <a:xfrm>
          <a:off x="3892543" y="6205325"/>
          <a:ext cx="781195" cy="31149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en-US" sz="1400" b="1"/>
            <a:t>cis.org</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0.50865</cdr:x>
      <cdr:y>0.59888</cdr:y>
    </cdr:from>
    <cdr:to>
      <cdr:x>0.63377</cdr:x>
      <cdr:y>0.68405</cdr:y>
    </cdr:to>
    <cdr:sp macro="" textlink="">
      <cdr:nvSpPr>
        <cdr:cNvPr id="2" name="TextBox 1"/>
        <cdr:cNvSpPr txBox="1"/>
      </cdr:nvSpPr>
      <cdr:spPr>
        <a:xfrm xmlns:a="http://schemas.openxmlformats.org/drawingml/2006/main">
          <a:off x="4315172" y="3842166"/>
          <a:ext cx="1061468" cy="5464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900" b="1">
              <a:solidFill>
                <a:srgbClr val="00B050"/>
              </a:solidFill>
            </a:rPr>
            <a:t>Immigrant</a:t>
          </a:r>
          <a:endParaRPr lang="en-US" sz="1100">
            <a:solidFill>
              <a:srgbClr val="00B050"/>
            </a:solidFill>
          </a:endParaRPr>
        </a:p>
      </cdr:txBody>
    </cdr:sp>
  </cdr:relSizeAnchor>
  <cdr:relSizeAnchor xmlns:cdr="http://schemas.openxmlformats.org/drawingml/2006/chartDrawing">
    <cdr:from>
      <cdr:x>0.54597</cdr:x>
      <cdr:y>0.4711</cdr:y>
    </cdr:from>
    <cdr:to>
      <cdr:x>0.6706</cdr:x>
      <cdr:y>0.53708</cdr:y>
    </cdr:to>
    <cdr:sp macro="" textlink="">
      <cdr:nvSpPr>
        <cdr:cNvPr id="3" name="TextBox 1"/>
        <cdr:cNvSpPr txBox="1"/>
      </cdr:nvSpPr>
      <cdr:spPr>
        <a:xfrm xmlns:a="http://schemas.openxmlformats.org/drawingml/2006/main">
          <a:off x="4631822" y="3022424"/>
          <a:ext cx="1057311" cy="42330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900" b="1">
              <a:solidFill>
                <a:schemeClr val="accent1"/>
              </a:solidFill>
            </a:rPr>
            <a:t>U.S.-Born</a:t>
          </a:r>
          <a:endParaRPr lang="en-US" sz="1100">
            <a:solidFill>
              <a:schemeClr val="accent1"/>
            </a:solidFill>
          </a:endParaRPr>
        </a:p>
      </cdr:txBody>
    </cdr:sp>
  </cdr:relSizeAnchor>
  <cdr:relSizeAnchor xmlns:cdr="http://schemas.openxmlformats.org/drawingml/2006/chartDrawing">
    <cdr:from>
      <cdr:x>0.01147</cdr:x>
      <cdr:y>0.03847</cdr:y>
    </cdr:from>
    <cdr:to>
      <cdr:x>0.1361</cdr:x>
      <cdr:y>0.30266</cdr:y>
    </cdr:to>
    <cdr:sp macro="" textlink="">
      <cdr:nvSpPr>
        <cdr:cNvPr id="4" name="TextBox 3"/>
        <cdr:cNvSpPr txBox="1"/>
      </cdr:nvSpPr>
      <cdr:spPr>
        <a:xfrm xmlns:a="http://schemas.openxmlformats.org/drawingml/2006/main">
          <a:off x="83820" y="27432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0.09215</cdr:x>
      <cdr:y>0.20146</cdr:y>
    </cdr:from>
    <cdr:to>
      <cdr:x>0.12625</cdr:x>
      <cdr:y>0.92204</cdr:y>
    </cdr:to>
    <cdr:sp macro="" textlink="">
      <cdr:nvSpPr>
        <cdr:cNvPr id="5" name="Rectangle 4"/>
        <cdr:cNvSpPr/>
      </cdr:nvSpPr>
      <cdr:spPr>
        <a:xfrm xmlns:a="http://schemas.openxmlformats.org/drawingml/2006/main">
          <a:off x="781793" y="1292487"/>
          <a:ext cx="289290" cy="4622964"/>
        </a:xfrm>
        <a:prstGeom xmlns:a="http://schemas.openxmlformats.org/drawingml/2006/main" prst="rect">
          <a:avLst/>
        </a:prstGeom>
        <a:solidFill xmlns:a="http://schemas.openxmlformats.org/drawingml/2006/main">
          <a:schemeClr val="accent5">
            <a:lumMod val="60000"/>
            <a:lumOff val="40000"/>
            <a:alpha val="4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0.34581</cdr:x>
      <cdr:y>0.20201</cdr:y>
    </cdr:from>
    <cdr:to>
      <cdr:x>0.42438</cdr:x>
      <cdr:y>0.91869</cdr:y>
    </cdr:to>
    <cdr:sp macro="" textlink="">
      <cdr:nvSpPr>
        <cdr:cNvPr id="6" name="Rectangle 5"/>
        <cdr:cNvSpPr/>
      </cdr:nvSpPr>
      <cdr:spPr>
        <a:xfrm xmlns:a="http://schemas.openxmlformats.org/drawingml/2006/main">
          <a:off x="2933700" y="1296020"/>
          <a:ext cx="666539" cy="4597943"/>
        </a:xfrm>
        <a:prstGeom xmlns:a="http://schemas.openxmlformats.org/drawingml/2006/main" prst="rect">
          <a:avLst/>
        </a:prstGeom>
        <a:solidFill xmlns:a="http://schemas.openxmlformats.org/drawingml/2006/main">
          <a:schemeClr val="accent5">
            <a:lumMod val="60000"/>
            <a:lumOff val="40000"/>
            <a:alpha val="4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marL="0" indent="0"/>
          <a:endParaRPr lang="en-US" sz="1100">
            <a:solidFill>
              <a:schemeClr val="lt1"/>
            </a:solidFill>
            <a:latin typeface="+mn-lt"/>
            <a:ea typeface="+mn-ea"/>
            <a:cs typeface="+mn-cs"/>
          </a:endParaRPr>
        </a:p>
      </cdr:txBody>
    </cdr:sp>
  </cdr:relSizeAnchor>
  <cdr:relSizeAnchor xmlns:cdr="http://schemas.openxmlformats.org/drawingml/2006/chartDrawing">
    <cdr:from>
      <cdr:x>0.83646</cdr:x>
      <cdr:y>0.20266</cdr:y>
    </cdr:from>
    <cdr:to>
      <cdr:x>0.85203</cdr:x>
      <cdr:y>0.91832</cdr:y>
    </cdr:to>
    <cdr:sp macro="" textlink="">
      <cdr:nvSpPr>
        <cdr:cNvPr id="7" name="Rectangle 6"/>
        <cdr:cNvSpPr/>
      </cdr:nvSpPr>
      <cdr:spPr>
        <a:xfrm xmlns:a="http://schemas.openxmlformats.org/drawingml/2006/main">
          <a:off x="7096169" y="1300191"/>
          <a:ext cx="132090" cy="4591399"/>
        </a:xfrm>
        <a:prstGeom xmlns:a="http://schemas.openxmlformats.org/drawingml/2006/main" prst="rect">
          <a:avLst/>
        </a:prstGeom>
        <a:solidFill xmlns:a="http://schemas.openxmlformats.org/drawingml/2006/main">
          <a:schemeClr val="accent5">
            <a:lumMod val="60000"/>
            <a:lumOff val="40000"/>
            <a:alpha val="4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marL="0" indent="0"/>
          <a:endParaRPr lang="en-US" sz="1100">
            <a:solidFill>
              <a:schemeClr val="lt1"/>
            </a:solidFill>
            <a:latin typeface="+mn-lt"/>
            <a:ea typeface="+mn-ea"/>
            <a:cs typeface="+mn-cs"/>
          </a:endParaRPr>
        </a:p>
      </cdr:txBody>
    </cdr:sp>
  </cdr:relSizeAnchor>
  <cdr:relSizeAnchor xmlns:cdr="http://schemas.openxmlformats.org/drawingml/2006/chartDrawing">
    <cdr:from>
      <cdr:x>0.12837</cdr:x>
      <cdr:y>0.81381</cdr:y>
    </cdr:from>
    <cdr:to>
      <cdr:x>0.34087</cdr:x>
      <cdr:y>0.81629</cdr:y>
    </cdr:to>
    <cdr:cxnSp macro="">
      <cdr:nvCxnSpPr>
        <cdr:cNvPr id="9" name="Straight Arrow Connector 8">
          <a:extLst xmlns:a="http://schemas.openxmlformats.org/drawingml/2006/main">
            <a:ext uri="{FF2B5EF4-FFF2-40B4-BE49-F238E27FC236}">
              <a16:creationId xmlns:a16="http://schemas.microsoft.com/office/drawing/2014/main" id="{E119EBBE-C1C0-2847-825C-A90828172FCE}"/>
            </a:ext>
          </a:extLst>
        </cdr:cNvPr>
        <cdr:cNvCxnSpPr/>
      </cdr:nvCxnSpPr>
      <cdr:spPr>
        <a:xfrm xmlns:a="http://schemas.openxmlformats.org/drawingml/2006/main">
          <a:off x="1089060" y="5221100"/>
          <a:ext cx="1802765" cy="15911"/>
        </a:xfrm>
        <a:prstGeom xmlns:a="http://schemas.openxmlformats.org/drawingml/2006/main" prst="straightConnector1">
          <a:avLst/>
        </a:prstGeom>
        <a:ln xmlns:a="http://schemas.openxmlformats.org/drawingml/2006/main" w="44450">
          <a:solidFill>
            <a:schemeClr val="tx1"/>
          </a:solidFill>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0.15266</cdr:x>
      <cdr:y>0.71147</cdr:y>
    </cdr:from>
    <cdr:to>
      <cdr:x>0.29732</cdr:x>
      <cdr:y>0.80014</cdr:y>
    </cdr:to>
    <cdr:sp macro="" textlink="">
      <cdr:nvSpPr>
        <cdr:cNvPr id="13" name="TextBox 12"/>
        <cdr:cNvSpPr txBox="1"/>
      </cdr:nvSpPr>
      <cdr:spPr>
        <a:xfrm xmlns:a="http://schemas.openxmlformats.org/drawingml/2006/main">
          <a:off x="1295127" y="4564541"/>
          <a:ext cx="1227237" cy="56887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400" b="1">
              <a:effectLst/>
              <a:latin typeface="+mn-lt"/>
              <a:ea typeface="+mn-ea"/>
              <a:cs typeface="+mn-cs"/>
            </a:rPr>
            <a:t>Vertical</a:t>
          </a:r>
          <a:r>
            <a:rPr lang="en-US" sz="1400" b="1" baseline="0">
              <a:effectLst/>
              <a:latin typeface="+mn-lt"/>
              <a:ea typeface="+mn-ea"/>
              <a:cs typeface="+mn-cs"/>
            </a:rPr>
            <a:t> bars show</a:t>
          </a:r>
        </a:p>
        <a:p xmlns:a="http://schemas.openxmlformats.org/drawingml/2006/main">
          <a:r>
            <a:rPr lang="en-US" sz="1400" b="1" baseline="0">
              <a:effectLst/>
              <a:latin typeface="+mn-lt"/>
              <a:ea typeface="+mn-ea"/>
              <a:cs typeface="+mn-cs"/>
            </a:rPr>
            <a:t>recessions</a:t>
          </a:r>
          <a:endParaRPr lang="en-US" sz="1400">
            <a:effectLst/>
          </a:endParaRPr>
        </a:p>
      </cdr:txBody>
    </cdr:sp>
  </cdr:relSizeAnchor>
  <cdr:relSizeAnchor xmlns:cdr="http://schemas.openxmlformats.org/drawingml/2006/chartDrawing">
    <cdr:from>
      <cdr:x>0</cdr:x>
      <cdr:y>0.9503</cdr:y>
    </cdr:from>
    <cdr:to>
      <cdr:x>0.07853</cdr:x>
      <cdr:y>0.99881</cdr:y>
    </cdr:to>
    <cdr:sp macro="" textlink="">
      <cdr:nvSpPr>
        <cdr:cNvPr id="8" name="TextBox 3">
          <a:extLst xmlns:a="http://schemas.openxmlformats.org/drawingml/2006/main">
            <a:ext uri="{FF2B5EF4-FFF2-40B4-BE49-F238E27FC236}">
              <a16:creationId xmlns:a16="http://schemas.microsoft.com/office/drawing/2014/main" id="{AD43FE73-B24E-B4F3-5A1B-5E02C2F6BAC5}"/>
            </a:ext>
          </a:extLst>
        </cdr:cNvPr>
        <cdr:cNvSpPr txBox="1"/>
      </cdr:nvSpPr>
      <cdr:spPr>
        <a:xfrm xmlns:a="http://schemas.openxmlformats.org/drawingml/2006/main">
          <a:off x="0" y="6292850"/>
          <a:ext cx="639806" cy="32127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400" b="1"/>
            <a:t>cis.org</a:t>
          </a:r>
        </a:p>
      </cdr:txBody>
    </cdr:sp>
  </cdr:relSizeAnchor>
</c:userShapes>
</file>

<file path=xl/drawings/drawing20.xml><?xml version="1.0" encoding="utf-8"?>
<c:userShapes xmlns:c="http://schemas.openxmlformats.org/drawingml/2006/chart">
  <cdr:relSizeAnchor xmlns:cdr="http://schemas.openxmlformats.org/drawingml/2006/chartDrawing">
    <cdr:from>
      <cdr:x>0.83088</cdr:x>
      <cdr:y>0.89527</cdr:y>
    </cdr:from>
    <cdr:to>
      <cdr:x>1</cdr:x>
      <cdr:y>0.99872</cdr:y>
    </cdr:to>
    <cdr:sp macro="" textlink="">
      <cdr:nvSpPr>
        <cdr:cNvPr id="2" name="TextBox 3">
          <a:extLst xmlns:a="http://schemas.openxmlformats.org/drawingml/2006/main">
            <a:ext uri="{FF2B5EF4-FFF2-40B4-BE49-F238E27FC236}">
              <a16:creationId xmlns:a16="http://schemas.microsoft.com/office/drawing/2014/main" id="{AD43FE73-B24E-B4F3-5A1B-5E02C2F6BAC5}"/>
            </a:ext>
          </a:extLst>
        </cdr:cNvPr>
        <cdr:cNvSpPr txBox="1"/>
      </cdr:nvSpPr>
      <cdr:spPr>
        <a:xfrm xmlns:a="http://schemas.openxmlformats.org/drawingml/2006/main">
          <a:off x="3837983" y="2695713"/>
          <a:ext cx="781195" cy="31149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400" b="1"/>
            <a:t>cis.org</a:t>
          </a:r>
        </a:p>
      </cdr:txBody>
    </cdr:sp>
  </cdr:relSizeAnchor>
</c:userShapes>
</file>

<file path=xl/drawings/drawing21.xml><?xml version="1.0" encoding="utf-8"?>
<c:userShapes xmlns:c="http://schemas.openxmlformats.org/drawingml/2006/chart">
  <cdr:relSizeAnchor xmlns:cdr="http://schemas.openxmlformats.org/drawingml/2006/chartDrawing">
    <cdr:from>
      <cdr:x>0.83099</cdr:x>
      <cdr:y>0.88194</cdr:y>
    </cdr:from>
    <cdr:to>
      <cdr:x>1</cdr:x>
      <cdr:y>0.9849</cdr:y>
    </cdr:to>
    <cdr:sp macro="" textlink="">
      <cdr:nvSpPr>
        <cdr:cNvPr id="2" name="TextBox 3">
          <a:extLst xmlns:a="http://schemas.openxmlformats.org/drawingml/2006/main">
            <a:ext uri="{FF2B5EF4-FFF2-40B4-BE49-F238E27FC236}">
              <a16:creationId xmlns:a16="http://schemas.microsoft.com/office/drawing/2014/main" id="{AD43FE73-B24E-B4F3-5A1B-5E02C2F6BAC5}"/>
            </a:ext>
          </a:extLst>
        </cdr:cNvPr>
        <cdr:cNvSpPr txBox="1"/>
      </cdr:nvSpPr>
      <cdr:spPr>
        <a:xfrm xmlns:a="http://schemas.openxmlformats.org/drawingml/2006/main">
          <a:off x="3840923" y="2668104"/>
          <a:ext cx="781195" cy="31149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400" b="1"/>
            <a:t>cis.org</a:t>
          </a:r>
        </a:p>
      </cdr:txBody>
    </cdr:sp>
  </cdr:relSizeAnchor>
</c:userShapes>
</file>

<file path=xl/drawings/drawing22.xml><?xml version="1.0" encoding="utf-8"?>
<c:userShapes xmlns:c="http://schemas.openxmlformats.org/drawingml/2006/chart">
  <cdr:relSizeAnchor xmlns:cdr="http://schemas.openxmlformats.org/drawingml/2006/chartDrawing">
    <cdr:from>
      <cdr:x>0.83083</cdr:x>
      <cdr:y>0.85951</cdr:y>
    </cdr:from>
    <cdr:to>
      <cdr:x>1</cdr:x>
      <cdr:y>0.96351</cdr:y>
    </cdr:to>
    <cdr:sp macro="" textlink="">
      <cdr:nvSpPr>
        <cdr:cNvPr id="2" name="TextBox 3">
          <a:extLst xmlns:a="http://schemas.openxmlformats.org/drawingml/2006/main">
            <a:ext uri="{FF2B5EF4-FFF2-40B4-BE49-F238E27FC236}">
              <a16:creationId xmlns:a16="http://schemas.microsoft.com/office/drawing/2014/main" id="{AD43FE73-B24E-B4F3-5A1B-5E02C2F6BAC5}"/>
            </a:ext>
          </a:extLst>
        </cdr:cNvPr>
        <cdr:cNvSpPr txBox="1"/>
      </cdr:nvSpPr>
      <cdr:spPr>
        <a:xfrm xmlns:a="http://schemas.openxmlformats.org/drawingml/2006/main">
          <a:off x="3836628" y="2574234"/>
          <a:ext cx="781195" cy="31149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400" b="1"/>
            <a:t>cis.org</a:t>
          </a:r>
        </a:p>
      </cdr:txBody>
    </cdr:sp>
  </cdr:relSizeAnchor>
</c:userShapes>
</file>

<file path=xl/drawings/drawing23.xml><?xml version="1.0" encoding="utf-8"?>
<c:userShapes xmlns:c="http://schemas.openxmlformats.org/drawingml/2006/chart">
  <cdr:relSizeAnchor xmlns:cdr="http://schemas.openxmlformats.org/drawingml/2006/chartDrawing">
    <cdr:from>
      <cdr:x>0.8312</cdr:x>
      <cdr:y>0.86993</cdr:y>
    </cdr:from>
    <cdr:to>
      <cdr:x>1</cdr:x>
      <cdr:y>0.97408</cdr:y>
    </cdr:to>
    <cdr:sp macro="" textlink="">
      <cdr:nvSpPr>
        <cdr:cNvPr id="2" name="TextBox 3">
          <a:extLst xmlns:a="http://schemas.openxmlformats.org/drawingml/2006/main">
            <a:ext uri="{FF2B5EF4-FFF2-40B4-BE49-F238E27FC236}">
              <a16:creationId xmlns:a16="http://schemas.microsoft.com/office/drawing/2014/main" id="{AD43FE73-B24E-B4F3-5A1B-5E02C2F6BAC5}"/>
            </a:ext>
          </a:extLst>
        </cdr:cNvPr>
        <cdr:cNvSpPr txBox="1"/>
      </cdr:nvSpPr>
      <cdr:spPr>
        <a:xfrm xmlns:a="http://schemas.openxmlformats.org/drawingml/2006/main">
          <a:off x="3846840" y="2601843"/>
          <a:ext cx="781195" cy="31149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400" b="1"/>
            <a:t>cis.org</a:t>
          </a: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60308</xdr:colOff>
      <xdr:row>3</xdr:row>
      <xdr:rowOff>95137</xdr:rowOff>
    </xdr:from>
    <xdr:to>
      <xdr:col>14</xdr:col>
      <xdr:colOff>194489</xdr:colOff>
      <xdr:row>67</xdr:row>
      <xdr:rowOff>157716</xdr:rowOff>
    </xdr:to>
    <xdr:grpSp>
      <xdr:nvGrpSpPr>
        <xdr:cNvPr id="10" name="Group 9">
          <a:extLst>
            <a:ext uri="{FF2B5EF4-FFF2-40B4-BE49-F238E27FC236}">
              <a16:creationId xmlns:a16="http://schemas.microsoft.com/office/drawing/2014/main" id="{00000000-0008-0000-1600-00000A000000}"/>
            </a:ext>
          </a:extLst>
        </xdr:cNvPr>
        <xdr:cNvGrpSpPr/>
      </xdr:nvGrpSpPr>
      <xdr:grpSpPr>
        <a:xfrm>
          <a:off x="60308" y="755537"/>
          <a:ext cx="10497381" cy="11238579"/>
          <a:chOff x="173780" y="783836"/>
          <a:chExt cx="9232626" cy="11289241"/>
        </a:xfrm>
      </xdr:grpSpPr>
      <xdr:graphicFrame macro="">
        <xdr:nvGraphicFramePr>
          <xdr:cNvPr id="2" name="Chart 1">
            <a:extLst>
              <a:ext uri="{FF2B5EF4-FFF2-40B4-BE49-F238E27FC236}">
                <a16:creationId xmlns:a16="http://schemas.microsoft.com/office/drawing/2014/main" id="{00000000-0008-0000-1600-000002000000}"/>
              </a:ext>
            </a:extLst>
          </xdr:cNvPr>
          <xdr:cNvGraphicFramePr>
            <a:graphicFrameLocks/>
          </xdr:cNvGraphicFramePr>
        </xdr:nvGraphicFramePr>
        <xdr:xfrm>
          <a:off x="206471" y="786336"/>
          <a:ext cx="4656850" cy="2912661"/>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 name="Chart 2">
            <a:extLst>
              <a:ext uri="{FF2B5EF4-FFF2-40B4-BE49-F238E27FC236}">
                <a16:creationId xmlns:a16="http://schemas.microsoft.com/office/drawing/2014/main" id="{00000000-0008-0000-1600-000003000000}"/>
              </a:ext>
            </a:extLst>
          </xdr:cNvPr>
          <xdr:cNvGraphicFramePr>
            <a:graphicFrameLocks/>
          </xdr:cNvGraphicFramePr>
        </xdr:nvGraphicFramePr>
        <xdr:xfrm>
          <a:off x="198832" y="3697316"/>
          <a:ext cx="4673894" cy="2996253"/>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4" name="Chart 3">
            <a:extLst>
              <a:ext uri="{FF2B5EF4-FFF2-40B4-BE49-F238E27FC236}">
                <a16:creationId xmlns:a16="http://schemas.microsoft.com/office/drawing/2014/main" id="{00000000-0008-0000-1600-000004000000}"/>
              </a:ext>
            </a:extLst>
          </xdr:cNvPr>
          <xdr:cNvGraphicFramePr>
            <a:graphicFrameLocks/>
          </xdr:cNvGraphicFramePr>
        </xdr:nvGraphicFramePr>
        <xdr:xfrm>
          <a:off x="175472" y="6698425"/>
          <a:ext cx="4663894" cy="258703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5" name="Chart 4">
            <a:extLst>
              <a:ext uri="{FF2B5EF4-FFF2-40B4-BE49-F238E27FC236}">
                <a16:creationId xmlns:a16="http://schemas.microsoft.com/office/drawing/2014/main" id="{00000000-0008-0000-1600-000005000000}"/>
              </a:ext>
            </a:extLst>
          </xdr:cNvPr>
          <xdr:cNvGraphicFramePr>
            <a:graphicFrameLocks/>
          </xdr:cNvGraphicFramePr>
        </xdr:nvGraphicFramePr>
        <xdr:xfrm>
          <a:off x="4852570" y="783836"/>
          <a:ext cx="4553836" cy="2923571"/>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6" name="Chart 5">
            <a:extLst>
              <a:ext uri="{FF2B5EF4-FFF2-40B4-BE49-F238E27FC236}">
                <a16:creationId xmlns:a16="http://schemas.microsoft.com/office/drawing/2014/main" id="{00000000-0008-0000-1600-000006000000}"/>
              </a:ext>
            </a:extLst>
          </xdr:cNvPr>
          <xdr:cNvGraphicFramePr>
            <a:graphicFrameLocks/>
          </xdr:cNvGraphicFramePr>
        </xdr:nvGraphicFramePr>
        <xdr:xfrm>
          <a:off x="4847734" y="3695018"/>
          <a:ext cx="4545626" cy="2996254"/>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7" name="Chart 6">
            <a:extLst>
              <a:ext uri="{FF2B5EF4-FFF2-40B4-BE49-F238E27FC236}">
                <a16:creationId xmlns:a16="http://schemas.microsoft.com/office/drawing/2014/main" id="{00000000-0008-0000-1600-000007000000}"/>
              </a:ext>
            </a:extLst>
          </xdr:cNvPr>
          <xdr:cNvGraphicFramePr>
            <a:graphicFrameLocks/>
          </xdr:cNvGraphicFramePr>
        </xdr:nvGraphicFramePr>
        <xdr:xfrm>
          <a:off x="4832067" y="6692347"/>
          <a:ext cx="4560412" cy="2594339"/>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8" name="Chart 1">
            <a:extLst>
              <a:ext uri="{FF2B5EF4-FFF2-40B4-BE49-F238E27FC236}">
                <a16:creationId xmlns:a16="http://schemas.microsoft.com/office/drawing/2014/main" id="{00000000-0008-0000-1600-000008000000}"/>
              </a:ext>
            </a:extLst>
          </xdr:cNvPr>
          <xdr:cNvGraphicFramePr>
            <a:graphicFrameLocks/>
          </xdr:cNvGraphicFramePr>
        </xdr:nvGraphicFramePr>
        <xdr:xfrm>
          <a:off x="173780" y="9276522"/>
          <a:ext cx="4658967" cy="2796555"/>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9" name="Chart 2">
            <a:extLst>
              <a:ext uri="{FF2B5EF4-FFF2-40B4-BE49-F238E27FC236}">
                <a16:creationId xmlns:a16="http://schemas.microsoft.com/office/drawing/2014/main" id="{00000000-0008-0000-1600-000009000000}"/>
              </a:ext>
            </a:extLst>
          </xdr:cNvPr>
          <xdr:cNvGraphicFramePr>
            <a:graphicFrameLocks/>
          </xdr:cNvGraphicFramePr>
        </xdr:nvGraphicFramePr>
        <xdr:xfrm>
          <a:off x="4839315" y="9276522"/>
          <a:ext cx="4544881" cy="2796233"/>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wsDr>
</file>

<file path=xl/drawings/drawing25.xml><?xml version="1.0" encoding="utf-8"?>
<c:userShapes xmlns:c="http://schemas.openxmlformats.org/drawingml/2006/chart">
  <cdr:relSizeAnchor xmlns:cdr="http://schemas.openxmlformats.org/drawingml/2006/chartDrawing">
    <cdr:from>
      <cdr:x>0.82064</cdr:x>
      <cdr:y>0.86864</cdr:y>
    </cdr:from>
    <cdr:to>
      <cdr:x>0.98918</cdr:x>
      <cdr:y>0.97544</cdr:y>
    </cdr:to>
    <cdr:sp macro="" textlink="">
      <cdr:nvSpPr>
        <cdr:cNvPr id="2" name="TextBox 3">
          <a:extLst xmlns:a="http://schemas.openxmlformats.org/drawingml/2006/main">
            <a:ext uri="{FF2B5EF4-FFF2-40B4-BE49-F238E27FC236}">
              <a16:creationId xmlns:a16="http://schemas.microsoft.com/office/drawing/2014/main" id="{AD43FE73-B24E-B4F3-5A1B-5E02C2F6BAC5}"/>
            </a:ext>
          </a:extLst>
        </cdr:cNvPr>
        <cdr:cNvSpPr txBox="1"/>
      </cdr:nvSpPr>
      <cdr:spPr>
        <a:xfrm xmlns:a="http://schemas.openxmlformats.org/drawingml/2006/main">
          <a:off x="3803650" y="2533650"/>
          <a:ext cx="781195" cy="31149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400" b="1"/>
            <a:t>cis.org</a:t>
          </a:r>
        </a:p>
      </cdr:txBody>
    </cdr:sp>
  </cdr:relSizeAnchor>
</c:userShapes>
</file>

<file path=xl/drawings/drawing26.xml><?xml version="1.0" encoding="utf-8"?>
<c:userShapes xmlns:c="http://schemas.openxmlformats.org/drawingml/2006/chart">
  <cdr:relSizeAnchor xmlns:cdr="http://schemas.openxmlformats.org/drawingml/2006/chartDrawing">
    <cdr:from>
      <cdr:x>0.83207</cdr:x>
      <cdr:y>0.89619</cdr:y>
    </cdr:from>
    <cdr:to>
      <cdr:x>1</cdr:x>
      <cdr:y>1</cdr:y>
    </cdr:to>
    <cdr:sp macro="" textlink="">
      <cdr:nvSpPr>
        <cdr:cNvPr id="2" name="TextBox 3">
          <a:extLst xmlns:a="http://schemas.openxmlformats.org/drawingml/2006/main">
            <a:ext uri="{FF2B5EF4-FFF2-40B4-BE49-F238E27FC236}">
              <a16:creationId xmlns:a16="http://schemas.microsoft.com/office/drawing/2014/main" id="{AD43FE73-B24E-B4F3-5A1B-5E02C2F6BAC5}"/>
            </a:ext>
          </a:extLst>
        </cdr:cNvPr>
        <cdr:cNvSpPr txBox="1"/>
      </cdr:nvSpPr>
      <cdr:spPr>
        <a:xfrm xmlns:a="http://schemas.openxmlformats.org/drawingml/2006/main">
          <a:off x="3870756" y="2689007"/>
          <a:ext cx="781195" cy="31149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400" b="1"/>
            <a:t>cis.org</a:t>
          </a:r>
        </a:p>
      </cdr:txBody>
    </cdr:sp>
  </cdr:relSizeAnchor>
</c:userShapes>
</file>

<file path=xl/drawings/drawing27.xml><?xml version="1.0" encoding="utf-8"?>
<c:userShapes xmlns:c="http://schemas.openxmlformats.org/drawingml/2006/chart">
  <cdr:relSizeAnchor xmlns:cdr="http://schemas.openxmlformats.org/drawingml/2006/chartDrawing">
    <cdr:from>
      <cdr:x>0.80709</cdr:x>
      <cdr:y>0.85787</cdr:y>
    </cdr:from>
    <cdr:to>
      <cdr:x>0.97538</cdr:x>
      <cdr:y>0.97811</cdr:y>
    </cdr:to>
    <cdr:sp macro="" textlink="">
      <cdr:nvSpPr>
        <cdr:cNvPr id="2" name="TextBox 3">
          <a:extLst xmlns:a="http://schemas.openxmlformats.org/drawingml/2006/main">
            <a:ext uri="{FF2B5EF4-FFF2-40B4-BE49-F238E27FC236}">
              <a16:creationId xmlns:a16="http://schemas.microsoft.com/office/drawing/2014/main" id="{AD43FE73-B24E-B4F3-5A1B-5E02C2F6BAC5}"/>
            </a:ext>
          </a:extLst>
        </cdr:cNvPr>
        <cdr:cNvSpPr txBox="1"/>
      </cdr:nvSpPr>
      <cdr:spPr>
        <a:xfrm xmlns:a="http://schemas.openxmlformats.org/drawingml/2006/main">
          <a:off x="3746500" y="2222500"/>
          <a:ext cx="781195" cy="31149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400" b="1"/>
            <a:t>cis.org</a:t>
          </a:r>
        </a:p>
      </cdr:txBody>
    </cdr:sp>
  </cdr:relSizeAnchor>
</c:userShapes>
</file>

<file path=xl/drawings/drawing28.xml><?xml version="1.0" encoding="utf-8"?>
<c:userShapes xmlns:c="http://schemas.openxmlformats.org/drawingml/2006/chart">
  <cdr:relSizeAnchor xmlns:cdr="http://schemas.openxmlformats.org/drawingml/2006/chartDrawing">
    <cdr:from>
      <cdr:x>0.82379</cdr:x>
      <cdr:y>0.87191</cdr:y>
    </cdr:from>
    <cdr:to>
      <cdr:x>0.99615</cdr:x>
      <cdr:y>0.9783</cdr:y>
    </cdr:to>
    <cdr:sp macro="" textlink="">
      <cdr:nvSpPr>
        <cdr:cNvPr id="2" name="TextBox 3">
          <a:extLst xmlns:a="http://schemas.openxmlformats.org/drawingml/2006/main">
            <a:ext uri="{FF2B5EF4-FFF2-40B4-BE49-F238E27FC236}">
              <a16:creationId xmlns:a16="http://schemas.microsoft.com/office/drawing/2014/main" id="{AD43FE73-B24E-B4F3-5A1B-5E02C2F6BAC5}"/>
            </a:ext>
          </a:extLst>
        </cdr:cNvPr>
        <cdr:cNvSpPr txBox="1"/>
      </cdr:nvSpPr>
      <cdr:spPr>
        <a:xfrm xmlns:a="http://schemas.openxmlformats.org/drawingml/2006/main">
          <a:off x="3733800" y="2552700"/>
          <a:ext cx="781195" cy="31149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400" b="1"/>
            <a:t>cis.org</a:t>
          </a:r>
        </a:p>
      </cdr:txBody>
    </cdr:sp>
  </cdr:relSizeAnchor>
</c:userShapes>
</file>

<file path=xl/drawings/drawing29.xml><?xml version="1.0" encoding="utf-8"?>
<c:userShapes xmlns:c="http://schemas.openxmlformats.org/drawingml/2006/chart">
  <cdr:relSizeAnchor xmlns:cdr="http://schemas.openxmlformats.org/drawingml/2006/chartDrawing">
    <cdr:from>
      <cdr:x>0.82733</cdr:x>
      <cdr:y>0.89619</cdr:y>
    </cdr:from>
    <cdr:to>
      <cdr:x>1</cdr:x>
      <cdr:y>1</cdr:y>
    </cdr:to>
    <cdr:sp macro="" textlink="">
      <cdr:nvSpPr>
        <cdr:cNvPr id="2" name="TextBox 3">
          <a:extLst xmlns:a="http://schemas.openxmlformats.org/drawingml/2006/main">
            <a:ext uri="{FF2B5EF4-FFF2-40B4-BE49-F238E27FC236}">
              <a16:creationId xmlns:a16="http://schemas.microsoft.com/office/drawing/2014/main" id="{AD43FE73-B24E-B4F3-5A1B-5E02C2F6BAC5}"/>
            </a:ext>
          </a:extLst>
        </cdr:cNvPr>
        <cdr:cNvSpPr txBox="1"/>
      </cdr:nvSpPr>
      <cdr:spPr>
        <a:xfrm xmlns:a="http://schemas.openxmlformats.org/drawingml/2006/main">
          <a:off x="3743090" y="2689008"/>
          <a:ext cx="781195" cy="31149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400" b="1"/>
            <a:t>cis.org</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146050</xdr:colOff>
      <xdr:row>0</xdr:row>
      <xdr:rowOff>104775</xdr:rowOff>
    </xdr:from>
    <xdr:to>
      <xdr:col>15</xdr:col>
      <xdr:colOff>44450</xdr:colOff>
      <xdr:row>28</xdr:row>
      <xdr:rowOff>136525</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0.82789</cdr:x>
      <cdr:y>0.85546</cdr:y>
    </cdr:from>
    <cdr:to>
      <cdr:x>1</cdr:x>
      <cdr:y>0.97536</cdr:y>
    </cdr:to>
    <cdr:sp macro="" textlink="">
      <cdr:nvSpPr>
        <cdr:cNvPr id="2" name="TextBox 3">
          <a:extLst xmlns:a="http://schemas.openxmlformats.org/drawingml/2006/main">
            <a:ext uri="{FF2B5EF4-FFF2-40B4-BE49-F238E27FC236}">
              <a16:creationId xmlns:a16="http://schemas.microsoft.com/office/drawing/2014/main" id="{AD43FE73-B24E-B4F3-5A1B-5E02C2F6BAC5}"/>
            </a:ext>
          </a:extLst>
        </cdr:cNvPr>
        <cdr:cNvSpPr txBox="1"/>
      </cdr:nvSpPr>
      <cdr:spPr>
        <a:xfrm xmlns:a="http://schemas.openxmlformats.org/drawingml/2006/main">
          <a:off x="3757807" y="2222500"/>
          <a:ext cx="781195" cy="31149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400" b="1"/>
            <a:t>cis.org</a:t>
          </a:r>
        </a:p>
      </cdr:txBody>
    </cdr:sp>
  </cdr:relSizeAnchor>
</c:userShapes>
</file>

<file path=xl/drawings/drawing31.xml><?xml version="1.0" encoding="utf-8"?>
<c:userShapes xmlns:c="http://schemas.openxmlformats.org/drawingml/2006/chart">
  <cdr:relSizeAnchor xmlns:cdr="http://schemas.openxmlformats.org/drawingml/2006/chartDrawing">
    <cdr:from>
      <cdr:x>0.82985</cdr:x>
      <cdr:y>0.85029</cdr:y>
    </cdr:from>
    <cdr:to>
      <cdr:x>0.99832</cdr:x>
      <cdr:y>0.96152</cdr:y>
    </cdr:to>
    <cdr:sp macro="" textlink="">
      <cdr:nvSpPr>
        <cdr:cNvPr id="2" name="TextBox 3">
          <a:extLst xmlns:a="http://schemas.openxmlformats.org/drawingml/2006/main">
            <a:ext uri="{FF2B5EF4-FFF2-40B4-BE49-F238E27FC236}">
              <a16:creationId xmlns:a16="http://schemas.microsoft.com/office/drawing/2014/main" id="{AD43FE73-B24E-B4F3-5A1B-5E02C2F6BAC5}"/>
            </a:ext>
          </a:extLst>
        </cdr:cNvPr>
        <cdr:cNvSpPr txBox="1"/>
      </cdr:nvSpPr>
      <cdr:spPr>
        <a:xfrm xmlns:a="http://schemas.openxmlformats.org/drawingml/2006/main">
          <a:off x="3848100" y="2381250"/>
          <a:ext cx="781195" cy="31149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400" b="1"/>
            <a:t>cis.org</a:t>
          </a:r>
        </a:p>
      </cdr:txBody>
    </cdr:sp>
  </cdr:relSizeAnchor>
</c:userShapes>
</file>

<file path=xl/drawings/drawing32.xml><?xml version="1.0" encoding="utf-8"?>
<c:userShapes xmlns:c="http://schemas.openxmlformats.org/drawingml/2006/chart">
  <cdr:relSizeAnchor xmlns:cdr="http://schemas.openxmlformats.org/drawingml/2006/chartDrawing">
    <cdr:from>
      <cdr:x>0.82541</cdr:x>
      <cdr:y>0.8776</cdr:y>
    </cdr:from>
    <cdr:to>
      <cdr:x>0.99811</cdr:x>
      <cdr:y>0.98884</cdr:y>
    </cdr:to>
    <cdr:sp macro="" textlink="">
      <cdr:nvSpPr>
        <cdr:cNvPr id="2" name="TextBox 3">
          <a:extLst xmlns:a="http://schemas.openxmlformats.org/drawingml/2006/main">
            <a:ext uri="{FF2B5EF4-FFF2-40B4-BE49-F238E27FC236}">
              <a16:creationId xmlns:a16="http://schemas.microsoft.com/office/drawing/2014/main" id="{AD43FE73-B24E-B4F3-5A1B-5E02C2F6BAC5}"/>
            </a:ext>
          </a:extLst>
        </cdr:cNvPr>
        <cdr:cNvSpPr txBox="1"/>
      </cdr:nvSpPr>
      <cdr:spPr>
        <a:xfrm xmlns:a="http://schemas.openxmlformats.org/drawingml/2006/main">
          <a:off x="3733800" y="2457450"/>
          <a:ext cx="781195" cy="31149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400" b="1"/>
            <a:t>cis.org</a:t>
          </a:r>
        </a:p>
      </cdr:txBody>
    </cdr:sp>
  </cdr:relSizeAnchor>
</c:userShapes>
</file>

<file path=xl/drawings/drawing33.xml><?xml version="1.0" encoding="utf-8"?>
<xdr:wsDr xmlns:xdr="http://schemas.openxmlformats.org/drawingml/2006/spreadsheetDrawing" xmlns:a="http://schemas.openxmlformats.org/drawingml/2006/main">
  <xdr:twoCellAnchor>
    <xdr:from>
      <xdr:col>0</xdr:col>
      <xdr:colOff>245650</xdr:colOff>
      <xdr:row>3</xdr:row>
      <xdr:rowOff>45892</xdr:rowOff>
    </xdr:from>
    <xdr:to>
      <xdr:col>14</xdr:col>
      <xdr:colOff>381862</xdr:colOff>
      <xdr:row>68</xdr:row>
      <xdr:rowOff>15820</xdr:rowOff>
    </xdr:to>
    <xdr:grpSp>
      <xdr:nvGrpSpPr>
        <xdr:cNvPr id="10" name="Group 9">
          <a:extLst>
            <a:ext uri="{FF2B5EF4-FFF2-40B4-BE49-F238E27FC236}">
              <a16:creationId xmlns:a16="http://schemas.microsoft.com/office/drawing/2014/main" id="{00000000-0008-0000-1700-00000A000000}"/>
            </a:ext>
          </a:extLst>
        </xdr:cNvPr>
        <xdr:cNvGrpSpPr/>
      </xdr:nvGrpSpPr>
      <xdr:grpSpPr>
        <a:xfrm>
          <a:off x="245650" y="706292"/>
          <a:ext cx="10499412" cy="11311028"/>
          <a:chOff x="199757" y="746673"/>
          <a:chExt cx="9133116" cy="11311345"/>
        </a:xfrm>
      </xdr:grpSpPr>
      <xdr:graphicFrame macro="">
        <xdr:nvGraphicFramePr>
          <xdr:cNvPr id="2" name="Chart 1">
            <a:extLst>
              <a:ext uri="{FF2B5EF4-FFF2-40B4-BE49-F238E27FC236}">
                <a16:creationId xmlns:a16="http://schemas.microsoft.com/office/drawing/2014/main" id="{00000000-0008-0000-1700-000002000000}"/>
              </a:ext>
            </a:extLst>
          </xdr:cNvPr>
          <xdr:cNvGraphicFramePr>
            <a:graphicFrameLocks/>
          </xdr:cNvGraphicFramePr>
        </xdr:nvGraphicFramePr>
        <xdr:xfrm>
          <a:off x="213507" y="749174"/>
          <a:ext cx="4613178" cy="292117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 name="Chart 2">
            <a:extLst>
              <a:ext uri="{FF2B5EF4-FFF2-40B4-BE49-F238E27FC236}">
                <a16:creationId xmlns:a16="http://schemas.microsoft.com/office/drawing/2014/main" id="{00000000-0008-0000-1700-000003000000}"/>
              </a:ext>
            </a:extLst>
          </xdr:cNvPr>
          <xdr:cNvGraphicFramePr>
            <a:graphicFrameLocks/>
          </xdr:cNvGraphicFramePr>
        </xdr:nvGraphicFramePr>
        <xdr:xfrm>
          <a:off x="224809" y="3668635"/>
          <a:ext cx="4630222" cy="2989476"/>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4" name="Chart 3">
            <a:extLst>
              <a:ext uri="{FF2B5EF4-FFF2-40B4-BE49-F238E27FC236}">
                <a16:creationId xmlns:a16="http://schemas.microsoft.com/office/drawing/2014/main" id="{00000000-0008-0000-1700-000004000000}"/>
              </a:ext>
            </a:extLst>
          </xdr:cNvPr>
          <xdr:cNvGraphicFramePr>
            <a:graphicFrameLocks/>
          </xdr:cNvGraphicFramePr>
        </xdr:nvGraphicFramePr>
        <xdr:xfrm>
          <a:off x="205130" y="6659557"/>
          <a:ext cx="4620222" cy="261164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5" name="Chart 4">
            <a:extLst>
              <a:ext uri="{FF2B5EF4-FFF2-40B4-BE49-F238E27FC236}">
                <a16:creationId xmlns:a16="http://schemas.microsoft.com/office/drawing/2014/main" id="{00000000-0008-0000-1700-000005000000}"/>
              </a:ext>
            </a:extLst>
          </xdr:cNvPr>
          <xdr:cNvGraphicFramePr>
            <a:graphicFrameLocks/>
          </xdr:cNvGraphicFramePr>
        </xdr:nvGraphicFramePr>
        <xdr:xfrm>
          <a:off x="4815932" y="746673"/>
          <a:ext cx="4516941" cy="2922442"/>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6" name="Chart 5">
            <a:extLst>
              <a:ext uri="{FF2B5EF4-FFF2-40B4-BE49-F238E27FC236}">
                <a16:creationId xmlns:a16="http://schemas.microsoft.com/office/drawing/2014/main" id="{00000000-0008-0000-1700-000006000000}"/>
              </a:ext>
            </a:extLst>
          </xdr:cNvPr>
          <xdr:cNvGraphicFramePr>
            <a:graphicFrameLocks/>
          </xdr:cNvGraphicFramePr>
        </xdr:nvGraphicFramePr>
        <xdr:xfrm>
          <a:off x="4820568" y="3675949"/>
          <a:ext cx="4508731" cy="2989477"/>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7" name="Chart 6">
            <a:extLst>
              <a:ext uri="{FF2B5EF4-FFF2-40B4-BE49-F238E27FC236}">
                <a16:creationId xmlns:a16="http://schemas.microsoft.com/office/drawing/2014/main" id="{00000000-0008-0000-1700-000007000000}"/>
              </a:ext>
            </a:extLst>
          </xdr:cNvPr>
          <xdr:cNvGraphicFramePr>
            <a:graphicFrameLocks/>
          </xdr:cNvGraphicFramePr>
        </xdr:nvGraphicFramePr>
        <xdr:xfrm>
          <a:off x="4811994" y="6673024"/>
          <a:ext cx="4520021" cy="2580687"/>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8" name="Chart 1">
            <a:extLst>
              <a:ext uri="{FF2B5EF4-FFF2-40B4-BE49-F238E27FC236}">
                <a16:creationId xmlns:a16="http://schemas.microsoft.com/office/drawing/2014/main" id="{00000000-0008-0000-1700-000008000000}"/>
              </a:ext>
            </a:extLst>
          </xdr:cNvPr>
          <xdr:cNvGraphicFramePr>
            <a:graphicFrameLocks/>
          </xdr:cNvGraphicFramePr>
        </xdr:nvGraphicFramePr>
        <xdr:xfrm>
          <a:off x="199757" y="9261711"/>
          <a:ext cx="4615295" cy="2796307"/>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9" name="Chart 2">
            <a:extLst>
              <a:ext uri="{FF2B5EF4-FFF2-40B4-BE49-F238E27FC236}">
                <a16:creationId xmlns:a16="http://schemas.microsoft.com/office/drawing/2014/main" id="{00000000-0008-0000-1700-000009000000}"/>
              </a:ext>
            </a:extLst>
          </xdr:cNvPr>
          <xdr:cNvGraphicFramePr>
            <a:graphicFrameLocks/>
          </xdr:cNvGraphicFramePr>
        </xdr:nvGraphicFramePr>
        <xdr:xfrm>
          <a:off x="4821620" y="9268037"/>
          <a:ext cx="4510396" cy="2789658"/>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wsDr>
</file>

<file path=xl/drawings/drawing34.xml><?xml version="1.0" encoding="utf-8"?>
<c:userShapes xmlns:c="http://schemas.openxmlformats.org/drawingml/2006/chart">
  <cdr:relSizeAnchor xmlns:cdr="http://schemas.openxmlformats.org/drawingml/2006/chartDrawing">
    <cdr:from>
      <cdr:x>0.83173</cdr:x>
      <cdr:y>0.89393</cdr:y>
    </cdr:from>
    <cdr:to>
      <cdr:x>1</cdr:x>
      <cdr:y>1</cdr:y>
    </cdr:to>
    <cdr:sp macro="" textlink="">
      <cdr:nvSpPr>
        <cdr:cNvPr id="2" name="TextBox 3">
          <a:extLst xmlns:a="http://schemas.openxmlformats.org/drawingml/2006/main">
            <a:ext uri="{FF2B5EF4-FFF2-40B4-BE49-F238E27FC236}">
              <a16:creationId xmlns:a16="http://schemas.microsoft.com/office/drawing/2014/main" id="{AD43FE73-B24E-B4F3-5A1B-5E02C2F6BAC5}"/>
            </a:ext>
          </a:extLst>
        </cdr:cNvPr>
        <cdr:cNvSpPr txBox="1"/>
      </cdr:nvSpPr>
      <cdr:spPr>
        <a:xfrm xmlns:a="http://schemas.openxmlformats.org/drawingml/2006/main">
          <a:off x="3861378" y="2625177"/>
          <a:ext cx="781195" cy="31149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400" b="1"/>
            <a:t>cis.org</a:t>
          </a:r>
        </a:p>
      </cdr:txBody>
    </cdr:sp>
  </cdr:relSizeAnchor>
</c:userShapes>
</file>

<file path=xl/drawings/drawing35.xml><?xml version="1.0" encoding="utf-8"?>
<c:userShapes xmlns:c="http://schemas.openxmlformats.org/drawingml/2006/chart">
  <cdr:relSizeAnchor xmlns:cdr="http://schemas.openxmlformats.org/drawingml/2006/chartDrawing">
    <cdr:from>
      <cdr:x>0.83235</cdr:x>
      <cdr:y>0.89635</cdr:y>
    </cdr:from>
    <cdr:to>
      <cdr:x>1</cdr:x>
      <cdr:y>1</cdr:y>
    </cdr:to>
    <cdr:sp macro="" textlink="">
      <cdr:nvSpPr>
        <cdr:cNvPr id="2" name="TextBox 3">
          <a:extLst xmlns:a="http://schemas.openxmlformats.org/drawingml/2006/main">
            <a:ext uri="{FF2B5EF4-FFF2-40B4-BE49-F238E27FC236}">
              <a16:creationId xmlns:a16="http://schemas.microsoft.com/office/drawing/2014/main" id="{AD43FE73-B24E-B4F3-5A1B-5E02C2F6BAC5}"/>
            </a:ext>
          </a:extLst>
        </cdr:cNvPr>
        <cdr:cNvSpPr txBox="1"/>
      </cdr:nvSpPr>
      <cdr:spPr>
        <a:xfrm xmlns:a="http://schemas.openxmlformats.org/drawingml/2006/main">
          <a:off x="3878531" y="2693840"/>
          <a:ext cx="781195" cy="31149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400" b="1"/>
            <a:t>cis.org</a:t>
          </a:r>
        </a:p>
      </cdr:txBody>
    </cdr:sp>
  </cdr:relSizeAnchor>
</c:userShapes>
</file>

<file path=xl/drawings/drawing36.xml><?xml version="1.0" encoding="utf-8"?>
<c:userShapes xmlns:c="http://schemas.openxmlformats.org/drawingml/2006/chart">
  <cdr:relSizeAnchor xmlns:cdr="http://schemas.openxmlformats.org/drawingml/2006/chartDrawing">
    <cdr:from>
      <cdr:x>0.83199</cdr:x>
      <cdr:y>0.88136</cdr:y>
    </cdr:from>
    <cdr:to>
      <cdr:x>1</cdr:x>
      <cdr:y>1</cdr:y>
    </cdr:to>
    <cdr:sp macro="" textlink="">
      <cdr:nvSpPr>
        <cdr:cNvPr id="2" name="TextBox 3">
          <a:extLst xmlns:a="http://schemas.openxmlformats.org/drawingml/2006/main">
            <a:ext uri="{FF2B5EF4-FFF2-40B4-BE49-F238E27FC236}">
              <a16:creationId xmlns:a16="http://schemas.microsoft.com/office/drawing/2014/main" id="{AD43FE73-B24E-B4F3-5A1B-5E02C2F6BAC5}"/>
            </a:ext>
          </a:extLst>
        </cdr:cNvPr>
        <cdr:cNvSpPr txBox="1"/>
      </cdr:nvSpPr>
      <cdr:spPr>
        <a:xfrm xmlns:a="http://schemas.openxmlformats.org/drawingml/2006/main">
          <a:off x="3868467" y="2313999"/>
          <a:ext cx="781195" cy="31149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400" b="1"/>
            <a:t>cis.org</a:t>
          </a:r>
        </a:p>
      </cdr:txBody>
    </cdr:sp>
  </cdr:relSizeAnchor>
</c:userShapes>
</file>

<file path=xl/drawings/drawing37.xml><?xml version="1.0" encoding="utf-8"?>
<c:userShapes xmlns:c="http://schemas.openxmlformats.org/drawingml/2006/chart">
  <cdr:relSizeAnchor xmlns:cdr="http://schemas.openxmlformats.org/drawingml/2006/chartDrawing">
    <cdr:from>
      <cdr:x>0.82278</cdr:x>
      <cdr:y>0.89397</cdr:y>
    </cdr:from>
    <cdr:to>
      <cdr:x>0.99464</cdr:x>
      <cdr:y>1</cdr:y>
    </cdr:to>
    <cdr:sp macro="" textlink="">
      <cdr:nvSpPr>
        <cdr:cNvPr id="2" name="TextBox 3">
          <a:extLst xmlns:a="http://schemas.openxmlformats.org/drawingml/2006/main">
            <a:ext uri="{FF2B5EF4-FFF2-40B4-BE49-F238E27FC236}">
              <a16:creationId xmlns:a16="http://schemas.microsoft.com/office/drawing/2014/main" id="{AD43FE73-B24E-B4F3-5A1B-5E02C2F6BAC5}"/>
            </a:ext>
          </a:extLst>
        </cdr:cNvPr>
        <cdr:cNvSpPr txBox="1"/>
      </cdr:nvSpPr>
      <cdr:spPr>
        <a:xfrm xmlns:a="http://schemas.openxmlformats.org/drawingml/2006/main">
          <a:off x="3740150" y="2626450"/>
          <a:ext cx="781195" cy="31149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400" b="1"/>
            <a:t>cis.org</a:t>
          </a:r>
        </a:p>
      </cdr:txBody>
    </cdr:sp>
  </cdr:relSizeAnchor>
</c:userShapes>
</file>

<file path=xl/drawings/drawing38.xml><?xml version="1.0" encoding="utf-8"?>
<c:userShapes xmlns:c="http://schemas.openxmlformats.org/drawingml/2006/chart">
  <cdr:relSizeAnchor xmlns:cdr="http://schemas.openxmlformats.org/drawingml/2006/chartDrawing">
    <cdr:from>
      <cdr:x>0.81729</cdr:x>
      <cdr:y>0.89635</cdr:y>
    </cdr:from>
    <cdr:to>
      <cdr:x>0.98945</cdr:x>
      <cdr:y>1</cdr:y>
    </cdr:to>
    <cdr:sp macro="" textlink="">
      <cdr:nvSpPr>
        <cdr:cNvPr id="2" name="TextBox 3">
          <a:extLst xmlns:a="http://schemas.openxmlformats.org/drawingml/2006/main">
            <a:ext uri="{FF2B5EF4-FFF2-40B4-BE49-F238E27FC236}">
              <a16:creationId xmlns:a16="http://schemas.microsoft.com/office/drawing/2014/main" id="{AD43FE73-B24E-B4F3-5A1B-5E02C2F6BAC5}"/>
            </a:ext>
          </a:extLst>
        </cdr:cNvPr>
        <cdr:cNvSpPr txBox="1"/>
      </cdr:nvSpPr>
      <cdr:spPr>
        <a:xfrm xmlns:a="http://schemas.openxmlformats.org/drawingml/2006/main">
          <a:off x="3708400" y="2693841"/>
          <a:ext cx="781195" cy="31149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400" b="1"/>
            <a:t>cis.org</a:t>
          </a:r>
        </a:p>
      </cdr:txBody>
    </cdr:sp>
  </cdr:relSizeAnchor>
</c:userShapes>
</file>

<file path=xl/drawings/drawing39.xml><?xml version="1.0" encoding="utf-8"?>
<c:userShapes xmlns:c="http://schemas.openxmlformats.org/drawingml/2006/chart">
  <cdr:relSizeAnchor xmlns:cdr="http://schemas.openxmlformats.org/drawingml/2006/chartDrawing">
    <cdr:from>
      <cdr:x>0.82641</cdr:x>
      <cdr:y>0.87993</cdr:y>
    </cdr:from>
    <cdr:to>
      <cdr:x>0.99815</cdr:x>
      <cdr:y>1</cdr:y>
    </cdr:to>
    <cdr:sp macro="" textlink="">
      <cdr:nvSpPr>
        <cdr:cNvPr id="2" name="TextBox 3">
          <a:extLst xmlns:a="http://schemas.openxmlformats.org/drawingml/2006/main">
            <a:ext uri="{FF2B5EF4-FFF2-40B4-BE49-F238E27FC236}">
              <a16:creationId xmlns:a16="http://schemas.microsoft.com/office/drawing/2014/main" id="{AD43FE73-B24E-B4F3-5A1B-5E02C2F6BAC5}"/>
            </a:ext>
          </a:extLst>
        </cdr:cNvPr>
        <cdr:cNvSpPr txBox="1"/>
      </cdr:nvSpPr>
      <cdr:spPr>
        <a:xfrm xmlns:a="http://schemas.openxmlformats.org/drawingml/2006/main">
          <a:off x="3759200" y="2282882"/>
          <a:ext cx="781195" cy="31149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400" b="1"/>
            <a:t>cis.org</a:t>
          </a:r>
        </a:p>
      </cdr:txBody>
    </cdr:sp>
  </cdr:relSizeAnchor>
</c:userShapes>
</file>

<file path=xl/drawings/drawing4.xml><?xml version="1.0" encoding="utf-8"?>
<c:userShapes xmlns:c="http://schemas.openxmlformats.org/drawingml/2006/chart">
  <cdr:relSizeAnchor xmlns:cdr="http://schemas.openxmlformats.org/drawingml/2006/chartDrawing">
    <cdr:from>
      <cdr:x>0</cdr:x>
      <cdr:y>0.95184</cdr:y>
    </cdr:from>
    <cdr:to>
      <cdr:x>0.06648</cdr:x>
      <cdr:y>1</cdr:y>
    </cdr:to>
    <cdr:sp macro="" textlink="">
      <cdr:nvSpPr>
        <cdr:cNvPr id="2" name="TextBox 3">
          <a:extLst xmlns:a="http://schemas.openxmlformats.org/drawingml/2006/main">
            <a:ext uri="{FF2B5EF4-FFF2-40B4-BE49-F238E27FC236}">
              <a16:creationId xmlns:a16="http://schemas.microsoft.com/office/drawing/2014/main" id="{AD43FE73-B24E-B4F3-5A1B-5E02C2F6BAC5}"/>
            </a:ext>
          </a:extLst>
        </cdr:cNvPr>
        <cdr:cNvSpPr txBox="1"/>
      </cdr:nvSpPr>
      <cdr:spPr>
        <a:xfrm xmlns:a="http://schemas.openxmlformats.org/drawingml/2006/main">
          <a:off x="0" y="6349402"/>
          <a:ext cx="639806" cy="32127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400" b="1"/>
            <a:t>cis.org</a:t>
          </a:r>
        </a:p>
      </cdr:txBody>
    </cdr:sp>
  </cdr:relSizeAnchor>
</c:userShapes>
</file>

<file path=xl/drawings/drawing40.xml><?xml version="1.0" encoding="utf-8"?>
<c:userShapes xmlns:c="http://schemas.openxmlformats.org/drawingml/2006/chart">
  <cdr:relSizeAnchor xmlns:cdr="http://schemas.openxmlformats.org/drawingml/2006/chartDrawing">
    <cdr:from>
      <cdr:x>0.83181</cdr:x>
      <cdr:y>0.88919</cdr:y>
    </cdr:from>
    <cdr:to>
      <cdr:x>1</cdr:x>
      <cdr:y>1</cdr:y>
    </cdr:to>
    <cdr:sp macro="" textlink="">
      <cdr:nvSpPr>
        <cdr:cNvPr id="2" name="TextBox 3">
          <a:extLst xmlns:a="http://schemas.openxmlformats.org/drawingml/2006/main">
            <a:ext uri="{FF2B5EF4-FFF2-40B4-BE49-F238E27FC236}">
              <a16:creationId xmlns:a16="http://schemas.microsoft.com/office/drawing/2014/main" id="{AD43FE73-B24E-B4F3-5A1B-5E02C2F6BAC5}"/>
            </a:ext>
          </a:extLst>
        </cdr:cNvPr>
        <cdr:cNvSpPr txBox="1"/>
      </cdr:nvSpPr>
      <cdr:spPr>
        <a:xfrm xmlns:a="http://schemas.openxmlformats.org/drawingml/2006/main">
          <a:off x="3863509" y="2499646"/>
          <a:ext cx="781195" cy="31149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400" b="1"/>
            <a:t>cis.org</a:t>
          </a:r>
        </a:p>
      </cdr:txBody>
    </cdr:sp>
  </cdr:relSizeAnchor>
</c:userShapes>
</file>

<file path=xl/drawings/drawing41.xml><?xml version="1.0" encoding="utf-8"?>
<c:userShapes xmlns:c="http://schemas.openxmlformats.org/drawingml/2006/chart">
  <cdr:relSizeAnchor xmlns:cdr="http://schemas.openxmlformats.org/drawingml/2006/chartDrawing">
    <cdr:from>
      <cdr:x>0.8279</cdr:x>
      <cdr:y>0.88079</cdr:y>
    </cdr:from>
    <cdr:to>
      <cdr:x>1</cdr:x>
      <cdr:y>0.99187</cdr:y>
    </cdr:to>
    <cdr:sp macro="" textlink="">
      <cdr:nvSpPr>
        <cdr:cNvPr id="2" name="TextBox 3">
          <a:extLst xmlns:a="http://schemas.openxmlformats.org/drawingml/2006/main">
            <a:ext uri="{FF2B5EF4-FFF2-40B4-BE49-F238E27FC236}">
              <a16:creationId xmlns:a16="http://schemas.microsoft.com/office/drawing/2014/main" id="{AD43FE73-B24E-B4F3-5A1B-5E02C2F6BAC5}"/>
            </a:ext>
          </a:extLst>
        </cdr:cNvPr>
        <cdr:cNvSpPr txBox="1"/>
      </cdr:nvSpPr>
      <cdr:spPr>
        <a:xfrm xmlns:a="http://schemas.openxmlformats.org/drawingml/2006/main">
          <a:off x="3757941" y="2470150"/>
          <a:ext cx="781195" cy="31149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400" b="1"/>
            <a:t>cis.org</a:t>
          </a:r>
        </a:p>
      </cdr:txBody>
    </cdr:sp>
  </cdr:relSizeAnchor>
</c:userShapes>
</file>

<file path=xl/drawings/drawing42.xml><?xml version="1.0" encoding="utf-8"?>
<xdr:wsDr xmlns:xdr="http://schemas.openxmlformats.org/drawingml/2006/spreadsheetDrawing" xmlns:a="http://schemas.openxmlformats.org/drawingml/2006/main">
  <xdr:twoCellAnchor>
    <xdr:from>
      <xdr:col>0</xdr:col>
      <xdr:colOff>107042</xdr:colOff>
      <xdr:row>3</xdr:row>
      <xdr:rowOff>130176</xdr:rowOff>
    </xdr:from>
    <xdr:to>
      <xdr:col>14</xdr:col>
      <xdr:colOff>243699</xdr:colOff>
      <xdr:row>61</xdr:row>
      <xdr:rowOff>455125</xdr:rowOff>
    </xdr:to>
    <xdr:grpSp>
      <xdr:nvGrpSpPr>
        <xdr:cNvPr id="10" name="Group 9">
          <a:extLst>
            <a:ext uri="{FF2B5EF4-FFF2-40B4-BE49-F238E27FC236}">
              <a16:creationId xmlns:a16="http://schemas.microsoft.com/office/drawing/2014/main" id="{00000000-0008-0000-1800-00000A000000}"/>
            </a:ext>
          </a:extLst>
        </xdr:cNvPr>
        <xdr:cNvGrpSpPr/>
      </xdr:nvGrpSpPr>
      <xdr:grpSpPr>
        <a:xfrm>
          <a:off x="107042" y="788267"/>
          <a:ext cx="10966293" cy="10288676"/>
          <a:chOff x="308247" y="848591"/>
          <a:chExt cx="9148439" cy="10334858"/>
        </a:xfrm>
      </xdr:grpSpPr>
      <xdr:graphicFrame macro="">
        <xdr:nvGraphicFramePr>
          <xdr:cNvPr id="2" name="Chart 1">
            <a:extLst>
              <a:ext uri="{FF2B5EF4-FFF2-40B4-BE49-F238E27FC236}">
                <a16:creationId xmlns:a16="http://schemas.microsoft.com/office/drawing/2014/main" id="{00000000-0008-0000-1800-000002000000}"/>
              </a:ext>
            </a:extLst>
          </xdr:cNvPr>
          <xdr:cNvGraphicFramePr>
            <a:graphicFrameLocks/>
          </xdr:cNvGraphicFramePr>
        </xdr:nvGraphicFramePr>
        <xdr:xfrm>
          <a:off x="311727" y="848591"/>
          <a:ext cx="4632614" cy="2585989"/>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 name="Chart 2">
            <a:extLst>
              <a:ext uri="{FF2B5EF4-FFF2-40B4-BE49-F238E27FC236}">
                <a16:creationId xmlns:a16="http://schemas.microsoft.com/office/drawing/2014/main" id="{00000000-0008-0000-1800-000003000000}"/>
              </a:ext>
            </a:extLst>
          </xdr:cNvPr>
          <xdr:cNvGraphicFramePr>
            <a:graphicFrameLocks/>
          </xdr:cNvGraphicFramePr>
        </xdr:nvGraphicFramePr>
        <xdr:xfrm>
          <a:off x="308247" y="3437659"/>
          <a:ext cx="4643201" cy="238574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4" name="Chart 3">
            <a:extLst>
              <a:ext uri="{FF2B5EF4-FFF2-40B4-BE49-F238E27FC236}">
                <a16:creationId xmlns:a16="http://schemas.microsoft.com/office/drawing/2014/main" id="{00000000-0008-0000-1800-000004000000}"/>
              </a:ext>
            </a:extLst>
          </xdr:cNvPr>
          <xdr:cNvGraphicFramePr>
            <a:graphicFrameLocks/>
          </xdr:cNvGraphicFramePr>
        </xdr:nvGraphicFramePr>
        <xdr:xfrm>
          <a:off x="326357" y="5823111"/>
          <a:ext cx="4620222" cy="2582156"/>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5" name="Chart 4">
            <a:extLst>
              <a:ext uri="{FF2B5EF4-FFF2-40B4-BE49-F238E27FC236}">
                <a16:creationId xmlns:a16="http://schemas.microsoft.com/office/drawing/2014/main" id="{00000000-0008-0000-1800-000005000000}"/>
              </a:ext>
            </a:extLst>
          </xdr:cNvPr>
          <xdr:cNvGraphicFramePr>
            <a:graphicFrameLocks/>
          </xdr:cNvGraphicFramePr>
        </xdr:nvGraphicFramePr>
        <xdr:xfrm>
          <a:off x="4953003" y="852446"/>
          <a:ext cx="4503683" cy="2585219"/>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6" name="Chart 5">
            <a:extLst>
              <a:ext uri="{FF2B5EF4-FFF2-40B4-BE49-F238E27FC236}">
                <a16:creationId xmlns:a16="http://schemas.microsoft.com/office/drawing/2014/main" id="{00000000-0008-0000-1800-000006000000}"/>
              </a:ext>
            </a:extLst>
          </xdr:cNvPr>
          <xdr:cNvGraphicFramePr>
            <a:graphicFrameLocks/>
          </xdr:cNvGraphicFramePr>
        </xdr:nvGraphicFramePr>
        <xdr:xfrm>
          <a:off x="4946446" y="3437674"/>
          <a:ext cx="4509054" cy="2385725"/>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7" name="Chart 6">
            <a:extLst>
              <a:ext uri="{FF2B5EF4-FFF2-40B4-BE49-F238E27FC236}">
                <a16:creationId xmlns:a16="http://schemas.microsoft.com/office/drawing/2014/main" id="{00000000-0008-0000-1800-000007000000}"/>
              </a:ext>
            </a:extLst>
          </xdr:cNvPr>
          <xdr:cNvGraphicFramePr>
            <a:graphicFrameLocks/>
          </xdr:cNvGraphicFramePr>
        </xdr:nvGraphicFramePr>
        <xdr:xfrm>
          <a:off x="4943505" y="5835929"/>
          <a:ext cx="4511994" cy="2580687"/>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8" name="Chart 1">
            <a:extLst>
              <a:ext uri="{FF2B5EF4-FFF2-40B4-BE49-F238E27FC236}">
                <a16:creationId xmlns:a16="http://schemas.microsoft.com/office/drawing/2014/main" id="{00000000-0008-0000-1800-000008000000}"/>
              </a:ext>
            </a:extLst>
          </xdr:cNvPr>
          <xdr:cNvGraphicFramePr>
            <a:graphicFrameLocks/>
          </xdr:cNvGraphicFramePr>
        </xdr:nvGraphicFramePr>
        <xdr:xfrm>
          <a:off x="320984" y="8401359"/>
          <a:ext cx="4615295" cy="278209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9" name="Chart 2">
            <a:extLst>
              <a:ext uri="{FF2B5EF4-FFF2-40B4-BE49-F238E27FC236}">
                <a16:creationId xmlns:a16="http://schemas.microsoft.com/office/drawing/2014/main" id="{00000000-0008-0000-1800-000009000000}"/>
              </a:ext>
            </a:extLst>
          </xdr:cNvPr>
          <xdr:cNvGraphicFramePr>
            <a:graphicFrameLocks/>
          </xdr:cNvGraphicFramePr>
        </xdr:nvGraphicFramePr>
        <xdr:xfrm>
          <a:off x="4942847" y="8393468"/>
          <a:ext cx="4512652" cy="2789658"/>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wsDr>
</file>

<file path=xl/drawings/drawing43.xml><?xml version="1.0" encoding="utf-8"?>
<c:userShapes xmlns:c="http://schemas.openxmlformats.org/drawingml/2006/chart">
  <cdr:relSizeAnchor xmlns:cdr="http://schemas.openxmlformats.org/drawingml/2006/chartDrawing">
    <cdr:from>
      <cdr:x>0.83269</cdr:x>
      <cdr:y>0.8814</cdr:y>
    </cdr:from>
    <cdr:to>
      <cdr:x>1</cdr:x>
      <cdr:y>1</cdr:y>
    </cdr:to>
    <cdr:sp macro="" textlink="">
      <cdr:nvSpPr>
        <cdr:cNvPr id="2" name="TextBox 3">
          <a:extLst xmlns:a="http://schemas.openxmlformats.org/drawingml/2006/main">
            <a:ext uri="{FF2B5EF4-FFF2-40B4-BE49-F238E27FC236}">
              <a16:creationId xmlns:a16="http://schemas.microsoft.com/office/drawing/2014/main" id="{AD43FE73-B24E-B4F3-5A1B-5E02C2F6BAC5}"/>
            </a:ext>
          </a:extLst>
        </cdr:cNvPr>
        <cdr:cNvSpPr txBox="1"/>
      </cdr:nvSpPr>
      <cdr:spPr>
        <a:xfrm xmlns:a="http://schemas.openxmlformats.org/drawingml/2006/main">
          <a:off x="3887825" y="2314938"/>
          <a:ext cx="781195" cy="31149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400" b="1"/>
            <a:t>cis.org</a:t>
          </a:r>
        </a:p>
      </cdr:txBody>
    </cdr:sp>
  </cdr:relSizeAnchor>
</c:userShapes>
</file>

<file path=xl/drawings/drawing44.xml><?xml version="1.0" encoding="utf-8"?>
<c:userShapes xmlns:c="http://schemas.openxmlformats.org/drawingml/2006/chart">
  <cdr:relSizeAnchor xmlns:cdr="http://schemas.openxmlformats.org/drawingml/2006/chartDrawing">
    <cdr:from>
      <cdr:x>0.83301</cdr:x>
      <cdr:y>0.87144</cdr:y>
    </cdr:from>
    <cdr:to>
      <cdr:x>1</cdr:x>
      <cdr:y>1</cdr:y>
    </cdr:to>
    <cdr:sp macro="" textlink="">
      <cdr:nvSpPr>
        <cdr:cNvPr id="2" name="TextBox 3">
          <a:extLst xmlns:a="http://schemas.openxmlformats.org/drawingml/2006/main">
            <a:ext uri="{FF2B5EF4-FFF2-40B4-BE49-F238E27FC236}">
              <a16:creationId xmlns:a16="http://schemas.microsoft.com/office/drawing/2014/main" id="{AD43FE73-B24E-B4F3-5A1B-5E02C2F6BAC5}"/>
            </a:ext>
          </a:extLst>
        </cdr:cNvPr>
        <cdr:cNvSpPr txBox="1"/>
      </cdr:nvSpPr>
      <cdr:spPr>
        <a:xfrm xmlns:a="http://schemas.openxmlformats.org/drawingml/2006/main">
          <a:off x="3895542" y="2111557"/>
          <a:ext cx="780925" cy="31149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400" b="1"/>
            <a:t>cis.org</a:t>
          </a:r>
        </a:p>
      </cdr:txBody>
    </cdr:sp>
  </cdr:relSizeAnchor>
</c:userShapes>
</file>

<file path=xl/drawings/drawing45.xml><?xml version="1.0" encoding="utf-8"?>
<c:userShapes xmlns:c="http://schemas.openxmlformats.org/drawingml/2006/chart">
  <cdr:relSizeAnchor xmlns:cdr="http://schemas.openxmlformats.org/drawingml/2006/chartDrawing">
    <cdr:from>
      <cdr:x>0.83212</cdr:x>
      <cdr:y>0.88061</cdr:y>
    </cdr:from>
    <cdr:to>
      <cdr:x>1</cdr:x>
      <cdr:y>1</cdr:y>
    </cdr:to>
    <cdr:sp macro="" textlink="">
      <cdr:nvSpPr>
        <cdr:cNvPr id="2" name="TextBox 3">
          <a:extLst xmlns:a="http://schemas.openxmlformats.org/drawingml/2006/main">
            <a:ext uri="{FF2B5EF4-FFF2-40B4-BE49-F238E27FC236}">
              <a16:creationId xmlns:a16="http://schemas.microsoft.com/office/drawing/2014/main" id="{AD43FE73-B24E-B4F3-5A1B-5E02C2F6BAC5}"/>
            </a:ext>
          </a:extLst>
        </cdr:cNvPr>
        <cdr:cNvSpPr txBox="1"/>
      </cdr:nvSpPr>
      <cdr:spPr>
        <a:xfrm xmlns:a="http://schemas.openxmlformats.org/drawingml/2006/main">
          <a:off x="3872128" y="2297650"/>
          <a:ext cx="781195" cy="31149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400" b="1"/>
            <a:t>cis.org</a:t>
          </a:r>
        </a:p>
      </cdr:txBody>
    </cdr:sp>
  </cdr:relSizeAnchor>
</c:userShapes>
</file>

<file path=xl/drawings/drawing46.xml><?xml version="1.0" encoding="utf-8"?>
<c:userShapes xmlns:c="http://schemas.openxmlformats.org/drawingml/2006/chart">
  <cdr:relSizeAnchor xmlns:cdr="http://schemas.openxmlformats.org/drawingml/2006/chartDrawing">
    <cdr:from>
      <cdr:x>0.8279</cdr:x>
      <cdr:y>0.88136</cdr:y>
    </cdr:from>
    <cdr:to>
      <cdr:x>1</cdr:x>
      <cdr:y>1</cdr:y>
    </cdr:to>
    <cdr:sp macro="" textlink="">
      <cdr:nvSpPr>
        <cdr:cNvPr id="2" name="TextBox 3">
          <a:extLst xmlns:a="http://schemas.openxmlformats.org/drawingml/2006/main">
            <a:ext uri="{FF2B5EF4-FFF2-40B4-BE49-F238E27FC236}">
              <a16:creationId xmlns:a16="http://schemas.microsoft.com/office/drawing/2014/main" id="{AD43FE73-B24E-B4F3-5A1B-5E02C2F6BAC5}"/>
            </a:ext>
          </a:extLst>
        </cdr:cNvPr>
        <cdr:cNvSpPr txBox="1"/>
      </cdr:nvSpPr>
      <cdr:spPr>
        <a:xfrm xmlns:a="http://schemas.openxmlformats.org/drawingml/2006/main">
          <a:off x="3757881" y="2314156"/>
          <a:ext cx="781195" cy="31149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400" b="1"/>
            <a:t>cis.org</a:t>
          </a:r>
        </a:p>
      </cdr:txBody>
    </cdr:sp>
  </cdr:relSizeAnchor>
</c:userShapes>
</file>

<file path=xl/drawings/drawing47.xml><?xml version="1.0" encoding="utf-8"?>
<c:userShapes xmlns:c="http://schemas.openxmlformats.org/drawingml/2006/chart">
  <cdr:relSizeAnchor xmlns:cdr="http://schemas.openxmlformats.org/drawingml/2006/chartDrawing">
    <cdr:from>
      <cdr:x>0.82714</cdr:x>
      <cdr:y>0.87144</cdr:y>
    </cdr:from>
    <cdr:to>
      <cdr:x>1</cdr:x>
      <cdr:y>1</cdr:y>
    </cdr:to>
    <cdr:sp macro="" textlink="">
      <cdr:nvSpPr>
        <cdr:cNvPr id="2" name="TextBox 3">
          <a:extLst xmlns:a="http://schemas.openxmlformats.org/drawingml/2006/main">
            <a:ext uri="{FF2B5EF4-FFF2-40B4-BE49-F238E27FC236}">
              <a16:creationId xmlns:a16="http://schemas.microsoft.com/office/drawing/2014/main" id="{AD43FE73-B24E-B4F3-5A1B-5E02C2F6BAC5}"/>
            </a:ext>
          </a:extLst>
        </cdr:cNvPr>
        <cdr:cNvSpPr txBox="1"/>
      </cdr:nvSpPr>
      <cdr:spPr>
        <a:xfrm xmlns:a="http://schemas.openxmlformats.org/drawingml/2006/main">
          <a:off x="3738096" y="2111542"/>
          <a:ext cx="781195" cy="31149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400" b="1"/>
            <a:t>cis.org</a:t>
          </a:r>
        </a:p>
      </cdr:txBody>
    </cdr:sp>
  </cdr:relSizeAnchor>
</c:userShapes>
</file>

<file path=xl/drawings/drawing48.xml><?xml version="1.0" encoding="utf-8"?>
<c:userShapes xmlns:c="http://schemas.openxmlformats.org/drawingml/2006/chart">
  <cdr:relSizeAnchor xmlns:cdr="http://schemas.openxmlformats.org/drawingml/2006/chartDrawing">
    <cdr:from>
      <cdr:x>0.82744</cdr:x>
      <cdr:y>0.88116</cdr:y>
    </cdr:from>
    <cdr:to>
      <cdr:x>1</cdr:x>
      <cdr:y>1</cdr:y>
    </cdr:to>
    <cdr:sp macro="" textlink="">
      <cdr:nvSpPr>
        <cdr:cNvPr id="2" name="TextBox 3">
          <a:extLst xmlns:a="http://schemas.openxmlformats.org/drawingml/2006/main">
            <a:ext uri="{FF2B5EF4-FFF2-40B4-BE49-F238E27FC236}">
              <a16:creationId xmlns:a16="http://schemas.microsoft.com/office/drawing/2014/main" id="{AD43FE73-B24E-B4F3-5A1B-5E02C2F6BAC5}"/>
            </a:ext>
          </a:extLst>
        </cdr:cNvPr>
        <cdr:cNvSpPr txBox="1"/>
      </cdr:nvSpPr>
      <cdr:spPr>
        <a:xfrm xmlns:a="http://schemas.openxmlformats.org/drawingml/2006/main">
          <a:off x="3745912" y="2309553"/>
          <a:ext cx="781195" cy="31149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400" b="1"/>
            <a:t>cis.org</a:t>
          </a:r>
        </a:p>
      </cdr:txBody>
    </cdr:sp>
  </cdr:relSizeAnchor>
</c:userShapes>
</file>

<file path=xl/drawings/drawing49.xml><?xml version="1.0" encoding="utf-8"?>
<c:userShapes xmlns:c="http://schemas.openxmlformats.org/drawingml/2006/chart">
  <cdr:relSizeAnchor xmlns:cdr="http://schemas.openxmlformats.org/drawingml/2006/chartDrawing">
    <cdr:from>
      <cdr:x>0.83194</cdr:x>
      <cdr:y>0.89032</cdr:y>
    </cdr:from>
    <cdr:to>
      <cdr:x>1</cdr:x>
      <cdr:y>1</cdr:y>
    </cdr:to>
    <cdr:sp macro="" textlink="">
      <cdr:nvSpPr>
        <cdr:cNvPr id="2" name="TextBox 3">
          <a:extLst xmlns:a="http://schemas.openxmlformats.org/drawingml/2006/main">
            <a:ext uri="{FF2B5EF4-FFF2-40B4-BE49-F238E27FC236}">
              <a16:creationId xmlns:a16="http://schemas.microsoft.com/office/drawing/2014/main" id="{AD43FE73-B24E-B4F3-5A1B-5E02C2F6BAC5}"/>
            </a:ext>
          </a:extLst>
        </cdr:cNvPr>
        <cdr:cNvSpPr txBox="1"/>
      </cdr:nvSpPr>
      <cdr:spPr>
        <a:xfrm xmlns:a="http://schemas.openxmlformats.org/drawingml/2006/main">
          <a:off x="3867166" y="2528545"/>
          <a:ext cx="781195" cy="31149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400" b="1"/>
            <a:t>cis.org</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157162</xdr:colOff>
      <xdr:row>0</xdr:row>
      <xdr:rowOff>76200</xdr:rowOff>
    </xdr:from>
    <xdr:to>
      <xdr:col>12</xdr:col>
      <xdr:colOff>328612</xdr:colOff>
      <xdr:row>27</xdr:row>
      <xdr:rowOff>38100</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c:userShapes xmlns:c="http://schemas.openxmlformats.org/drawingml/2006/chart">
  <cdr:relSizeAnchor xmlns:cdr="http://schemas.openxmlformats.org/drawingml/2006/chartDrawing">
    <cdr:from>
      <cdr:x>0.82708</cdr:x>
      <cdr:y>0.89006</cdr:y>
    </cdr:from>
    <cdr:to>
      <cdr:x>1</cdr:x>
      <cdr:y>1</cdr:y>
    </cdr:to>
    <cdr:sp macro="" textlink="">
      <cdr:nvSpPr>
        <cdr:cNvPr id="2" name="TextBox 3">
          <a:extLst xmlns:a="http://schemas.openxmlformats.org/drawingml/2006/main">
            <a:ext uri="{FF2B5EF4-FFF2-40B4-BE49-F238E27FC236}">
              <a16:creationId xmlns:a16="http://schemas.microsoft.com/office/drawing/2014/main" id="{AD43FE73-B24E-B4F3-5A1B-5E02C2F6BAC5}"/>
            </a:ext>
          </a:extLst>
        </cdr:cNvPr>
        <cdr:cNvSpPr txBox="1"/>
      </cdr:nvSpPr>
      <cdr:spPr>
        <a:xfrm xmlns:a="http://schemas.openxmlformats.org/drawingml/2006/main">
          <a:off x="3736350" y="2521792"/>
          <a:ext cx="781195" cy="31149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400" b="1"/>
            <a:t>cis.org</a:t>
          </a:r>
        </a:p>
      </cdr:txBody>
    </cdr:sp>
  </cdr:relSizeAnchor>
</c:userShapes>
</file>

<file path=xl/drawings/drawing6.xml><?xml version="1.0" encoding="utf-8"?>
<c:userShapes xmlns:c="http://schemas.openxmlformats.org/drawingml/2006/chart">
  <cdr:relSizeAnchor xmlns:cdr="http://schemas.openxmlformats.org/drawingml/2006/chartDrawing">
    <cdr:from>
      <cdr:x>0.52848</cdr:x>
      <cdr:y>0.73652</cdr:y>
    </cdr:from>
    <cdr:to>
      <cdr:x>0.64542</cdr:x>
      <cdr:y>0.81207</cdr:y>
    </cdr:to>
    <cdr:sp macro="" textlink="">
      <cdr:nvSpPr>
        <cdr:cNvPr id="2" name="TextBox 1"/>
        <cdr:cNvSpPr txBox="1"/>
      </cdr:nvSpPr>
      <cdr:spPr>
        <a:xfrm xmlns:a="http://schemas.openxmlformats.org/drawingml/2006/main">
          <a:off x="4565650" y="4251325"/>
          <a:ext cx="1010223" cy="43608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900" b="1">
              <a:solidFill>
                <a:schemeClr val="accent1"/>
              </a:solidFill>
            </a:rPr>
            <a:t>U.S.-Born</a:t>
          </a:r>
          <a:endParaRPr lang="en-US" sz="1100">
            <a:solidFill>
              <a:schemeClr val="accent1"/>
            </a:solidFill>
          </a:endParaRPr>
        </a:p>
      </cdr:txBody>
    </cdr:sp>
  </cdr:relSizeAnchor>
  <cdr:relSizeAnchor xmlns:cdr="http://schemas.openxmlformats.org/drawingml/2006/chartDrawing">
    <cdr:from>
      <cdr:x>0.37964</cdr:x>
      <cdr:y>0.50385</cdr:y>
    </cdr:from>
    <cdr:to>
      <cdr:x>0.49703</cdr:x>
      <cdr:y>0.60137</cdr:y>
    </cdr:to>
    <cdr:sp macro="" textlink="">
      <cdr:nvSpPr>
        <cdr:cNvPr id="3" name="TextBox 1"/>
        <cdr:cNvSpPr txBox="1"/>
      </cdr:nvSpPr>
      <cdr:spPr>
        <a:xfrm xmlns:a="http://schemas.openxmlformats.org/drawingml/2006/main">
          <a:off x="3279775" y="2908300"/>
          <a:ext cx="1014195" cy="56291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900" b="1">
              <a:solidFill>
                <a:srgbClr val="00B050"/>
              </a:solidFill>
            </a:rPr>
            <a:t>Immigrant</a:t>
          </a:r>
          <a:endParaRPr lang="en-US" sz="1100">
            <a:solidFill>
              <a:srgbClr val="00B050"/>
            </a:solidFill>
          </a:endParaRPr>
        </a:p>
      </cdr:txBody>
    </cdr:sp>
  </cdr:relSizeAnchor>
  <cdr:relSizeAnchor xmlns:cdr="http://schemas.openxmlformats.org/drawingml/2006/chartDrawing">
    <cdr:from>
      <cdr:x>0</cdr:x>
      <cdr:y>0.94606</cdr:y>
    </cdr:from>
    <cdr:to>
      <cdr:x>0.07403</cdr:x>
      <cdr:y>1</cdr:y>
    </cdr:to>
    <cdr:sp macro="" textlink="">
      <cdr:nvSpPr>
        <cdr:cNvPr id="4" name="TextBox 3">
          <a:extLst xmlns:a="http://schemas.openxmlformats.org/drawingml/2006/main">
            <a:ext uri="{FF2B5EF4-FFF2-40B4-BE49-F238E27FC236}">
              <a16:creationId xmlns:a16="http://schemas.microsoft.com/office/drawing/2014/main" id="{AD43FE73-B24E-B4F3-5A1B-5E02C2F6BAC5}"/>
            </a:ext>
          </a:extLst>
        </cdr:cNvPr>
        <cdr:cNvSpPr txBox="1"/>
      </cdr:nvSpPr>
      <cdr:spPr>
        <a:xfrm xmlns:a="http://schemas.openxmlformats.org/drawingml/2006/main">
          <a:off x="0" y="5635027"/>
          <a:ext cx="639806" cy="32127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400" b="1"/>
            <a:t>cis.org</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60616</xdr:colOff>
      <xdr:row>0</xdr:row>
      <xdr:rowOff>58306</xdr:rowOff>
    </xdr:from>
    <xdr:to>
      <xdr:col>12</xdr:col>
      <xdr:colOff>40410</xdr:colOff>
      <xdr:row>27</xdr:row>
      <xdr:rowOff>37813</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0.03737</cdr:x>
      <cdr:y>0.94083</cdr:y>
    </cdr:from>
    <cdr:to>
      <cdr:x>0.97243</cdr:x>
      <cdr:y>1</cdr:y>
    </cdr:to>
    <cdr:sp macro="" textlink="">
      <cdr:nvSpPr>
        <cdr:cNvPr id="2" name="TextBox 1">
          <a:extLst xmlns:a="http://schemas.openxmlformats.org/drawingml/2006/main">
            <a:ext uri="{FF2B5EF4-FFF2-40B4-BE49-F238E27FC236}">
              <a16:creationId xmlns:a16="http://schemas.microsoft.com/office/drawing/2014/main" id="{0060CA65-0F1D-E30C-F202-421FD8C5E407}"/>
            </a:ext>
          </a:extLst>
        </cdr:cNvPr>
        <cdr:cNvSpPr txBox="1"/>
      </cdr:nvSpPr>
      <cdr:spPr>
        <a:xfrm xmlns:a="http://schemas.openxmlformats.org/drawingml/2006/main">
          <a:off x="302813" y="4781838"/>
          <a:ext cx="7575795" cy="30076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600" b="1"/>
            <a:t>                Q4 2020                      Q4 2021                        Q4 2022                          Q4 2023</a:t>
          </a:r>
        </a:p>
      </cdr:txBody>
    </cdr:sp>
  </cdr:relSizeAnchor>
  <cdr:relSizeAnchor xmlns:cdr="http://schemas.openxmlformats.org/drawingml/2006/chartDrawing">
    <cdr:from>
      <cdr:x>0</cdr:x>
      <cdr:y>0.94522</cdr:y>
    </cdr:from>
    <cdr:to>
      <cdr:x>0.07769</cdr:x>
      <cdr:y>0.98751</cdr:y>
    </cdr:to>
    <cdr:sp macro="" textlink="">
      <cdr:nvSpPr>
        <cdr:cNvPr id="3" name="TextBox 3">
          <a:extLst xmlns:a="http://schemas.openxmlformats.org/drawingml/2006/main">
            <a:ext uri="{FF2B5EF4-FFF2-40B4-BE49-F238E27FC236}">
              <a16:creationId xmlns:a16="http://schemas.microsoft.com/office/drawing/2014/main" id="{17266293-FDAF-9A4F-80F0-D0EE6E05D07A}"/>
            </a:ext>
          </a:extLst>
        </cdr:cNvPr>
        <cdr:cNvSpPr txBox="1"/>
      </cdr:nvSpPr>
      <cdr:spPr>
        <a:xfrm xmlns:a="http://schemas.openxmlformats.org/drawingml/2006/main">
          <a:off x="0" y="4804155"/>
          <a:ext cx="629446" cy="21494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400" b="1"/>
            <a:t>cis.org</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116632</xdr:colOff>
      <xdr:row>0</xdr:row>
      <xdr:rowOff>58317</xdr:rowOff>
    </xdr:from>
    <xdr:to>
      <xdr:col>11</xdr:col>
      <xdr:colOff>767830</xdr:colOff>
      <xdr:row>30</xdr:row>
      <xdr:rowOff>21384</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B35"/>
  <sheetViews>
    <sheetView tabSelected="1" workbookViewId="0">
      <selection activeCell="A2" sqref="A2"/>
    </sheetView>
  </sheetViews>
  <sheetFormatPr baseColWidth="10" defaultColWidth="9" defaultRowHeight="13" x14ac:dyDescent="0.15"/>
  <cols>
    <col min="1" max="1" width="194.33203125" style="8" customWidth="1"/>
    <col min="2" max="16384" width="9" style="8"/>
  </cols>
  <sheetData>
    <row r="2" spans="1:1" ht="20" x14ac:dyDescent="0.2">
      <c r="A2" s="100" t="s">
        <v>28</v>
      </c>
    </row>
    <row r="3" spans="1:1" ht="17" x14ac:dyDescent="0.2">
      <c r="A3" s="246"/>
    </row>
    <row r="4" spans="1:1" ht="17" x14ac:dyDescent="0.2">
      <c r="A4" s="247" t="s">
        <v>203</v>
      </c>
    </row>
    <row r="5" spans="1:1" ht="17" x14ac:dyDescent="0.2">
      <c r="A5" s="247" t="s">
        <v>204</v>
      </c>
    </row>
    <row r="6" spans="1:1" ht="17" x14ac:dyDescent="0.2">
      <c r="A6" s="247" t="s">
        <v>205</v>
      </c>
    </row>
    <row r="7" spans="1:1" ht="17" x14ac:dyDescent="0.2">
      <c r="A7" s="247" t="s">
        <v>206</v>
      </c>
    </row>
    <row r="8" spans="1:1" ht="17" x14ac:dyDescent="0.2">
      <c r="A8" s="247" t="s">
        <v>207</v>
      </c>
    </row>
    <row r="9" spans="1:1" ht="17" x14ac:dyDescent="0.2">
      <c r="A9" s="162"/>
    </row>
    <row r="10" spans="1:1" ht="16.5" customHeight="1" x14ac:dyDescent="0.2">
      <c r="A10" s="162" t="s">
        <v>208</v>
      </c>
    </row>
    <row r="11" spans="1:1" ht="16.5" customHeight="1" x14ac:dyDescent="0.2">
      <c r="A11" s="162" t="s">
        <v>209</v>
      </c>
    </row>
    <row r="12" spans="1:1" ht="16.5" customHeight="1" x14ac:dyDescent="0.2">
      <c r="A12" s="162" t="s">
        <v>210</v>
      </c>
    </row>
    <row r="13" spans="1:1" ht="16.5" customHeight="1" x14ac:dyDescent="0.2">
      <c r="A13" s="162" t="s">
        <v>211</v>
      </c>
    </row>
    <row r="14" spans="1:1" ht="18" customHeight="1" x14ac:dyDescent="0.2">
      <c r="A14" s="102"/>
    </row>
    <row r="15" spans="1:1" ht="17" x14ac:dyDescent="0.2">
      <c r="A15" s="161" t="s">
        <v>121</v>
      </c>
    </row>
    <row r="16" spans="1:1" ht="17" x14ac:dyDescent="0.2">
      <c r="A16" s="161" t="s">
        <v>122</v>
      </c>
    </row>
    <row r="17" spans="1:2" ht="17" x14ac:dyDescent="0.2">
      <c r="A17" s="161" t="s">
        <v>123</v>
      </c>
    </row>
    <row r="18" spans="1:2" ht="17" x14ac:dyDescent="0.2">
      <c r="A18" s="161" t="s">
        <v>151</v>
      </c>
    </row>
    <row r="19" spans="1:2" ht="17" x14ac:dyDescent="0.2">
      <c r="A19" s="161" t="s">
        <v>212</v>
      </c>
    </row>
    <row r="20" spans="1:2" ht="17" x14ac:dyDescent="0.2">
      <c r="A20" s="161" t="s">
        <v>213</v>
      </c>
    </row>
    <row r="21" spans="1:2" ht="17" x14ac:dyDescent="0.2">
      <c r="A21" s="161" t="s">
        <v>129</v>
      </c>
    </row>
    <row r="22" spans="1:2" ht="17" x14ac:dyDescent="0.2">
      <c r="A22" s="102"/>
    </row>
    <row r="23" spans="1:2" ht="17" x14ac:dyDescent="0.2">
      <c r="A23" s="163" t="s">
        <v>132</v>
      </c>
    </row>
    <row r="24" spans="1:2" ht="17" x14ac:dyDescent="0.2">
      <c r="A24" s="163" t="s">
        <v>133</v>
      </c>
    </row>
    <row r="25" spans="1:2" ht="17" x14ac:dyDescent="0.2">
      <c r="A25" s="163" t="s">
        <v>214</v>
      </c>
    </row>
    <row r="26" spans="1:2" ht="17" x14ac:dyDescent="0.2">
      <c r="A26" s="163" t="s">
        <v>134</v>
      </c>
    </row>
    <row r="27" spans="1:2" ht="17" x14ac:dyDescent="0.2">
      <c r="A27" s="102"/>
    </row>
    <row r="28" spans="1:2" ht="17" x14ac:dyDescent="0.2">
      <c r="A28" s="342" t="s">
        <v>147</v>
      </c>
    </row>
    <row r="29" spans="1:2" ht="17" x14ac:dyDescent="0.2">
      <c r="A29" s="342" t="s">
        <v>148</v>
      </c>
      <c r="B29" s="342"/>
    </row>
    <row r="30" spans="1:2" ht="17" x14ac:dyDescent="0.2">
      <c r="A30" s="342" t="s">
        <v>149</v>
      </c>
      <c r="B30" s="342"/>
    </row>
    <row r="31" spans="1:2" ht="17" x14ac:dyDescent="0.2">
      <c r="A31" s="342" t="s">
        <v>150</v>
      </c>
      <c r="B31" s="342"/>
    </row>
    <row r="32" spans="1:2" ht="17" x14ac:dyDescent="0.2">
      <c r="A32" s="101"/>
    </row>
    <row r="33" spans="1:1" ht="18" x14ac:dyDescent="0.2">
      <c r="A33" s="103"/>
    </row>
    <row r="34" spans="1:1" ht="18" x14ac:dyDescent="0.2">
      <c r="A34" s="103"/>
    </row>
    <row r="35" spans="1:1" ht="18" x14ac:dyDescent="0.2">
      <c r="A35" s="103"/>
    </row>
  </sheetData>
  <hyperlinks>
    <hyperlink ref="A4" location="'Fig 1 '!A1" display="Figure 1. Labor Force Participation for Immigrants and U.S.-Born (ages 18 to 64), 2000-2023" xr:uid="{00000000-0004-0000-0000-000000000000}"/>
    <hyperlink ref="A5" location="'Fig 2'!A1" display="Figure 2. Number of Immigrants Employed (ages 16+) and pre-Covid Trendline, 2000-2023" xr:uid="{00000000-0004-0000-0000-000001000000}"/>
    <hyperlink ref="A15" location="'Tab 1'!A1" display="Table 1. Employment Statistics in Q3 for Persons 16 to 64, 2000 to 2021 (in thousands)" xr:uid="{00000000-0004-0000-0000-000002000000}"/>
    <hyperlink ref="A17" location="'Tab 3 '!A1" display="Table 3. Employment Statistics Q3 for Persons 18 to 64, 2000 to 2021 (in thousands)" xr:uid="{00000000-0004-0000-0000-000003000000}"/>
    <hyperlink ref="A16" location="'Tab 2'!A1" display="Table 2. Employment Statistics in Q3 for Persons 16+, 2000-2021 (in thousands)" xr:uid="{00000000-0004-0000-0000-000004000000}"/>
    <hyperlink ref="A18" location="'Tab 4'!A1" display="Table 4.  Employment Statistics in Q3 for Persons 18+, 2000-2021 (in thousands)" xr:uid="{00000000-0004-0000-0000-000005000000}"/>
    <hyperlink ref="A20" location="'Tab 6'!A1" display="Table 6. Employment Statistics in Q3 for Persons 18+, no Bachelor's, 2000-2021 (in thousands)" xr:uid="{00000000-0004-0000-0000-000006000000}"/>
    <hyperlink ref="A19" location="'Tab 5'!A1" display="Table 5. Employment Statistics Q3 for Persons 18 to 64, No Bachelor's, 2000 to 2021 (in thousands)" xr:uid="{00000000-0004-0000-0000-000007000000}"/>
    <hyperlink ref="A23" location="'Tab 8'!A1" display="Table 8. Employment, Unemployment, and Labor Force Participation by Nativity, Race, Age, Sex, &amp; Education, Q4 2023 (in thousands)" xr:uid="{00000000-0004-0000-0000-000008000000}"/>
    <hyperlink ref="A6" location="'Fig 3'!A1" display="Figure 3. Percentage Increase in the Number of Employed Immigrants and U.S.-born since 2000 to 2023" xr:uid="{00000000-0004-0000-0000-000009000000}"/>
    <hyperlink ref="A28" location="'Figures 10-17, All US'!A1" display="Figures 10-17. Employment &amp; Labor Force Participation for the U.S-Born by Nativity, Race, &amp; Education (Ages 18 to 64), Q4 of Peak Years: 2000, 2006, 2019, and 2023" xr:uid="{00000000-0004-0000-0000-00000A000000}"/>
    <hyperlink ref="A29" location="'Figures 18-25, US Men 25-54'!A1" display="Figures 18-25. Employment &amp; Labor Force Participation by Nativity, Race, &amp; Education for U.S.-Born Men (Ages 25 to 54), Q4 of Peak Years: 2000, 2006, 2019, and 2023" xr:uid="{00000000-0004-0000-0000-00000B000000}"/>
    <hyperlink ref="A30" location="'Figures 26-33, US Women 25-54'!A1" display="Figures 26-33. Employment &amp; Labor Force Participation by Nativity, Race, &amp; Education for U.S.-Born Women (Ages 25 to 54), Q4 of Peak Years: 2000, 2006, 2019, and 2023" xr:uid="{00000000-0004-0000-0000-00000C000000}"/>
    <hyperlink ref="A8" location="'Fig 5'!A1" display="Figure 5. Number of U.S.-born in the Labor Force had Participation not declined, 2000 to 2023" xr:uid="{00000000-0004-0000-0000-00000D000000}"/>
    <hyperlink ref="A31" location="'Figures 34-41, All US 25-54 '!A1" display="Figures 34-41. Employment &amp; Labor Force Participation for the U.S.-Born by Nativity, Race, Bachelor's/Non-bachelor's (Ages 25 to 54), Q4 of Peak Years: 2000, 2006, 2019, and 2023" xr:uid="{00000000-0004-0000-0000-00000E000000}"/>
    <hyperlink ref="A24" location="'Tab 9'!A1" display="Table 9. Employment, Unemployment, and Labor Force Participation by Nativity, Race, Age, Sex, &amp; Education, Q4 2019 (in thousands)" xr:uid="{00000000-0004-0000-0000-00000F000000}"/>
    <hyperlink ref="A25" location="'Tab 10'!A1" display="Table 10. Employment, Unemployment and Labor Force Participation by Nativity, Race, Age, Sex &amp; Education. Q4 2006 (in thousands)" xr:uid="{00000000-0004-0000-0000-000010000000}"/>
    <hyperlink ref="A26" location="'Tab 11'!A1" display="Table 11. Employment, Unemployment, and Labor Force Participation by Nativity, Race, Age, Sex, &amp; Education, Q4 2000 (in thousands)" xr:uid="{00000000-0004-0000-0000-000011000000}"/>
    <hyperlink ref="A10" location="'Fig 6'!A1" display="Figure 6. Labor Force Participation for Immigrants and U.S.-Born (ages 18 to 64) without a Bachelor's Degree, 2000-2023" xr:uid="{00000000-0004-0000-0000-000012000000}"/>
    <hyperlink ref="A11" location="'Fig 7'!A1" display="Figure 7. Labor Force Participation for Immigrants and U.S.-Born Men (ages 20 to 64) without a Bachelor's Degree, 2000-2023" xr:uid="{00000000-0004-0000-0000-000013000000}"/>
    <hyperlink ref="A12" location="'Fig 8'!A1" display="Figure 8. Labor Force Participation for Immigrants and U.S.-Born Men (ages 25 to 54) without a Bachelor's Degree, 2000-2023" xr:uid="{00000000-0004-0000-0000-000014000000}"/>
    <hyperlink ref="A7" location="'Fig 4'!A1" display="Figure 5. Number of U.S.-born in the Labor Force had Participation not declined, 2000 to 2023" xr:uid="{5DD7F315-A4CD-4833-A9D5-687B74FFD41A}"/>
    <hyperlink ref="A13" location="'Fig 9'!A1" display="Figure 9. Labor Force Participation for Immigrants and U.S.-Born Women (ages 25 to 54) without a Bachelor's Degree, 2000-2023" xr:uid="{00000000-0004-0000-0000-000015000000}"/>
    <hyperlink ref="A21" location="'Tab 7'!A1" display="Table 7. Employment Statistics in Q4 for Persons 65+ by Nativity, 2000-2023 (in thousands)" xr:uid="{D09B340B-BB15-42BA-A99A-19C18EB06E16}"/>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2:L58"/>
  <sheetViews>
    <sheetView zoomScaleNormal="100" workbookViewId="0"/>
  </sheetViews>
  <sheetFormatPr baseColWidth="10" defaultColWidth="9" defaultRowHeight="13" x14ac:dyDescent="0.15"/>
  <cols>
    <col min="1" max="2" width="9" style="8"/>
    <col min="3" max="3" width="6.83203125" style="8" bestFit="1" customWidth="1"/>
    <col min="4" max="4" width="10.1640625" style="8" bestFit="1" customWidth="1"/>
    <col min="5" max="16384" width="9" style="8"/>
  </cols>
  <sheetData>
    <row r="2" spans="2:8" ht="14" thickBot="1" x14ac:dyDescent="0.2"/>
    <row r="3" spans="2:8" ht="15.75" customHeight="1" thickBot="1" x14ac:dyDescent="0.25">
      <c r="B3" s="299"/>
      <c r="C3" s="300" t="s">
        <v>18</v>
      </c>
      <c r="D3" s="301" t="s">
        <v>19</v>
      </c>
    </row>
    <row r="4" spans="2:8" ht="15" x14ac:dyDescent="0.2">
      <c r="B4" s="241" t="s">
        <v>65</v>
      </c>
      <c r="C4" s="235">
        <v>0.76064901232477122</v>
      </c>
      <c r="D4" s="236">
        <v>0.65004516276451585</v>
      </c>
      <c r="E4" s="71"/>
      <c r="F4" s="9"/>
      <c r="G4" s="9"/>
      <c r="H4" s="9"/>
    </row>
    <row r="5" spans="2:8" ht="15" x14ac:dyDescent="0.2">
      <c r="B5" s="242" t="s">
        <v>66</v>
      </c>
      <c r="C5" s="237">
        <v>0.75859976372084648</v>
      </c>
      <c r="D5" s="238">
        <v>0.63906132266981253</v>
      </c>
      <c r="E5" s="71"/>
      <c r="F5" s="9"/>
      <c r="G5" s="9"/>
      <c r="H5" s="9"/>
    </row>
    <row r="6" spans="2:8" ht="15" x14ac:dyDescent="0.2">
      <c r="B6" s="242" t="s">
        <v>67</v>
      </c>
      <c r="C6" s="237">
        <v>0.75689987227238309</v>
      </c>
      <c r="D6" s="238">
        <v>0.61825788478001109</v>
      </c>
      <c r="E6" s="71"/>
      <c r="F6" s="9"/>
      <c r="G6" s="9"/>
      <c r="H6" s="9"/>
    </row>
    <row r="7" spans="2:8" ht="15" x14ac:dyDescent="0.2">
      <c r="B7" s="242" t="s">
        <v>68</v>
      </c>
      <c r="C7" s="237">
        <v>0.74910858533131075</v>
      </c>
      <c r="D7" s="238">
        <v>0.61631827389417715</v>
      </c>
      <c r="E7" s="71"/>
      <c r="F7" s="9"/>
      <c r="G7" s="9"/>
      <c r="H7" s="9"/>
    </row>
    <row r="8" spans="2:8" ht="15" x14ac:dyDescent="0.2">
      <c r="B8" s="242" t="s">
        <v>69</v>
      </c>
      <c r="C8" s="237">
        <v>0.74424236036094182</v>
      </c>
      <c r="D8" s="238">
        <v>0.62005141536914798</v>
      </c>
      <c r="E8" s="71"/>
      <c r="F8" s="9"/>
      <c r="G8" s="9"/>
      <c r="H8" s="9"/>
    </row>
    <row r="9" spans="2:8" ht="15" x14ac:dyDescent="0.2">
      <c r="B9" s="242" t="s">
        <v>70</v>
      </c>
      <c r="C9" s="237">
        <v>0.74605428996698753</v>
      </c>
      <c r="D9" s="238">
        <v>0.61293654422693589</v>
      </c>
      <c r="E9" s="71"/>
      <c r="F9" s="9"/>
      <c r="G9" s="9"/>
      <c r="H9" s="9"/>
    </row>
    <row r="10" spans="2:8" ht="15" customHeight="1" x14ac:dyDescent="0.2">
      <c r="B10" s="242" t="s">
        <v>71</v>
      </c>
      <c r="C10" s="237">
        <v>0.74479928032234421</v>
      </c>
      <c r="D10" s="238">
        <v>0.62570782255185431</v>
      </c>
      <c r="E10" s="71"/>
      <c r="F10" s="9"/>
      <c r="G10" s="9"/>
      <c r="H10" s="9"/>
    </row>
    <row r="11" spans="2:8" ht="15" x14ac:dyDescent="0.2">
      <c r="B11" s="242" t="s">
        <v>72</v>
      </c>
      <c r="C11" s="237">
        <v>0.74296832809578595</v>
      </c>
      <c r="D11" s="238">
        <v>0.62572907913842102</v>
      </c>
      <c r="E11" s="71"/>
      <c r="F11" s="9"/>
      <c r="G11" s="9"/>
      <c r="H11" s="9"/>
    </row>
    <row r="12" spans="2:8" ht="15" x14ac:dyDescent="0.2">
      <c r="B12" s="242" t="s">
        <v>73</v>
      </c>
      <c r="C12" s="237">
        <v>0.7458312577398245</v>
      </c>
      <c r="D12" s="238">
        <v>0.63295641734298036</v>
      </c>
      <c r="E12" s="71"/>
      <c r="F12" s="9"/>
      <c r="G12" s="9"/>
      <c r="H12" s="9"/>
    </row>
    <row r="13" spans="2:8" ht="15" x14ac:dyDescent="0.2">
      <c r="B13" s="242" t="s">
        <v>74</v>
      </c>
      <c r="C13" s="237">
        <v>0.73347854506383681</v>
      </c>
      <c r="D13" s="238">
        <v>0.63267889097363939</v>
      </c>
      <c r="E13" s="71"/>
      <c r="F13" s="9"/>
      <c r="G13" s="9"/>
      <c r="H13" s="9"/>
    </row>
    <row r="14" spans="2:8" ht="15" customHeight="1" x14ac:dyDescent="0.2">
      <c r="B14" s="242" t="s">
        <v>75</v>
      </c>
      <c r="C14" s="237">
        <v>0.73238211553689936</v>
      </c>
      <c r="D14" s="238">
        <v>0.64029905397104581</v>
      </c>
      <c r="E14" s="71"/>
      <c r="F14" s="9"/>
      <c r="G14" s="9"/>
      <c r="H14" s="9"/>
    </row>
    <row r="15" spans="2:8" ht="15" x14ac:dyDescent="0.2">
      <c r="B15" s="242" t="s">
        <v>76</v>
      </c>
      <c r="C15" s="237">
        <v>0.72570913949555971</v>
      </c>
      <c r="D15" s="238">
        <v>0.63986770547871319</v>
      </c>
      <c r="E15" s="71"/>
      <c r="F15" s="9"/>
      <c r="G15" s="9"/>
      <c r="H15" s="9"/>
    </row>
    <row r="16" spans="2:8" ht="15" x14ac:dyDescent="0.2">
      <c r="B16" s="242" t="s">
        <v>77</v>
      </c>
      <c r="C16" s="237">
        <v>0.72165519889440322</v>
      </c>
      <c r="D16" s="238">
        <v>0.63158002241365407</v>
      </c>
      <c r="E16" s="71"/>
      <c r="F16" s="9"/>
      <c r="G16" s="9"/>
      <c r="H16" s="9"/>
    </row>
    <row r="17" spans="2:8" ht="15" x14ac:dyDescent="0.2">
      <c r="B17" s="242" t="s">
        <v>78</v>
      </c>
      <c r="C17" s="237">
        <v>0.70861371172854914</v>
      </c>
      <c r="D17" s="238">
        <v>0.61136276926060162</v>
      </c>
      <c r="E17" s="71"/>
      <c r="F17" s="9"/>
      <c r="G17" s="9"/>
      <c r="H17" s="9"/>
    </row>
    <row r="18" spans="2:8" ht="15" x14ac:dyDescent="0.2">
      <c r="B18" s="242" t="s">
        <v>79</v>
      </c>
      <c r="C18" s="237">
        <v>0.70968556556957751</v>
      </c>
      <c r="D18" s="238">
        <v>0.60903705341174519</v>
      </c>
      <c r="E18" s="71"/>
      <c r="F18" s="9"/>
      <c r="G18" s="9"/>
      <c r="H18" s="9"/>
    </row>
    <row r="19" spans="2:8" ht="15" x14ac:dyDescent="0.2">
      <c r="B19" s="242" t="s">
        <v>80</v>
      </c>
      <c r="C19" s="237">
        <v>0.7071992851191834</v>
      </c>
      <c r="D19" s="238">
        <v>0.60597063988372069</v>
      </c>
      <c r="E19" s="71"/>
      <c r="F19" s="9"/>
      <c r="G19" s="9"/>
      <c r="H19" s="9"/>
    </row>
    <row r="20" spans="2:8" ht="15" x14ac:dyDescent="0.2">
      <c r="B20" s="242" t="s">
        <v>81</v>
      </c>
      <c r="C20" s="237">
        <v>0.7184963792888226</v>
      </c>
      <c r="D20" s="238">
        <v>0.61394955745238233</v>
      </c>
      <c r="E20" s="71"/>
      <c r="F20" s="9"/>
      <c r="G20" s="9"/>
      <c r="H20" s="9"/>
    </row>
    <row r="21" spans="2:8" ht="15" customHeight="1" x14ac:dyDescent="0.2">
      <c r="B21" s="242" t="s">
        <v>82</v>
      </c>
      <c r="C21" s="237">
        <v>0.724189955771816</v>
      </c>
      <c r="D21" s="238">
        <v>0.61837578983341113</v>
      </c>
      <c r="E21" s="71"/>
      <c r="F21" s="9"/>
    </row>
    <row r="22" spans="2:8" ht="15" x14ac:dyDescent="0.2">
      <c r="B22" s="242" t="s">
        <v>83</v>
      </c>
      <c r="C22" s="237">
        <v>0.72430044163875218</v>
      </c>
      <c r="D22" s="238">
        <v>0.63052508196632484</v>
      </c>
      <c r="E22" s="71"/>
      <c r="F22" s="9"/>
    </row>
    <row r="23" spans="2:8" ht="15" x14ac:dyDescent="0.2">
      <c r="B23" s="242" t="s">
        <v>84</v>
      </c>
      <c r="C23" s="244">
        <v>0.72957538055251314</v>
      </c>
      <c r="D23" s="238">
        <v>0.63386483833516949</v>
      </c>
      <c r="E23" s="71"/>
      <c r="F23" s="9"/>
    </row>
    <row r="24" spans="2:8" ht="15" x14ac:dyDescent="0.2">
      <c r="B24" s="242" t="s">
        <v>85</v>
      </c>
      <c r="C24" s="237">
        <v>0.70850261564355332</v>
      </c>
      <c r="D24" s="238">
        <v>0.59478886593379909</v>
      </c>
      <c r="E24" s="226"/>
      <c r="F24" s="9"/>
    </row>
    <row r="25" spans="2:8" ht="15" x14ac:dyDescent="0.2">
      <c r="B25" s="242" t="s">
        <v>86</v>
      </c>
      <c r="C25" s="237">
        <v>0.71627036352147533</v>
      </c>
      <c r="D25" s="238">
        <v>0.61160379765438788</v>
      </c>
      <c r="F25" s="9"/>
    </row>
    <row r="26" spans="2:8" ht="15" x14ac:dyDescent="0.2">
      <c r="B26" s="242" t="s">
        <v>87</v>
      </c>
      <c r="C26" s="237">
        <v>0.72002132100470595</v>
      </c>
      <c r="D26" s="238">
        <v>0.63069813000000008</v>
      </c>
    </row>
    <row r="27" spans="2:8" ht="14.25" customHeight="1" thickBot="1" x14ac:dyDescent="0.25">
      <c r="B27" s="243" t="s">
        <v>107</v>
      </c>
      <c r="C27" s="248">
        <v>0.72760386840852764</v>
      </c>
      <c r="D27" s="245">
        <v>0.64570817961016203</v>
      </c>
    </row>
    <row r="28" spans="2:8" ht="15" x14ac:dyDescent="0.2">
      <c r="B28" s="10"/>
      <c r="C28" s="9"/>
      <c r="D28" s="9"/>
      <c r="E28" s="9"/>
      <c r="F28" s="9"/>
    </row>
    <row r="29" spans="2:8" ht="15" customHeight="1" x14ac:dyDescent="0.2">
      <c r="B29" s="10"/>
      <c r="C29" s="9"/>
      <c r="D29" s="9"/>
      <c r="E29" s="9"/>
      <c r="F29" s="9"/>
    </row>
    <row r="31" spans="2:8" ht="15" customHeight="1" x14ac:dyDescent="0.15"/>
    <row r="36" spans="1:12" ht="12.75" customHeight="1" x14ac:dyDescent="0.15"/>
    <row r="38" spans="1:12" ht="15" customHeight="1" x14ac:dyDescent="0.15"/>
    <row r="39" spans="1:12" ht="38.25" customHeight="1" x14ac:dyDescent="0.15">
      <c r="A39" s="358" t="s">
        <v>158</v>
      </c>
      <c r="B39" s="359"/>
      <c r="C39" s="359"/>
      <c r="D39" s="359"/>
      <c r="E39" s="359"/>
      <c r="F39" s="359"/>
      <c r="G39" s="359"/>
      <c r="H39" s="359"/>
      <c r="I39" s="359"/>
      <c r="J39" s="359"/>
      <c r="K39" s="359"/>
      <c r="L39" s="359"/>
    </row>
    <row r="40" spans="1:12" ht="25" customHeight="1" x14ac:dyDescent="0.15">
      <c r="A40" s="359"/>
      <c r="B40" s="359"/>
      <c r="C40" s="359"/>
      <c r="D40" s="359"/>
      <c r="E40" s="359"/>
      <c r="F40" s="359"/>
      <c r="G40" s="359"/>
      <c r="H40" s="359"/>
      <c r="I40" s="359"/>
      <c r="J40" s="359"/>
      <c r="K40" s="359"/>
      <c r="L40" s="359"/>
    </row>
    <row r="42" spans="1:12" ht="15" customHeight="1" x14ac:dyDescent="0.15"/>
    <row r="44" spans="1:12" ht="12.75" customHeight="1" x14ac:dyDescent="0.15"/>
    <row r="51" ht="12.75" customHeight="1" x14ac:dyDescent="0.15"/>
    <row r="58" ht="12.75" customHeight="1" x14ac:dyDescent="0.15"/>
  </sheetData>
  <mergeCells count="1">
    <mergeCell ref="A39:L40"/>
  </mergeCells>
  <phoneticPr fontId="59" type="noConversion"/>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tabColor rgb="FF00B050"/>
  </sheetPr>
  <dimension ref="B1:U38"/>
  <sheetViews>
    <sheetView zoomScaleNormal="100" workbookViewId="0">
      <selection activeCell="A2" sqref="A2"/>
    </sheetView>
  </sheetViews>
  <sheetFormatPr baseColWidth="10" defaultColWidth="9.1640625" defaultRowHeight="13" x14ac:dyDescent="0.15"/>
  <cols>
    <col min="1" max="1" width="2" style="3" customWidth="1"/>
    <col min="2" max="2" width="7.6640625" style="3" customWidth="1"/>
    <col min="3" max="3" width="10" style="3" bestFit="1" customWidth="1"/>
    <col min="4" max="4" width="14.1640625" style="3" customWidth="1"/>
    <col min="5" max="5" width="10" style="3" bestFit="1" customWidth="1"/>
    <col min="6" max="7" width="9.33203125" style="3" customWidth="1"/>
    <col min="8" max="8" width="7.6640625" style="3" customWidth="1"/>
    <col min="9" max="9" width="8.6640625" style="3" customWidth="1"/>
    <col min="10" max="10" width="9" style="3" customWidth="1"/>
    <col min="11" max="11" width="10.6640625" style="3" customWidth="1"/>
    <col min="12" max="12" width="8.33203125" style="3" customWidth="1"/>
    <col min="13" max="13" width="9.1640625" style="3" customWidth="1"/>
    <col min="14" max="14" width="9.33203125" style="3" bestFit="1" customWidth="1"/>
    <col min="15" max="16" width="13" style="3" customWidth="1"/>
    <col min="17" max="17" width="12.1640625" style="3" customWidth="1"/>
    <col min="18" max="18" width="13" style="3" customWidth="1"/>
    <col min="19" max="16384" width="9.1640625" style="3"/>
  </cols>
  <sheetData>
    <row r="1" spans="2:21" ht="14" thickBot="1" x14ac:dyDescent="0.2"/>
    <row r="2" spans="2:21" ht="27" customHeight="1" thickBot="1" x14ac:dyDescent="0.35">
      <c r="B2" s="1"/>
      <c r="C2" s="371" t="s">
        <v>111</v>
      </c>
      <c r="D2" s="372"/>
      <c r="E2" s="372"/>
      <c r="F2" s="372"/>
      <c r="G2" s="372"/>
      <c r="H2" s="372"/>
      <c r="I2" s="372"/>
      <c r="J2" s="372"/>
      <c r="K2" s="372"/>
      <c r="L2" s="372"/>
      <c r="M2" s="372"/>
      <c r="N2" s="372"/>
      <c r="O2" s="372"/>
      <c r="P2" s="372"/>
      <c r="Q2" s="372"/>
      <c r="R2" s="373"/>
    </row>
    <row r="3" spans="2:21" ht="87.75" customHeight="1" thickBot="1" x14ac:dyDescent="0.3">
      <c r="B3" s="2"/>
      <c r="C3" s="367" t="s">
        <v>32</v>
      </c>
      <c r="D3" s="374"/>
      <c r="E3" s="374"/>
      <c r="F3" s="374"/>
      <c r="G3" s="375" t="s">
        <v>33</v>
      </c>
      <c r="H3" s="376"/>
      <c r="I3" s="376"/>
      <c r="J3" s="377"/>
      <c r="K3" s="375" t="s">
        <v>41</v>
      </c>
      <c r="L3" s="376"/>
      <c r="M3" s="376"/>
      <c r="N3" s="377"/>
      <c r="O3" s="367" t="s">
        <v>42</v>
      </c>
      <c r="P3" s="378"/>
      <c r="Q3" s="367" t="s">
        <v>43</v>
      </c>
      <c r="R3" s="368"/>
    </row>
    <row r="4" spans="2:21" ht="20" thickBot="1" x14ac:dyDescent="0.3">
      <c r="B4" s="24"/>
      <c r="C4" s="383" t="s">
        <v>40</v>
      </c>
      <c r="D4" s="384"/>
      <c r="E4" s="380" t="s">
        <v>31</v>
      </c>
      <c r="F4" s="381"/>
      <c r="G4" s="383" t="s">
        <v>40</v>
      </c>
      <c r="H4" s="384"/>
      <c r="I4" s="380" t="s">
        <v>31</v>
      </c>
      <c r="J4" s="381"/>
      <c r="K4" s="383" t="s">
        <v>40</v>
      </c>
      <c r="L4" s="384"/>
      <c r="M4" s="380" t="s">
        <v>31</v>
      </c>
      <c r="N4" s="381"/>
      <c r="O4" s="379"/>
      <c r="P4" s="370"/>
      <c r="Q4" s="369"/>
      <c r="R4" s="370"/>
    </row>
    <row r="5" spans="2:21" ht="17" thickBot="1" x14ac:dyDescent="0.25">
      <c r="B5" s="105" t="s">
        <v>5</v>
      </c>
      <c r="C5" s="25" t="s">
        <v>15</v>
      </c>
      <c r="D5" s="26" t="s">
        <v>91</v>
      </c>
      <c r="E5" s="27" t="s">
        <v>15</v>
      </c>
      <c r="F5" s="28" t="s">
        <v>91</v>
      </c>
      <c r="G5" s="25" t="s">
        <v>15</v>
      </c>
      <c r="H5" s="26" t="s">
        <v>91</v>
      </c>
      <c r="I5" s="27" t="s">
        <v>15</v>
      </c>
      <c r="J5" s="28" t="s">
        <v>91</v>
      </c>
      <c r="K5" s="25" t="s">
        <v>15</v>
      </c>
      <c r="L5" s="26" t="s">
        <v>91</v>
      </c>
      <c r="M5" s="27" t="s">
        <v>15</v>
      </c>
      <c r="N5" s="28" t="s">
        <v>91</v>
      </c>
      <c r="O5" s="25" t="s">
        <v>15</v>
      </c>
      <c r="P5" s="27" t="s">
        <v>91</v>
      </c>
      <c r="Q5" s="25" t="s">
        <v>15</v>
      </c>
      <c r="R5" s="28" t="s">
        <v>91</v>
      </c>
    </row>
    <row r="6" spans="2:21" ht="15" x14ac:dyDescent="0.2">
      <c r="B6" s="47" t="s">
        <v>65</v>
      </c>
      <c r="C6" s="58">
        <v>114917.129</v>
      </c>
      <c r="D6" s="79">
        <v>0.74500974598487602</v>
      </c>
      <c r="E6" s="80">
        <v>18430.727999999999</v>
      </c>
      <c r="F6" s="81">
        <v>0.71635638609019103</v>
      </c>
      <c r="G6" s="58">
        <v>4361.9170000000004</v>
      </c>
      <c r="H6" s="79">
        <v>3.6569013135802582E-2</v>
      </c>
      <c r="I6" s="80">
        <v>772.303</v>
      </c>
      <c r="J6" s="81">
        <v>4.0217765622520739E-2</v>
      </c>
      <c r="K6" s="56">
        <v>34970.116000000002</v>
      </c>
      <c r="L6" s="79">
        <v>0.77328812975982331</v>
      </c>
      <c r="M6" s="80">
        <v>6525.4030000000002</v>
      </c>
      <c r="N6" s="81">
        <v>0.74637387568944158</v>
      </c>
      <c r="O6" s="88">
        <v>41495.519</v>
      </c>
      <c r="P6" s="84">
        <v>0.76944064193412165</v>
      </c>
      <c r="Q6" s="82">
        <v>46629.739000000001</v>
      </c>
      <c r="R6" s="81">
        <v>0.74091364682968597</v>
      </c>
      <c r="S6" s="7"/>
      <c r="T6" s="7"/>
      <c r="U6" s="7"/>
    </row>
    <row r="7" spans="2:21" ht="15.75" customHeight="1" x14ac:dyDescent="0.2">
      <c r="B7" s="65" t="s">
        <v>66</v>
      </c>
      <c r="C7" s="64">
        <v>113513.963</v>
      </c>
      <c r="D7" s="66">
        <v>0.7284388006287239</v>
      </c>
      <c r="E7" s="67">
        <v>18675.465</v>
      </c>
      <c r="F7" s="68">
        <v>0.70457505504980422</v>
      </c>
      <c r="G7" s="64">
        <v>6142.5219999999999</v>
      </c>
      <c r="H7" s="66">
        <v>5.133463514326031E-2</v>
      </c>
      <c r="I7" s="67">
        <v>1218.2760000000001</v>
      </c>
      <c r="J7" s="68">
        <v>6.1239160598300743E-2</v>
      </c>
      <c r="K7" s="62">
        <v>36175.360999999997</v>
      </c>
      <c r="L7" s="66">
        <v>0.76785643032169437</v>
      </c>
      <c r="M7" s="67">
        <v>6612.2569999999996</v>
      </c>
      <c r="N7" s="68">
        <v>0.7505373312108452</v>
      </c>
      <c r="O7" s="89">
        <v>42787.617999999995</v>
      </c>
      <c r="P7" s="85">
        <v>0.76533879604280064</v>
      </c>
      <c r="Q7" s="69">
        <v>50148.415999999997</v>
      </c>
      <c r="R7" s="68">
        <v>0.72496978740189566</v>
      </c>
      <c r="S7" s="7"/>
      <c r="T7" s="7"/>
      <c r="U7" s="7"/>
    </row>
    <row r="8" spans="2:21" ht="15" x14ac:dyDescent="0.2">
      <c r="B8" s="65" t="s">
        <v>67</v>
      </c>
      <c r="C8" s="64">
        <v>113797.17600000001</v>
      </c>
      <c r="D8" s="66">
        <v>0.72307760394220522</v>
      </c>
      <c r="E8" s="67">
        <v>18847.844000000001</v>
      </c>
      <c r="F8" s="68">
        <v>0.69219415722037969</v>
      </c>
      <c r="G8" s="64">
        <v>6564.2780000000002</v>
      </c>
      <c r="H8" s="66">
        <v>5.453804172222778E-2</v>
      </c>
      <c r="I8" s="67">
        <v>1317.4380000000001</v>
      </c>
      <c r="J8" s="68">
        <v>6.5331989902248838E-2</v>
      </c>
      <c r="K8" s="62">
        <v>37017.470999999998</v>
      </c>
      <c r="L8" s="66">
        <v>0.76478762324752192</v>
      </c>
      <c r="M8" s="67">
        <v>7063.8469999999998</v>
      </c>
      <c r="N8" s="68">
        <v>0.74057756309428768</v>
      </c>
      <c r="O8" s="89">
        <v>44081.317999999999</v>
      </c>
      <c r="P8" s="85">
        <v>0.76121671267928548</v>
      </c>
      <c r="Q8" s="69">
        <v>51963.034</v>
      </c>
      <c r="R8" s="68">
        <v>0.718522389061097</v>
      </c>
      <c r="S8" s="7"/>
      <c r="T8" s="7"/>
      <c r="U8" s="7"/>
    </row>
    <row r="9" spans="2:21" ht="15" x14ac:dyDescent="0.2">
      <c r="B9" s="65" t="s">
        <v>68</v>
      </c>
      <c r="C9" s="64">
        <v>114235.8</v>
      </c>
      <c r="D9" s="66">
        <v>0.71601115975508312</v>
      </c>
      <c r="E9" s="67">
        <v>19698.682000000001</v>
      </c>
      <c r="F9" s="68">
        <v>0.69558141361204784</v>
      </c>
      <c r="G9" s="64">
        <v>6713.7820000000002</v>
      </c>
      <c r="H9" s="66">
        <v>5.5508930985805303E-2</v>
      </c>
      <c r="I9" s="67">
        <v>1248.768</v>
      </c>
      <c r="J9" s="68">
        <v>5.9614320597495163E-2</v>
      </c>
      <c r="K9" s="62">
        <v>38595.137999999999</v>
      </c>
      <c r="L9" s="66">
        <v>0.75809203839525374</v>
      </c>
      <c r="M9" s="67">
        <v>7372.2860000000001</v>
      </c>
      <c r="N9" s="68">
        <v>0.73967673992441174</v>
      </c>
      <c r="O9" s="89">
        <v>45967.423999999999</v>
      </c>
      <c r="P9" s="85">
        <v>0.75531601358375111</v>
      </c>
      <c r="Q9" s="69">
        <v>53929.974000000002</v>
      </c>
      <c r="R9" s="68">
        <v>0.7129314658649426</v>
      </c>
      <c r="S9" s="7"/>
      <c r="T9" s="7"/>
      <c r="U9" s="7"/>
    </row>
    <row r="10" spans="2:21" ht="15.75" customHeight="1" x14ac:dyDescent="0.2">
      <c r="B10" s="65" t="s">
        <v>69</v>
      </c>
      <c r="C10" s="64">
        <v>115356.28599999999</v>
      </c>
      <c r="D10" s="66">
        <v>0.71550759945512987</v>
      </c>
      <c r="E10" s="67">
        <v>20163.444</v>
      </c>
      <c r="F10" s="68">
        <v>0.7095119947217946</v>
      </c>
      <c r="G10" s="64">
        <v>6359.0709999999999</v>
      </c>
      <c r="H10" s="66">
        <v>5.2245428652031155E-2</v>
      </c>
      <c r="I10" s="67">
        <v>1067.893</v>
      </c>
      <c r="J10" s="68">
        <v>5.0297962864985848E-2</v>
      </c>
      <c r="K10" s="62">
        <v>39507.648999999998</v>
      </c>
      <c r="L10" s="66">
        <v>0.75495030157172482</v>
      </c>
      <c r="M10" s="67">
        <v>7187.4129999999996</v>
      </c>
      <c r="N10" s="68">
        <v>0.74708905212227839</v>
      </c>
      <c r="O10" s="89">
        <v>46695.061999999998</v>
      </c>
      <c r="P10" s="85">
        <v>0.75377225467159248</v>
      </c>
      <c r="Q10" s="69">
        <v>54122.025999999998</v>
      </c>
      <c r="R10" s="68">
        <v>0.71460912859296655</v>
      </c>
      <c r="S10" s="7"/>
      <c r="T10" s="7"/>
      <c r="U10" s="7"/>
    </row>
    <row r="11" spans="2:21" ht="15" customHeight="1" x14ac:dyDescent="0.2">
      <c r="B11" s="65" t="s">
        <v>70</v>
      </c>
      <c r="C11" s="64">
        <v>116942.33900000001</v>
      </c>
      <c r="D11" s="66">
        <v>0.71783954702885688</v>
      </c>
      <c r="E11" s="67">
        <v>20847.82</v>
      </c>
      <c r="F11" s="68">
        <v>0.71686246451245705</v>
      </c>
      <c r="G11" s="64">
        <v>5933.9189999999999</v>
      </c>
      <c r="H11" s="66">
        <v>4.8291827050918168E-2</v>
      </c>
      <c r="I11" s="67">
        <v>961.11800000000005</v>
      </c>
      <c r="J11" s="68">
        <v>4.4069912987051464E-2</v>
      </c>
      <c r="K11" s="62">
        <v>40032.485999999997</v>
      </c>
      <c r="L11" s="66">
        <v>0.7542643505986395</v>
      </c>
      <c r="M11" s="67">
        <v>7273.098</v>
      </c>
      <c r="N11" s="68">
        <v>0.74991097597155854</v>
      </c>
      <c r="O11" s="89">
        <v>47305.583999999995</v>
      </c>
      <c r="P11" s="85">
        <v>0.75360491790282857</v>
      </c>
      <c r="Q11" s="69">
        <v>54200.620999999999</v>
      </c>
      <c r="R11" s="68">
        <v>0.71769154227093623</v>
      </c>
      <c r="S11" s="7"/>
      <c r="T11" s="7"/>
      <c r="U11" s="7"/>
    </row>
    <row r="12" spans="2:21" ht="15" x14ac:dyDescent="0.2">
      <c r="B12" s="54" t="s">
        <v>71</v>
      </c>
      <c r="C12" s="48">
        <v>118541.508</v>
      </c>
      <c r="D12" s="49">
        <v>0.72287672542545856</v>
      </c>
      <c r="E12" s="50">
        <v>21935.102999999999</v>
      </c>
      <c r="F12" s="51">
        <v>0.72883537306045054</v>
      </c>
      <c r="G12" s="48">
        <v>5477.8710000000001</v>
      </c>
      <c r="H12" s="49">
        <v>4.4169476126791445E-2</v>
      </c>
      <c r="I12" s="50">
        <v>808.24300000000005</v>
      </c>
      <c r="J12" s="51">
        <v>3.5537558985384125E-2</v>
      </c>
      <c r="K12" s="52">
        <v>39966.406999999999</v>
      </c>
      <c r="L12" s="49">
        <v>0.75628127306106885</v>
      </c>
      <c r="M12" s="50">
        <v>7352.7550000000001</v>
      </c>
      <c r="N12" s="51">
        <v>0.75569077868259416</v>
      </c>
      <c r="O12" s="90">
        <v>47319.161999999997</v>
      </c>
      <c r="P12" s="86">
        <v>0.75618970563698196</v>
      </c>
      <c r="Q12" s="53">
        <v>53605.275999999998</v>
      </c>
      <c r="R12" s="51">
        <v>0.72380072747334734</v>
      </c>
      <c r="S12" s="7"/>
      <c r="T12" s="7"/>
      <c r="U12" s="7"/>
    </row>
    <row r="13" spans="2:21" ht="15.75" customHeight="1" x14ac:dyDescent="0.2">
      <c r="B13" s="65" t="s">
        <v>72</v>
      </c>
      <c r="C13" s="64">
        <v>118511.72</v>
      </c>
      <c r="D13" s="66">
        <v>0.71703905780487009</v>
      </c>
      <c r="E13" s="67">
        <v>22426.097000000002</v>
      </c>
      <c r="F13" s="68">
        <v>0.72021638256202647</v>
      </c>
      <c r="G13" s="64">
        <v>5783.2529999999997</v>
      </c>
      <c r="H13" s="66">
        <v>4.6528454533716339E-2</v>
      </c>
      <c r="I13" s="67">
        <v>1043.183</v>
      </c>
      <c r="J13" s="68">
        <v>4.4448871034816574E-2</v>
      </c>
      <c r="K13" s="62">
        <v>40984.336000000003</v>
      </c>
      <c r="L13" s="66">
        <v>0.75202984421964159</v>
      </c>
      <c r="M13" s="67">
        <v>7668.7190000000001</v>
      </c>
      <c r="N13" s="68">
        <v>0.75371831054397553</v>
      </c>
      <c r="O13" s="89">
        <v>48653.055</v>
      </c>
      <c r="P13" s="85">
        <v>0.75229751646937348</v>
      </c>
      <c r="Q13" s="69">
        <v>55479.491000000002</v>
      </c>
      <c r="R13" s="68">
        <v>0.71754275850272831</v>
      </c>
      <c r="S13" s="7"/>
      <c r="T13" s="7"/>
      <c r="U13" s="7"/>
    </row>
    <row r="14" spans="2:21" ht="15" x14ac:dyDescent="0.2">
      <c r="B14" s="65" t="s">
        <v>73</v>
      </c>
      <c r="C14" s="64">
        <v>116646.946</v>
      </c>
      <c r="D14" s="66">
        <v>0.70105556971559946</v>
      </c>
      <c r="E14" s="67">
        <v>21720.43</v>
      </c>
      <c r="F14" s="68">
        <v>0.70162279037612241</v>
      </c>
      <c r="G14" s="64">
        <v>8304.42</v>
      </c>
      <c r="H14" s="66">
        <v>6.6461218199087152E-2</v>
      </c>
      <c r="I14" s="67">
        <v>1559.12</v>
      </c>
      <c r="J14" s="68">
        <v>6.697380318777639E-2</v>
      </c>
      <c r="K14" s="62">
        <v>41436.222999999998</v>
      </c>
      <c r="L14" s="66">
        <v>0.75096566246897178</v>
      </c>
      <c r="M14" s="67">
        <v>7677.8680000000004</v>
      </c>
      <c r="N14" s="68">
        <v>0.75198616370396265</v>
      </c>
      <c r="O14" s="89">
        <v>49114.091</v>
      </c>
      <c r="P14" s="85">
        <v>0.75112574801550458</v>
      </c>
      <c r="Q14" s="69">
        <v>58977.630999999994</v>
      </c>
      <c r="R14" s="68">
        <v>0.70114454935259651</v>
      </c>
      <c r="S14" s="7"/>
      <c r="T14" s="7"/>
      <c r="U14" s="7"/>
    </row>
    <row r="15" spans="2:21" ht="15" x14ac:dyDescent="0.2">
      <c r="B15" s="65" t="s">
        <v>74</v>
      </c>
      <c r="C15" s="64">
        <v>111435.749</v>
      </c>
      <c r="D15" s="66">
        <v>0.66568719579969282</v>
      </c>
      <c r="E15" s="67">
        <v>21022.554</v>
      </c>
      <c r="F15" s="68">
        <v>0.67722070560466063</v>
      </c>
      <c r="G15" s="64">
        <v>11781.626</v>
      </c>
      <c r="H15" s="66">
        <v>9.5616596279542554E-2</v>
      </c>
      <c r="I15" s="67">
        <v>2350.8609999999999</v>
      </c>
      <c r="J15" s="68">
        <v>0.10057841355232001</v>
      </c>
      <c r="K15" s="62">
        <v>44182.192999999999</v>
      </c>
      <c r="L15" s="66">
        <v>0.73606746105820298</v>
      </c>
      <c r="M15" s="67">
        <v>7668.982</v>
      </c>
      <c r="N15" s="68">
        <v>0.75295135874977692</v>
      </c>
      <c r="O15" s="89">
        <v>51851.175000000003</v>
      </c>
      <c r="P15" s="85">
        <v>0.73870861941928456</v>
      </c>
      <c r="Q15" s="69">
        <v>65983.662000000011</v>
      </c>
      <c r="R15" s="68">
        <v>0.66749138973704469</v>
      </c>
      <c r="S15" s="7"/>
      <c r="T15" s="7"/>
      <c r="U15" s="7"/>
    </row>
    <row r="16" spans="2:21" ht="15" x14ac:dyDescent="0.2">
      <c r="B16" s="61" t="s">
        <v>75</v>
      </c>
      <c r="C16" s="64">
        <v>111557.15</v>
      </c>
      <c r="D16" s="66">
        <v>0.6639689451719647</v>
      </c>
      <c r="E16" s="67">
        <v>21496.638999999999</v>
      </c>
      <c r="F16" s="68">
        <v>0.67767014623255795</v>
      </c>
      <c r="G16" s="64">
        <v>11251.974</v>
      </c>
      <c r="H16" s="66">
        <v>9.1621645310327279E-2</v>
      </c>
      <c r="I16" s="67">
        <v>2357.21</v>
      </c>
      <c r="J16" s="68">
        <v>9.8818853091591219E-2</v>
      </c>
      <c r="K16" s="62">
        <v>45206.49</v>
      </c>
      <c r="L16" s="66">
        <v>0.73093875668007857</v>
      </c>
      <c r="M16" s="67">
        <v>7867.5410000000002</v>
      </c>
      <c r="N16" s="68">
        <v>0.75197994161037707</v>
      </c>
      <c r="O16" s="89">
        <v>53074.030999999995</v>
      </c>
      <c r="P16" s="85">
        <v>0.73428042907862978</v>
      </c>
      <c r="Q16" s="69">
        <v>66683.214999999997</v>
      </c>
      <c r="R16" s="68">
        <v>0.66614491223669292</v>
      </c>
      <c r="S16" s="7"/>
      <c r="T16" s="7"/>
      <c r="U16" s="7"/>
    </row>
    <row r="17" spans="2:21" ht="15" x14ac:dyDescent="0.2">
      <c r="B17" s="61" t="s">
        <v>76</v>
      </c>
      <c r="C17" s="64">
        <v>112215.61</v>
      </c>
      <c r="D17" s="66">
        <v>0.66648164573929247</v>
      </c>
      <c r="E17" s="67">
        <v>21826.906999999999</v>
      </c>
      <c r="F17" s="68">
        <v>0.68535424365042186</v>
      </c>
      <c r="G17" s="64">
        <v>10242.886</v>
      </c>
      <c r="H17" s="66">
        <v>8.3643735098624772E-2</v>
      </c>
      <c r="I17" s="67">
        <v>2071.9290000000001</v>
      </c>
      <c r="J17" s="68">
        <v>8.6695812298138705E-2</v>
      </c>
      <c r="K17" s="62">
        <v>45911.646999999997</v>
      </c>
      <c r="L17" s="66">
        <v>0.72731717047956657</v>
      </c>
      <c r="M17" s="67">
        <v>7948.7920000000004</v>
      </c>
      <c r="N17" s="68">
        <v>0.75041180460912194</v>
      </c>
      <c r="O17" s="89">
        <v>53860.438999999998</v>
      </c>
      <c r="P17" s="85">
        <v>0.730990717102729</v>
      </c>
      <c r="Q17" s="69">
        <v>66175.254000000001</v>
      </c>
      <c r="R17" s="68">
        <v>0.66948361441902171</v>
      </c>
      <c r="S17" s="7"/>
      <c r="T17" s="7"/>
      <c r="U17" s="7"/>
    </row>
    <row r="18" spans="2:21" ht="15" x14ac:dyDescent="0.2">
      <c r="B18" s="61" t="s">
        <v>77</v>
      </c>
      <c r="C18" s="64">
        <v>113644.857</v>
      </c>
      <c r="D18" s="66">
        <v>0.67372050861756272</v>
      </c>
      <c r="E18" s="67">
        <v>22465.803</v>
      </c>
      <c r="F18" s="68">
        <v>0.68232149517734553</v>
      </c>
      <c r="G18" s="64">
        <v>9321.2860000000001</v>
      </c>
      <c r="H18" s="66">
        <v>7.5803678741066138E-2</v>
      </c>
      <c r="I18" s="67">
        <v>1886.963</v>
      </c>
      <c r="J18" s="68">
        <v>7.7484545287381315E-2</v>
      </c>
      <c r="K18" s="62">
        <v>45716.353000000003</v>
      </c>
      <c r="L18" s="66">
        <v>0.72897986403995352</v>
      </c>
      <c r="M18" s="67">
        <v>8572.7729999999992</v>
      </c>
      <c r="N18" s="68">
        <v>0.7396315061083738</v>
      </c>
      <c r="O18" s="89">
        <v>54289.126000000004</v>
      </c>
      <c r="P18" s="85">
        <v>0.7307194328837141</v>
      </c>
      <c r="Q18" s="69">
        <v>65497.375</v>
      </c>
      <c r="R18" s="68">
        <v>0.67512517544253636</v>
      </c>
      <c r="S18" s="7"/>
      <c r="T18" s="7"/>
      <c r="U18" s="7"/>
    </row>
    <row r="19" spans="2:21" ht="15" customHeight="1" x14ac:dyDescent="0.2">
      <c r="B19" s="61" t="s">
        <v>78</v>
      </c>
      <c r="C19" s="64">
        <v>113767.435</v>
      </c>
      <c r="D19" s="66">
        <v>0.67231131931859134</v>
      </c>
      <c r="E19" s="67">
        <v>22936.441999999999</v>
      </c>
      <c r="F19" s="68">
        <v>0.68829459305141349</v>
      </c>
      <c r="G19" s="64">
        <v>8360.1769999999997</v>
      </c>
      <c r="H19" s="66">
        <v>6.8454437641833205E-2</v>
      </c>
      <c r="I19" s="67">
        <v>1575.4780000000001</v>
      </c>
      <c r="J19" s="68">
        <v>6.427395324397274E-2</v>
      </c>
      <c r="K19" s="62">
        <v>47090.771999999997</v>
      </c>
      <c r="L19" s="66">
        <v>0.72171598093029887</v>
      </c>
      <c r="M19" s="67">
        <v>8811.6630000000005</v>
      </c>
      <c r="N19" s="68">
        <v>0.73557276238872626</v>
      </c>
      <c r="O19" s="89">
        <v>55902.434999999998</v>
      </c>
      <c r="P19" s="85">
        <v>0.72399579293115091</v>
      </c>
      <c r="Q19" s="69">
        <v>65838.09</v>
      </c>
      <c r="R19" s="68">
        <v>0.67494099630226267</v>
      </c>
      <c r="S19" s="7"/>
      <c r="T19" s="7"/>
      <c r="U19" s="7"/>
    </row>
    <row r="20" spans="2:21" ht="15" x14ac:dyDescent="0.2">
      <c r="B20" s="61" t="s">
        <v>79</v>
      </c>
      <c r="C20" s="64">
        <v>115577.432</v>
      </c>
      <c r="D20" s="66">
        <v>0.68343016954151692</v>
      </c>
      <c r="E20" s="67">
        <v>23901.278999999999</v>
      </c>
      <c r="F20" s="68">
        <v>0.69929527681453463</v>
      </c>
      <c r="G20" s="64">
        <v>6849.55</v>
      </c>
      <c r="H20" s="66">
        <v>5.594804256466928E-2</v>
      </c>
      <c r="I20" s="67">
        <v>1331.242</v>
      </c>
      <c r="J20" s="68">
        <v>5.2758977194549847E-2</v>
      </c>
      <c r="K20" s="62">
        <v>46686.758000000002</v>
      </c>
      <c r="L20" s="66">
        <v>0.72393279221428131</v>
      </c>
      <c r="M20" s="67">
        <v>8946.5730000000003</v>
      </c>
      <c r="N20" s="68">
        <v>0.7382442905010882</v>
      </c>
      <c r="O20" s="89">
        <v>55633.331000000006</v>
      </c>
      <c r="P20" s="85">
        <v>0.72633894709736802</v>
      </c>
      <c r="Q20" s="69">
        <v>63814.123000000007</v>
      </c>
      <c r="R20" s="68">
        <v>0.6860975286516986</v>
      </c>
      <c r="S20" s="7"/>
      <c r="T20" s="7"/>
      <c r="U20" s="7"/>
    </row>
    <row r="21" spans="2:21" ht="15" customHeight="1" x14ac:dyDescent="0.2">
      <c r="B21" s="61" t="s">
        <v>80</v>
      </c>
      <c r="C21" s="64">
        <v>116919.258</v>
      </c>
      <c r="D21" s="66">
        <v>0.6872937859400513</v>
      </c>
      <c r="E21" s="67">
        <v>24168.238000000001</v>
      </c>
      <c r="F21" s="68">
        <v>0.70054512587368722</v>
      </c>
      <c r="G21" s="64">
        <v>6144.518</v>
      </c>
      <c r="H21" s="66">
        <v>4.9929542223700336E-2</v>
      </c>
      <c r="I21" s="67">
        <v>1121.1500000000001</v>
      </c>
      <c r="J21" s="68">
        <v>4.4332824503305494E-2</v>
      </c>
      <c r="K21" s="62">
        <v>47051.625</v>
      </c>
      <c r="L21" s="66">
        <v>0.72341349035176417</v>
      </c>
      <c r="M21" s="67">
        <v>9209.7999999999993</v>
      </c>
      <c r="N21" s="68">
        <v>0.73304299220028024</v>
      </c>
      <c r="O21" s="89">
        <v>56261.425000000003</v>
      </c>
      <c r="P21" s="85">
        <v>0.72503707934530515</v>
      </c>
      <c r="Q21" s="69">
        <v>63527.092999999993</v>
      </c>
      <c r="R21" s="68">
        <v>0.68952803751447078</v>
      </c>
      <c r="S21" s="7"/>
      <c r="T21" s="7"/>
      <c r="U21" s="7"/>
    </row>
    <row r="22" spans="2:21" ht="15.75" customHeight="1" x14ac:dyDescent="0.2">
      <c r="B22" s="61" t="s">
        <v>81</v>
      </c>
      <c r="C22" s="64">
        <v>118360.675</v>
      </c>
      <c r="D22" s="66">
        <v>0.6945015849725501</v>
      </c>
      <c r="E22" s="67">
        <v>24844.331999999999</v>
      </c>
      <c r="F22" s="68">
        <v>0.70151371501129201</v>
      </c>
      <c r="G22" s="64">
        <v>5776.8819999999996</v>
      </c>
      <c r="H22" s="66">
        <v>4.6536134104846284E-2</v>
      </c>
      <c r="I22" s="67">
        <v>1097.4670000000001</v>
      </c>
      <c r="J22" s="68">
        <v>4.2304968903660083E-2</v>
      </c>
      <c r="K22" s="62">
        <v>46287.792000000001</v>
      </c>
      <c r="L22" s="66">
        <v>0.72839843209005251</v>
      </c>
      <c r="M22" s="67">
        <v>9473.52</v>
      </c>
      <c r="N22" s="68">
        <v>0.73250219770715608</v>
      </c>
      <c r="O22" s="89">
        <v>55761.312000000005</v>
      </c>
      <c r="P22" s="85">
        <v>0.72910449357849927</v>
      </c>
      <c r="Q22" s="69">
        <v>62635.661</v>
      </c>
      <c r="R22" s="68">
        <v>0.69570803666455261</v>
      </c>
      <c r="S22" s="7"/>
      <c r="T22" s="7"/>
      <c r="U22" s="7"/>
    </row>
    <row r="23" spans="2:21" ht="15" x14ac:dyDescent="0.2">
      <c r="B23" s="61" t="s">
        <v>82</v>
      </c>
      <c r="C23" s="64">
        <v>119640.564</v>
      </c>
      <c r="D23" s="66">
        <v>0.70129046332818568</v>
      </c>
      <c r="E23" s="67">
        <v>25043.501</v>
      </c>
      <c r="F23" s="68">
        <v>0.71259137977159626</v>
      </c>
      <c r="G23" s="64">
        <v>4996.0330000000004</v>
      </c>
      <c r="H23" s="66">
        <v>4.0084799491115763E-2</v>
      </c>
      <c r="I23" s="67">
        <v>955.98</v>
      </c>
      <c r="J23" s="68">
        <v>3.6769195508171877E-2</v>
      </c>
      <c r="K23" s="62">
        <v>45963.989000000001</v>
      </c>
      <c r="L23" s="66">
        <v>0.73057543307617956</v>
      </c>
      <c r="M23" s="67">
        <v>9144.7849999999999</v>
      </c>
      <c r="N23" s="68">
        <v>0.73979297220206564</v>
      </c>
      <c r="O23" s="89">
        <v>55108.774000000005</v>
      </c>
      <c r="P23" s="85">
        <v>0.73214992518986577</v>
      </c>
      <c r="Q23" s="69">
        <v>61060.787000000004</v>
      </c>
      <c r="R23" s="68">
        <v>0.70322082712426748</v>
      </c>
      <c r="S23" s="7"/>
      <c r="T23" s="7"/>
      <c r="U23" s="7"/>
    </row>
    <row r="24" spans="2:21" ht="15" x14ac:dyDescent="0.2">
      <c r="B24" s="70" t="s">
        <v>83</v>
      </c>
      <c r="C24" s="64">
        <v>120631.60400000001</v>
      </c>
      <c r="D24" s="66">
        <v>0.70728388704312317</v>
      </c>
      <c r="E24" s="67">
        <v>26212.433000000001</v>
      </c>
      <c r="F24" s="68">
        <v>0.72422393732764834</v>
      </c>
      <c r="G24" s="64">
        <v>4656.7759999999998</v>
      </c>
      <c r="H24" s="66">
        <v>3.7168458878628644E-2</v>
      </c>
      <c r="I24" s="67">
        <v>863.1</v>
      </c>
      <c r="J24" s="68">
        <v>3.1877488801420828E-2</v>
      </c>
      <c r="K24" s="62">
        <v>45267.752</v>
      </c>
      <c r="L24" s="66">
        <v>0.73458736740113229</v>
      </c>
      <c r="M24" s="67">
        <v>9118.2900000000009</v>
      </c>
      <c r="N24" s="68">
        <v>0.7480705478390608</v>
      </c>
      <c r="O24" s="89">
        <v>54386.042000000001</v>
      </c>
      <c r="P24" s="85">
        <v>0.73694774443844502</v>
      </c>
      <c r="Q24" s="69">
        <v>59905.917999999998</v>
      </c>
      <c r="R24" s="68">
        <v>0.71024942665646529</v>
      </c>
      <c r="S24" s="7"/>
      <c r="T24" s="7"/>
      <c r="U24" s="7"/>
    </row>
    <row r="25" spans="2:21" ht="15" x14ac:dyDescent="0.2">
      <c r="B25" s="54" t="s">
        <v>84</v>
      </c>
      <c r="C25" s="48">
        <v>122259.568</v>
      </c>
      <c r="D25" s="49">
        <v>0.71472656438624083</v>
      </c>
      <c r="E25" s="50">
        <v>25857.147000000001</v>
      </c>
      <c r="F25" s="51">
        <v>0.73208690609550264</v>
      </c>
      <c r="G25" s="48">
        <v>4452.2259999999997</v>
      </c>
      <c r="H25" s="49">
        <v>3.5136634558263768E-2</v>
      </c>
      <c r="I25" s="50">
        <v>740.92100000000005</v>
      </c>
      <c r="J25" s="51">
        <v>2.7856196171842259E-2</v>
      </c>
      <c r="K25" s="52">
        <v>44346.025999999998</v>
      </c>
      <c r="L25" s="49">
        <v>0.74075417306265212</v>
      </c>
      <c r="M25" s="50">
        <v>8721.7099999999991</v>
      </c>
      <c r="N25" s="51">
        <v>0.75306441620329556</v>
      </c>
      <c r="O25" s="90">
        <v>53067.735999999997</v>
      </c>
      <c r="P25" s="86">
        <v>0.74286096691560488</v>
      </c>
      <c r="Q25" s="53">
        <v>58260.883000000002</v>
      </c>
      <c r="R25" s="51">
        <v>0.71769763983782775</v>
      </c>
      <c r="S25" s="7"/>
      <c r="T25" s="7"/>
      <c r="U25" s="7"/>
    </row>
    <row r="26" spans="2:21" ht="15" x14ac:dyDescent="0.2">
      <c r="B26" s="61" t="s">
        <v>85</v>
      </c>
      <c r="C26" s="64">
        <v>116075.272</v>
      </c>
      <c r="D26" s="66">
        <v>0.67971257738084279</v>
      </c>
      <c r="E26" s="67">
        <v>23912.608</v>
      </c>
      <c r="F26" s="68">
        <v>0.68403839339623373</v>
      </c>
      <c r="G26" s="64">
        <v>7980.6289999999999</v>
      </c>
      <c r="H26" s="66">
        <v>6.4330909982266787E-2</v>
      </c>
      <c r="I26" s="67">
        <v>1855.798</v>
      </c>
      <c r="J26" s="68">
        <v>7.2018346808102915E-2</v>
      </c>
      <c r="K26" s="62">
        <v>46715.21</v>
      </c>
      <c r="L26" s="66">
        <v>0.72644547589785247</v>
      </c>
      <c r="M26" s="67">
        <v>9189.5849999999991</v>
      </c>
      <c r="N26" s="68">
        <v>0.73712491086801868</v>
      </c>
      <c r="O26" s="89">
        <v>55904.794999999998</v>
      </c>
      <c r="P26" s="85">
        <v>0.72826015154627954</v>
      </c>
      <c r="Q26" s="69">
        <v>65741.221999999994</v>
      </c>
      <c r="R26" s="68">
        <v>0.68044763059336155</v>
      </c>
      <c r="S26" s="7"/>
      <c r="T26" s="7"/>
      <c r="U26" s="7"/>
    </row>
    <row r="27" spans="2:21" ht="15" customHeight="1" x14ac:dyDescent="0.2">
      <c r="B27" s="61" t="s">
        <v>86</v>
      </c>
      <c r="C27" s="64">
        <v>118818.649</v>
      </c>
      <c r="D27" s="66">
        <v>0.70261599528408147</v>
      </c>
      <c r="E27" s="67">
        <v>26060.208999999999</v>
      </c>
      <c r="F27" s="68">
        <v>0.72356936961620533</v>
      </c>
      <c r="G27" s="64">
        <v>5014.0609999999997</v>
      </c>
      <c r="H27" s="66">
        <v>4.0490602200339468E-2</v>
      </c>
      <c r="I27" s="67">
        <v>1031.5029999999999</v>
      </c>
      <c r="J27" s="68">
        <v>3.8074485658196863E-2</v>
      </c>
      <c r="K27" s="62">
        <v>45276.233999999997</v>
      </c>
      <c r="L27" s="66">
        <v>0.73226588180930285</v>
      </c>
      <c r="M27" s="67">
        <v>8924.4740000000002</v>
      </c>
      <c r="N27" s="68">
        <v>0.75220935387217291</v>
      </c>
      <c r="O27" s="89">
        <v>54200.707999999999</v>
      </c>
      <c r="P27" s="85">
        <v>0.73576758732584358</v>
      </c>
      <c r="Q27" s="69">
        <v>60246.271999999997</v>
      </c>
      <c r="R27" s="68">
        <v>0.70629502099523345</v>
      </c>
      <c r="S27" s="7"/>
      <c r="T27" s="7"/>
      <c r="U27" s="7"/>
    </row>
    <row r="28" spans="2:21" ht="15" x14ac:dyDescent="0.2">
      <c r="B28" s="61" t="s">
        <v>87</v>
      </c>
      <c r="C28" s="64">
        <v>120297.577</v>
      </c>
      <c r="D28" s="66">
        <f>C28/(C28+G28+K28)</f>
        <v>0.70990994224468285</v>
      </c>
      <c r="E28" s="67">
        <v>27723.351999999999</v>
      </c>
      <c r="F28" s="68">
        <f>E28/(E28+I28+M28)</f>
        <v>0.73405836927785362</v>
      </c>
      <c r="G28" s="64">
        <v>4295.2079999999996</v>
      </c>
      <c r="H28" s="66">
        <f>G28/(G28+C28)</f>
        <v>3.4473970543318376E-2</v>
      </c>
      <c r="I28" s="67">
        <v>898.41399999999999</v>
      </c>
      <c r="J28" s="68">
        <f>I28/(I28+E28)</f>
        <v>3.1389188214312143E-2</v>
      </c>
      <c r="K28" s="62">
        <v>44861.915999999997</v>
      </c>
      <c r="L28" s="66">
        <f>(C28+G28)/(C28+G28+K28)</f>
        <v>0.73525717648871836</v>
      </c>
      <c r="M28" s="67">
        <v>9145.4650000000001</v>
      </c>
      <c r="N28" s="68">
        <f>(E28+I28)/(E28+I28+M28)</f>
        <v>0.75784655750907448</v>
      </c>
      <c r="O28" s="89">
        <v>54007.381000000001</v>
      </c>
      <c r="P28" s="85">
        <f>(C28+E28+G28+I28)/(C28+E28+G28+I28+K28+M28)</f>
        <v>0.73937420388494401</v>
      </c>
      <c r="Q28" s="69">
        <f>O28+G28+I28</f>
        <v>59201.002999999997</v>
      </c>
      <c r="R28" s="68">
        <f>(C28+E28)/(C28+E28+G28+I28+K28+M28)</f>
        <v>0.71431111355529686</v>
      </c>
      <c r="S28" s="7"/>
      <c r="T28" s="7"/>
      <c r="U28" s="7"/>
    </row>
    <row r="29" spans="2:21" ht="16" thickBot="1" x14ac:dyDescent="0.25">
      <c r="B29" s="72" t="s">
        <v>107</v>
      </c>
      <c r="C29" s="73">
        <v>121916.533</v>
      </c>
      <c r="D29" s="74">
        <f>C29/(C29+G29+K29)</f>
        <v>0.71721333118892683</v>
      </c>
      <c r="E29" s="75">
        <v>28512.314999999999</v>
      </c>
      <c r="F29" s="76">
        <f>E29/(E29+I29+M29)</f>
        <v>0.73342869961842683</v>
      </c>
      <c r="G29" s="73">
        <v>4529.7780000000002</v>
      </c>
      <c r="H29" s="74">
        <f>G29/(G29+C29)</f>
        <v>3.5823726008107903E-2</v>
      </c>
      <c r="I29" s="75">
        <v>1094.644</v>
      </c>
      <c r="J29" s="76">
        <f>I29/(I29+E29)</f>
        <v>3.6972523925878374E-2</v>
      </c>
      <c r="K29" s="77">
        <v>43540.118000000002</v>
      </c>
      <c r="L29" s="74">
        <f>(C29+G29)/(C29+G29+K29)</f>
        <v>0.74386121141470651</v>
      </c>
      <c r="M29" s="75">
        <v>9268.4150000000009</v>
      </c>
      <c r="N29" s="76">
        <f>(E29+I29)/(E29+I29+M29)</f>
        <v>0.76158647374041988</v>
      </c>
      <c r="O29" s="91">
        <v>52808.533000000003</v>
      </c>
      <c r="P29" s="87">
        <f>(C29+E29+G29+I29)/(C29+E29+G29+I29+K29+M29)</f>
        <v>0.74716040826287422</v>
      </c>
      <c r="Q29" s="78">
        <f>O29+G29+I29</f>
        <v>58432.955000000002</v>
      </c>
      <c r="R29" s="76">
        <f>(C29+E29)/(C29+E29+G29+I29+K29+M29)</f>
        <v>0.72023149201675718</v>
      </c>
      <c r="S29" s="7"/>
      <c r="T29" s="7"/>
      <c r="U29" s="7"/>
    </row>
    <row r="30" spans="2:21" x14ac:dyDescent="0.15">
      <c r="B30" s="358" t="s">
        <v>112</v>
      </c>
      <c r="C30" s="382"/>
      <c r="D30" s="382"/>
      <c r="E30" s="382"/>
      <c r="F30" s="382"/>
      <c r="G30" s="382"/>
      <c r="H30" s="382"/>
      <c r="I30" s="382"/>
      <c r="J30" s="382"/>
      <c r="K30" s="382"/>
      <c r="L30" s="382"/>
      <c r="M30" s="382"/>
      <c r="N30" s="382"/>
      <c r="O30" s="382"/>
      <c r="P30" s="15"/>
      <c r="Q30" s="4"/>
      <c r="R30" s="5"/>
    </row>
    <row r="31" spans="2:21" ht="27" customHeight="1" x14ac:dyDescent="0.15">
      <c r="B31" s="382"/>
      <c r="C31" s="382"/>
      <c r="D31" s="382"/>
      <c r="E31" s="382"/>
      <c r="F31" s="382"/>
      <c r="G31" s="382"/>
      <c r="H31" s="382"/>
      <c r="I31" s="382"/>
      <c r="J31" s="382"/>
      <c r="K31" s="382"/>
      <c r="L31" s="382"/>
      <c r="M31" s="382"/>
      <c r="N31" s="382"/>
      <c r="O31" s="382"/>
      <c r="P31" s="15"/>
      <c r="Q31" s="96"/>
      <c r="R31" s="5"/>
      <c r="S31" s="7"/>
      <c r="T31" s="7"/>
      <c r="U31" s="7"/>
    </row>
    <row r="32" spans="2:21" ht="17.5" customHeight="1" x14ac:dyDescent="0.15">
      <c r="B32" s="358" t="s">
        <v>93</v>
      </c>
      <c r="C32" s="366"/>
      <c r="D32" s="366"/>
      <c r="E32" s="366"/>
      <c r="F32" s="366"/>
      <c r="G32" s="366"/>
      <c r="H32" s="366"/>
      <c r="I32" s="366"/>
      <c r="J32" s="366"/>
      <c r="K32" s="366"/>
      <c r="L32" s="366"/>
      <c r="M32" s="15"/>
      <c r="N32" s="15"/>
      <c r="O32" s="15"/>
      <c r="P32" s="15"/>
      <c r="Q32" s="4"/>
      <c r="R32" s="5"/>
    </row>
    <row r="33" spans="2:18" ht="15" x14ac:dyDescent="0.15">
      <c r="B33" s="32" t="s">
        <v>159</v>
      </c>
      <c r="C33" s="4"/>
      <c r="D33" s="5"/>
      <c r="E33" s="4"/>
      <c r="F33" s="5"/>
      <c r="G33" s="4"/>
      <c r="H33" s="5"/>
      <c r="I33" s="4"/>
      <c r="J33" s="5"/>
      <c r="K33" s="5"/>
      <c r="L33" s="4"/>
      <c r="M33" s="5"/>
      <c r="N33" s="4"/>
      <c r="O33" s="5"/>
      <c r="P33" s="5"/>
      <c r="Q33" s="4"/>
      <c r="R33" s="5"/>
    </row>
    <row r="34" spans="2:18" ht="15" customHeight="1" x14ac:dyDescent="0.15">
      <c r="B34" s="32" t="s">
        <v>94</v>
      </c>
      <c r="C34" s="4"/>
      <c r="D34" s="5"/>
      <c r="E34" s="4"/>
      <c r="F34" s="5"/>
      <c r="G34" s="4"/>
      <c r="H34" s="5"/>
      <c r="I34" s="4"/>
      <c r="J34" s="5"/>
      <c r="K34" s="5"/>
      <c r="L34" s="4"/>
      <c r="M34" s="5"/>
      <c r="N34" s="4"/>
      <c r="O34" s="5"/>
      <c r="P34" s="5"/>
      <c r="Q34" s="4"/>
      <c r="R34" s="5"/>
    </row>
    <row r="35" spans="2:18" ht="15" x14ac:dyDescent="0.15">
      <c r="B35" s="32" t="s">
        <v>95</v>
      </c>
      <c r="C35" s="4"/>
      <c r="D35" s="5"/>
      <c r="E35" s="4"/>
      <c r="F35" s="5"/>
      <c r="G35" s="4"/>
      <c r="H35" s="5"/>
      <c r="I35" s="4"/>
      <c r="J35" s="5"/>
      <c r="K35" s="5"/>
      <c r="L35" s="6"/>
      <c r="M35" s="4"/>
      <c r="N35" s="5"/>
      <c r="O35" s="4"/>
      <c r="P35" s="4"/>
      <c r="Q35" s="5"/>
    </row>
    <row r="36" spans="2:18" ht="15" x14ac:dyDescent="0.15">
      <c r="B36" s="32" t="s">
        <v>96</v>
      </c>
      <c r="E36" s="7"/>
      <c r="F36" s="7"/>
      <c r="G36" s="7"/>
    </row>
    <row r="37" spans="2:18" x14ac:dyDescent="0.15">
      <c r="E37" s="7"/>
      <c r="G37" s="7"/>
      <c r="K37" s="7"/>
    </row>
    <row r="38" spans="2:18" x14ac:dyDescent="0.15">
      <c r="C38" s="7"/>
      <c r="E38" s="7"/>
    </row>
  </sheetData>
  <mergeCells count="14">
    <mergeCell ref="B32:L32"/>
    <mergeCell ref="Q3:R4"/>
    <mergeCell ref="C2:R2"/>
    <mergeCell ref="C3:F3"/>
    <mergeCell ref="G3:J3"/>
    <mergeCell ref="K3:N3"/>
    <mergeCell ref="O3:P4"/>
    <mergeCell ref="M4:N4"/>
    <mergeCell ref="B30:O31"/>
    <mergeCell ref="C4:D4"/>
    <mergeCell ref="E4:F4"/>
    <mergeCell ref="G4:H4"/>
    <mergeCell ref="I4:J4"/>
    <mergeCell ref="K4:L4"/>
  </mergeCells>
  <phoneticPr fontId="59" type="noConversion"/>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rgb="FF00B050"/>
  </sheetPr>
  <dimension ref="B1:H33"/>
  <sheetViews>
    <sheetView zoomScaleNormal="100" workbookViewId="0">
      <selection activeCell="B29" sqref="B29"/>
    </sheetView>
  </sheetViews>
  <sheetFormatPr baseColWidth="10" defaultColWidth="9.1640625" defaultRowHeight="13" x14ac:dyDescent="0.15"/>
  <cols>
    <col min="1" max="1" width="5" style="3" customWidth="1"/>
    <col min="2" max="2" width="9.1640625" style="3"/>
    <col min="3" max="3" width="10" style="3" bestFit="1" customWidth="1"/>
    <col min="4" max="4" width="14.33203125" style="3" customWidth="1"/>
    <col min="5" max="5" width="10" style="3" bestFit="1" customWidth="1"/>
    <col min="6" max="6" width="13" style="3" customWidth="1"/>
    <col min="7" max="7" width="11.1640625" style="3" customWidth="1"/>
    <col min="8" max="8" width="12.33203125" style="3" customWidth="1"/>
    <col min="9" max="16384" width="9.1640625" style="3"/>
  </cols>
  <sheetData>
    <row r="1" spans="2:8" ht="59.25" customHeight="1" thickBot="1" x14ac:dyDescent="0.35">
      <c r="B1" s="371" t="s">
        <v>113</v>
      </c>
      <c r="C1" s="372"/>
      <c r="D1" s="372"/>
      <c r="E1" s="372"/>
      <c r="F1" s="372"/>
      <c r="G1" s="372"/>
      <c r="H1" s="373"/>
    </row>
    <row r="2" spans="2:8" ht="61.5" customHeight="1" thickBot="1" x14ac:dyDescent="0.35">
      <c r="B2" s="1"/>
      <c r="C2" s="387" t="s">
        <v>11</v>
      </c>
      <c r="D2" s="388"/>
      <c r="E2" s="389" t="s">
        <v>12</v>
      </c>
      <c r="F2" s="388"/>
      <c r="G2" s="390" t="s">
        <v>44</v>
      </c>
      <c r="H2" s="391"/>
    </row>
    <row r="3" spans="2:8" ht="18.75" customHeight="1" thickBot="1" x14ac:dyDescent="0.25">
      <c r="B3" s="104" t="s">
        <v>5</v>
      </c>
      <c r="C3" s="21" t="s">
        <v>40</v>
      </c>
      <c r="D3" s="22" t="s">
        <v>21</v>
      </c>
      <c r="E3" s="23" t="s">
        <v>40</v>
      </c>
      <c r="F3" s="22" t="s">
        <v>21</v>
      </c>
      <c r="G3" s="21" t="s">
        <v>40</v>
      </c>
      <c r="H3" s="22" t="s">
        <v>21</v>
      </c>
    </row>
    <row r="4" spans="2:8" ht="15" x14ac:dyDescent="0.2">
      <c r="B4" s="47" t="s">
        <v>65</v>
      </c>
      <c r="C4" s="58">
        <v>118816</v>
      </c>
      <c r="D4" s="57">
        <v>18797</v>
      </c>
      <c r="E4" s="56">
        <v>4461</v>
      </c>
      <c r="F4" s="57">
        <v>789</v>
      </c>
      <c r="G4" s="58">
        <v>2472</v>
      </c>
      <c r="H4" s="57">
        <v>682</v>
      </c>
    </row>
    <row r="5" spans="2:8" ht="15" x14ac:dyDescent="0.2">
      <c r="B5" s="65" t="s">
        <v>66</v>
      </c>
      <c r="C5" s="64">
        <v>117429</v>
      </c>
      <c r="D5" s="63">
        <v>19079</v>
      </c>
      <c r="E5" s="62">
        <v>6277</v>
      </c>
      <c r="F5" s="63">
        <v>1244</v>
      </c>
      <c r="G5" s="64">
        <v>3236</v>
      </c>
      <c r="H5" s="63">
        <v>973</v>
      </c>
    </row>
    <row r="6" spans="2:8" ht="15" x14ac:dyDescent="0.2">
      <c r="B6" s="65" t="s">
        <v>67</v>
      </c>
      <c r="C6" s="64">
        <v>117624</v>
      </c>
      <c r="D6" s="63">
        <v>19320</v>
      </c>
      <c r="E6" s="62">
        <v>6711</v>
      </c>
      <c r="F6" s="63">
        <v>1338</v>
      </c>
      <c r="G6" s="64">
        <v>3250</v>
      </c>
      <c r="H6" s="63">
        <v>920</v>
      </c>
    </row>
    <row r="7" spans="2:8" ht="15" x14ac:dyDescent="0.2">
      <c r="B7" s="65" t="s">
        <v>68</v>
      </c>
      <c r="C7" s="64">
        <v>118437</v>
      </c>
      <c r="D7" s="63">
        <v>20188</v>
      </c>
      <c r="E7" s="62">
        <v>6857</v>
      </c>
      <c r="F7" s="63">
        <v>1271</v>
      </c>
      <c r="G7" s="64">
        <v>3577</v>
      </c>
      <c r="H7" s="63">
        <v>1060</v>
      </c>
    </row>
    <row r="8" spans="2:8" ht="15" x14ac:dyDescent="0.2">
      <c r="B8" s="65" t="s">
        <v>69</v>
      </c>
      <c r="C8" s="64">
        <v>119749</v>
      </c>
      <c r="D8" s="63">
        <v>20687</v>
      </c>
      <c r="E8" s="62">
        <v>6510</v>
      </c>
      <c r="F8" s="63">
        <v>1089</v>
      </c>
      <c r="G8" s="64">
        <v>3427</v>
      </c>
      <c r="H8" s="63">
        <v>1013</v>
      </c>
    </row>
    <row r="9" spans="2:8" ht="15" x14ac:dyDescent="0.2">
      <c r="B9" s="65" t="s">
        <v>70</v>
      </c>
      <c r="C9" s="64">
        <v>121631</v>
      </c>
      <c r="D9" s="63">
        <v>21445</v>
      </c>
      <c r="E9" s="62">
        <v>6080</v>
      </c>
      <c r="F9" s="63">
        <v>984</v>
      </c>
      <c r="G9" s="64">
        <v>3143</v>
      </c>
      <c r="H9" s="63">
        <v>912</v>
      </c>
    </row>
    <row r="10" spans="2:8" ht="15" x14ac:dyDescent="0.2">
      <c r="B10" s="54" t="s">
        <v>71</v>
      </c>
      <c r="C10" s="48">
        <v>123494</v>
      </c>
      <c r="D10" s="55">
        <v>22579</v>
      </c>
      <c r="E10" s="52">
        <v>5609</v>
      </c>
      <c r="F10" s="55">
        <v>837</v>
      </c>
      <c r="G10" s="48">
        <v>3207</v>
      </c>
      <c r="H10" s="55">
        <v>908</v>
      </c>
    </row>
    <row r="11" spans="2:8" ht="15" x14ac:dyDescent="0.2">
      <c r="B11" s="65" t="s">
        <v>72</v>
      </c>
      <c r="C11" s="64">
        <v>123674</v>
      </c>
      <c r="D11" s="63">
        <v>23057</v>
      </c>
      <c r="E11" s="62">
        <v>5949</v>
      </c>
      <c r="F11" s="63">
        <v>1071</v>
      </c>
      <c r="G11" s="64">
        <v>3361</v>
      </c>
      <c r="H11" s="63">
        <v>1023</v>
      </c>
    </row>
    <row r="12" spans="2:8" ht="15.75" customHeight="1" x14ac:dyDescent="0.2">
      <c r="B12" s="65" t="s">
        <v>73</v>
      </c>
      <c r="C12" s="64">
        <v>122135</v>
      </c>
      <c r="D12" s="63">
        <v>22365</v>
      </c>
      <c r="E12" s="62">
        <v>8561</v>
      </c>
      <c r="F12" s="63">
        <v>1600</v>
      </c>
      <c r="G12" s="64">
        <v>5381</v>
      </c>
      <c r="H12" s="63">
        <v>1836</v>
      </c>
    </row>
    <row r="13" spans="2:8" ht="15" x14ac:dyDescent="0.2">
      <c r="B13" s="65" t="s">
        <v>74</v>
      </c>
      <c r="C13" s="64">
        <v>116979</v>
      </c>
      <c r="D13" s="63">
        <v>21746</v>
      </c>
      <c r="E13" s="62">
        <v>12153</v>
      </c>
      <c r="F13" s="63">
        <v>2411</v>
      </c>
      <c r="G13" s="64">
        <v>6594</v>
      </c>
      <c r="H13" s="63">
        <v>2314</v>
      </c>
    </row>
    <row r="14" spans="2:8" ht="15" x14ac:dyDescent="0.2">
      <c r="B14" s="61" t="s">
        <v>75</v>
      </c>
      <c r="C14" s="64">
        <v>117167</v>
      </c>
      <c r="D14" s="63">
        <v>22274</v>
      </c>
      <c r="E14" s="62">
        <v>11634</v>
      </c>
      <c r="F14" s="63">
        <v>2427</v>
      </c>
      <c r="G14" s="64">
        <v>6558</v>
      </c>
      <c r="H14" s="63">
        <v>2203</v>
      </c>
    </row>
    <row r="15" spans="2:8" ht="15" x14ac:dyDescent="0.2">
      <c r="B15" s="61" t="s">
        <v>76</v>
      </c>
      <c r="C15" s="64">
        <v>118293</v>
      </c>
      <c r="D15" s="63">
        <v>22619</v>
      </c>
      <c r="E15" s="62">
        <v>10658</v>
      </c>
      <c r="F15" s="63">
        <v>2144</v>
      </c>
      <c r="G15" s="64">
        <v>6320</v>
      </c>
      <c r="H15" s="63">
        <v>2006</v>
      </c>
    </row>
    <row r="16" spans="2:8" ht="15" x14ac:dyDescent="0.2">
      <c r="B16" s="61" t="s">
        <v>77</v>
      </c>
      <c r="C16" s="64">
        <v>120278</v>
      </c>
      <c r="D16" s="63">
        <v>23271</v>
      </c>
      <c r="E16" s="62">
        <v>9715</v>
      </c>
      <c r="F16" s="63">
        <v>1948</v>
      </c>
      <c r="G16" s="64">
        <v>6232</v>
      </c>
      <c r="H16" s="63">
        <v>1787</v>
      </c>
    </row>
    <row r="17" spans="2:8" ht="15" x14ac:dyDescent="0.2">
      <c r="B17" s="61" t="s">
        <v>78</v>
      </c>
      <c r="C17" s="64">
        <v>120592</v>
      </c>
      <c r="D17" s="63">
        <v>23855</v>
      </c>
      <c r="E17" s="62">
        <v>8714</v>
      </c>
      <c r="F17" s="63">
        <v>1629</v>
      </c>
      <c r="G17" s="64">
        <v>6050</v>
      </c>
      <c r="H17" s="63">
        <v>1710</v>
      </c>
    </row>
    <row r="18" spans="2:8" ht="15" x14ac:dyDescent="0.2">
      <c r="B18" s="61" t="s">
        <v>79</v>
      </c>
      <c r="C18" s="64">
        <v>122621</v>
      </c>
      <c r="D18" s="63">
        <v>24976</v>
      </c>
      <c r="E18" s="62">
        <v>7147</v>
      </c>
      <c r="F18" s="63">
        <v>1400</v>
      </c>
      <c r="G18" s="64">
        <v>5169</v>
      </c>
      <c r="H18" s="63">
        <v>1670</v>
      </c>
    </row>
    <row r="19" spans="2:8" ht="15" x14ac:dyDescent="0.2">
      <c r="B19" s="61" t="s">
        <v>80</v>
      </c>
      <c r="C19" s="64">
        <v>124395</v>
      </c>
      <c r="D19" s="63">
        <v>25334</v>
      </c>
      <c r="E19" s="62">
        <v>6381</v>
      </c>
      <c r="F19" s="63">
        <v>1190</v>
      </c>
      <c r="G19" s="64">
        <v>4512</v>
      </c>
      <c r="H19" s="63">
        <v>1390</v>
      </c>
    </row>
    <row r="20" spans="2:8" ht="15" x14ac:dyDescent="0.2">
      <c r="B20" s="61" t="s">
        <v>81</v>
      </c>
      <c r="C20" s="64">
        <v>126178</v>
      </c>
      <c r="D20" s="63">
        <v>25994</v>
      </c>
      <c r="E20" s="62">
        <v>6076</v>
      </c>
      <c r="F20" s="63">
        <v>1152</v>
      </c>
      <c r="G20" s="64">
        <v>4312</v>
      </c>
      <c r="H20" s="63">
        <v>1320</v>
      </c>
    </row>
    <row r="21" spans="2:8" ht="15" x14ac:dyDescent="0.2">
      <c r="B21" s="61" t="s">
        <v>82</v>
      </c>
      <c r="C21" s="64">
        <v>127725</v>
      </c>
      <c r="D21" s="63">
        <v>26276</v>
      </c>
      <c r="E21" s="62">
        <v>5259</v>
      </c>
      <c r="F21" s="63">
        <v>1009</v>
      </c>
      <c r="G21" s="64">
        <v>3727</v>
      </c>
      <c r="H21" s="63">
        <v>1029</v>
      </c>
    </row>
    <row r="22" spans="2:8" ht="15" x14ac:dyDescent="0.2">
      <c r="B22" s="70" t="s">
        <v>83</v>
      </c>
      <c r="C22" s="64">
        <v>129273</v>
      </c>
      <c r="D22" s="63">
        <v>27543</v>
      </c>
      <c r="E22" s="62">
        <v>4900</v>
      </c>
      <c r="F22" s="63">
        <v>916</v>
      </c>
      <c r="G22" s="64">
        <v>3453</v>
      </c>
      <c r="H22" s="63">
        <v>1067</v>
      </c>
    </row>
    <row r="23" spans="2:8" ht="15.75" customHeight="1" x14ac:dyDescent="0.2">
      <c r="B23" s="54" t="s">
        <v>84</v>
      </c>
      <c r="C23" s="29">
        <v>131443.67000000001</v>
      </c>
      <c r="D23" s="30">
        <v>27394.706999999999</v>
      </c>
      <c r="E23" s="31">
        <v>4702.5600000000004</v>
      </c>
      <c r="F23" s="31">
        <v>782.04200000000003</v>
      </c>
      <c r="G23" s="29">
        <v>3185.4369999999999</v>
      </c>
      <c r="H23" s="30">
        <v>955.00900000000001</v>
      </c>
    </row>
    <row r="24" spans="2:8" ht="15" x14ac:dyDescent="0.2">
      <c r="B24" s="61" t="s">
        <v>85</v>
      </c>
      <c r="C24" s="12">
        <v>124764.724</v>
      </c>
      <c r="D24" s="13">
        <v>25318.563999999998</v>
      </c>
      <c r="E24" s="14">
        <v>8453.625</v>
      </c>
      <c r="F24" s="14">
        <v>1975.576</v>
      </c>
      <c r="G24" s="12">
        <v>4660.8639999999996</v>
      </c>
      <c r="H24" s="13">
        <v>1698.0709999999999</v>
      </c>
    </row>
    <row r="25" spans="2:8" ht="15" x14ac:dyDescent="0.2">
      <c r="B25" s="61" t="s">
        <v>86</v>
      </c>
      <c r="C25" s="64">
        <v>127902.732</v>
      </c>
      <c r="D25" s="63">
        <v>27595.69</v>
      </c>
      <c r="E25" s="62">
        <v>5279.7920000000004</v>
      </c>
      <c r="F25" s="63">
        <v>1107.537</v>
      </c>
      <c r="G25" s="64">
        <v>2892.085</v>
      </c>
      <c r="H25" s="63">
        <v>1216.9280000000001</v>
      </c>
    </row>
    <row r="26" spans="2:8" ht="12.75" customHeight="1" x14ac:dyDescent="0.2">
      <c r="B26" s="61" t="s">
        <v>87</v>
      </c>
      <c r="C26" s="64">
        <v>129547.413</v>
      </c>
      <c r="D26" s="63">
        <v>29374.213</v>
      </c>
      <c r="E26" s="62">
        <v>4538.8649999999998</v>
      </c>
      <c r="F26" s="63">
        <v>955.80100000000004</v>
      </c>
      <c r="G26" s="64">
        <v>2600.2089999999998</v>
      </c>
      <c r="H26" s="63">
        <v>1041.627</v>
      </c>
    </row>
    <row r="27" spans="2:8" ht="12.75" customHeight="1" thickBot="1" x14ac:dyDescent="0.25">
      <c r="B27" s="72" t="s">
        <v>107</v>
      </c>
      <c r="C27" s="194">
        <v>131260.83600000001</v>
      </c>
      <c r="D27" s="195">
        <v>30265.698</v>
      </c>
      <c r="E27" s="196">
        <v>4787.509</v>
      </c>
      <c r="F27" s="196">
        <v>1156.5350000000001</v>
      </c>
      <c r="G27" s="194">
        <v>2800.4609999999998</v>
      </c>
      <c r="H27" s="195">
        <v>1258.8409999999999</v>
      </c>
    </row>
    <row r="28" spans="2:8" ht="56.5" customHeight="1" x14ac:dyDescent="0.15">
      <c r="B28" s="385" t="s">
        <v>112</v>
      </c>
      <c r="C28" s="386"/>
      <c r="D28" s="386"/>
      <c r="E28" s="386"/>
      <c r="F28" s="386"/>
      <c r="G28" s="386"/>
      <c r="H28" s="386"/>
    </row>
    <row r="29" spans="2:8" ht="16" customHeight="1" x14ac:dyDescent="0.15">
      <c r="B29" s="32" t="s">
        <v>160</v>
      </c>
      <c r="C29" s="4"/>
      <c r="D29" s="5"/>
      <c r="E29" s="4"/>
      <c r="F29" s="5"/>
      <c r="G29" s="4"/>
      <c r="H29" s="5"/>
    </row>
    <row r="30" spans="2:8" x14ac:dyDescent="0.15">
      <c r="E30" s="7"/>
      <c r="F30" s="7"/>
      <c r="G30" s="7"/>
    </row>
    <row r="31" spans="2:8" x14ac:dyDescent="0.15">
      <c r="C31" s="7"/>
      <c r="D31" s="7"/>
    </row>
    <row r="33" spans="3:4" x14ac:dyDescent="0.15">
      <c r="C33" s="7"/>
      <c r="D33" s="7"/>
    </row>
  </sheetData>
  <mergeCells count="5">
    <mergeCell ref="B28:H28"/>
    <mergeCell ref="B1:H1"/>
    <mergeCell ref="C2:D2"/>
    <mergeCell ref="E2:F2"/>
    <mergeCell ref="G2:H2"/>
  </mergeCells>
  <phoneticPr fontId="59" type="noConversion"/>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rgb="FF00B050"/>
  </sheetPr>
  <dimension ref="B1:S38"/>
  <sheetViews>
    <sheetView zoomScaleNormal="100" workbookViewId="0">
      <selection activeCell="B1" sqref="B1"/>
    </sheetView>
  </sheetViews>
  <sheetFormatPr baseColWidth="10" defaultColWidth="9.1640625" defaultRowHeight="13" x14ac:dyDescent="0.15"/>
  <cols>
    <col min="1" max="1" width="4" style="3" customWidth="1"/>
    <col min="2" max="2" width="9.1640625" style="3"/>
    <col min="3" max="3" width="10" style="3" bestFit="1" customWidth="1"/>
    <col min="4" max="6" width="8.6640625" style="3" customWidth="1"/>
    <col min="7" max="7" width="9.33203125" style="3" customWidth="1"/>
    <col min="8" max="8" width="7.83203125" style="3" customWidth="1"/>
    <col min="9" max="9" width="8.33203125" style="3" customWidth="1"/>
    <col min="10" max="10" width="9.1640625" style="3" customWidth="1"/>
    <col min="11" max="11" width="11.6640625" style="3" customWidth="1"/>
    <col min="12" max="12" width="9.6640625" style="3" customWidth="1"/>
    <col min="13" max="13" width="10.6640625" style="3" bestFit="1" customWidth="1"/>
    <col min="14" max="14" width="10.33203125" style="3" customWidth="1"/>
    <col min="15" max="15" width="14.6640625" style="3" customWidth="1"/>
    <col min="16" max="16" width="14" style="3" customWidth="1"/>
    <col min="17" max="17" width="11.33203125" style="3" customWidth="1"/>
    <col min="18" max="18" width="14" style="3" customWidth="1"/>
    <col min="19" max="19" width="7.6640625" style="3" bestFit="1" customWidth="1"/>
    <col min="20" max="16384" width="9.1640625" style="3"/>
  </cols>
  <sheetData>
    <row r="1" spans="2:18" ht="14" thickBot="1" x14ac:dyDescent="0.2"/>
    <row r="2" spans="2:18" ht="24.75" customHeight="1" thickBot="1" x14ac:dyDescent="0.35">
      <c r="B2" s="92"/>
      <c r="C2" s="392" t="s">
        <v>114</v>
      </c>
      <c r="D2" s="393"/>
      <c r="E2" s="393"/>
      <c r="F2" s="393"/>
      <c r="G2" s="393"/>
      <c r="H2" s="393"/>
      <c r="I2" s="393"/>
      <c r="J2" s="393"/>
      <c r="K2" s="393"/>
      <c r="L2" s="393"/>
      <c r="M2" s="393"/>
      <c r="N2" s="393"/>
      <c r="O2" s="393"/>
      <c r="P2" s="393"/>
      <c r="Q2" s="393"/>
      <c r="R2" s="394"/>
    </row>
    <row r="3" spans="2:18" ht="92.25" customHeight="1" thickBot="1" x14ac:dyDescent="0.3">
      <c r="B3" s="93"/>
      <c r="C3" s="395" t="s">
        <v>34</v>
      </c>
      <c r="D3" s="396"/>
      <c r="E3" s="396"/>
      <c r="F3" s="397"/>
      <c r="G3" s="395" t="s">
        <v>35</v>
      </c>
      <c r="H3" s="396"/>
      <c r="I3" s="396"/>
      <c r="J3" s="397"/>
      <c r="K3" s="395" t="s">
        <v>46</v>
      </c>
      <c r="L3" s="396"/>
      <c r="M3" s="396"/>
      <c r="N3" s="397"/>
      <c r="O3" s="398" t="s">
        <v>42</v>
      </c>
      <c r="P3" s="378"/>
      <c r="Q3" s="398" t="s">
        <v>43</v>
      </c>
      <c r="R3" s="400"/>
    </row>
    <row r="4" spans="2:18" ht="20" thickBot="1" x14ac:dyDescent="0.3">
      <c r="B4" s="94"/>
      <c r="C4" s="401" t="s">
        <v>40</v>
      </c>
      <c r="D4" s="402"/>
      <c r="E4" s="403" t="s">
        <v>31</v>
      </c>
      <c r="F4" s="404"/>
      <c r="G4" s="405" t="s">
        <v>40</v>
      </c>
      <c r="H4" s="406"/>
      <c r="I4" s="402" t="s">
        <v>31</v>
      </c>
      <c r="J4" s="407"/>
      <c r="K4" s="405" t="s">
        <v>40</v>
      </c>
      <c r="L4" s="406"/>
      <c r="M4" s="402" t="s">
        <v>31</v>
      </c>
      <c r="N4" s="407"/>
      <c r="O4" s="399"/>
      <c r="P4" s="370"/>
      <c r="Q4" s="369"/>
      <c r="R4" s="370"/>
    </row>
    <row r="5" spans="2:18" ht="17" thickBot="1" x14ac:dyDescent="0.25">
      <c r="B5" s="106" t="s">
        <v>5</v>
      </c>
      <c r="C5" s="25" t="s">
        <v>15</v>
      </c>
      <c r="D5" s="26" t="s">
        <v>91</v>
      </c>
      <c r="E5" s="27" t="s">
        <v>15</v>
      </c>
      <c r="F5" s="28" t="s">
        <v>91</v>
      </c>
      <c r="G5" s="25" t="s">
        <v>15</v>
      </c>
      <c r="H5" s="26" t="s">
        <v>91</v>
      </c>
      <c r="I5" s="27" t="s">
        <v>15</v>
      </c>
      <c r="J5" s="28" t="s">
        <v>91</v>
      </c>
      <c r="K5" s="25" t="s">
        <v>15</v>
      </c>
      <c r="L5" s="26" t="s">
        <v>91</v>
      </c>
      <c r="M5" s="27" t="s">
        <v>15</v>
      </c>
      <c r="N5" s="28" t="s">
        <v>91</v>
      </c>
      <c r="O5" s="25" t="s">
        <v>15</v>
      </c>
      <c r="P5" s="27" t="s">
        <v>91</v>
      </c>
      <c r="Q5" s="25" t="s">
        <v>15</v>
      </c>
      <c r="R5" s="28" t="s">
        <v>91</v>
      </c>
    </row>
    <row r="6" spans="2:18" ht="15" x14ac:dyDescent="0.2">
      <c r="B6" s="47" t="s">
        <v>65</v>
      </c>
      <c r="C6" s="58">
        <v>112452.927</v>
      </c>
      <c r="D6" s="79">
        <v>0.765280182028093</v>
      </c>
      <c r="E6" s="80">
        <v>18255.952000000001</v>
      </c>
      <c r="F6" s="81">
        <v>0.72781460293514655</v>
      </c>
      <c r="G6" s="58">
        <v>3947.4520000000002</v>
      </c>
      <c r="H6" s="79">
        <v>3.3912707449174198E-2</v>
      </c>
      <c r="I6" s="80">
        <v>753.10400000000004</v>
      </c>
      <c r="J6" s="81">
        <v>3.9618169360961429E-2</v>
      </c>
      <c r="K6" s="56">
        <v>30543.093000000001</v>
      </c>
      <c r="L6" s="79">
        <v>0.79214392729198613</v>
      </c>
      <c r="M6" s="80">
        <v>6074.1890000000003</v>
      </c>
      <c r="N6" s="79">
        <v>0.79214392729198613</v>
      </c>
      <c r="O6" s="88">
        <v>36617.281999999999</v>
      </c>
      <c r="P6" s="84">
        <v>0.78714188912876826</v>
      </c>
      <c r="Q6" s="82">
        <v>41317.837999999996</v>
      </c>
      <c r="R6" s="81">
        <v>0.75981731953880161</v>
      </c>
    </row>
    <row r="7" spans="2:18" ht="15" customHeight="1" x14ac:dyDescent="0.2">
      <c r="B7" s="65" t="s">
        <v>66</v>
      </c>
      <c r="C7" s="64">
        <v>111229.118</v>
      </c>
      <c r="D7" s="66">
        <v>0.74990380383175359</v>
      </c>
      <c r="E7" s="67">
        <v>18553.106</v>
      </c>
      <c r="F7" s="68">
        <v>0.71584273264620846</v>
      </c>
      <c r="G7" s="64">
        <v>5706.2849999999999</v>
      </c>
      <c r="H7" s="66">
        <v>4.8798608920858633E-2</v>
      </c>
      <c r="I7" s="67">
        <v>1178.162</v>
      </c>
      <c r="J7" s="68">
        <v>5.9710404825478021E-2</v>
      </c>
      <c r="K7" s="62">
        <v>31389.112000000001</v>
      </c>
      <c r="L7" s="66">
        <v>0.78837542802685046</v>
      </c>
      <c r="M7" s="67">
        <v>6186.5839999999998</v>
      </c>
      <c r="N7" s="66">
        <v>0.78837542802685046</v>
      </c>
      <c r="O7" s="89">
        <v>37575.696000000004</v>
      </c>
      <c r="P7" s="85">
        <v>0.7843481086319265</v>
      </c>
      <c r="Q7" s="69">
        <v>44460.142999999996</v>
      </c>
      <c r="R7" s="68">
        <v>0.74483735634743764</v>
      </c>
    </row>
    <row r="8" spans="2:18" ht="15" x14ac:dyDescent="0.2">
      <c r="B8" s="65" t="s">
        <v>67</v>
      </c>
      <c r="C8" s="64">
        <v>111670.319</v>
      </c>
      <c r="D8" s="66">
        <v>0.74477615252113005</v>
      </c>
      <c r="E8" s="67">
        <v>18750.223999999998</v>
      </c>
      <c r="F8" s="68">
        <v>0.70440732063937628</v>
      </c>
      <c r="G8" s="64">
        <v>6152.5659999999998</v>
      </c>
      <c r="H8" s="66">
        <v>5.2218768874994013E-2</v>
      </c>
      <c r="I8" s="67">
        <v>1303.0350000000001</v>
      </c>
      <c r="J8" s="68">
        <v>6.4978714931074308E-2</v>
      </c>
      <c r="K8" s="62">
        <v>32115.212</v>
      </c>
      <c r="L8" s="66">
        <v>0.78581019338934255</v>
      </c>
      <c r="M8" s="67">
        <v>6565.1809999999996</v>
      </c>
      <c r="N8" s="66">
        <v>0.78581019338934255</v>
      </c>
      <c r="O8" s="89">
        <v>38680.392999999996</v>
      </c>
      <c r="P8" s="85">
        <v>0.78091780878099115</v>
      </c>
      <c r="Q8" s="69">
        <v>46135.993999999999</v>
      </c>
      <c r="R8" s="68">
        <v>0.73868996988766267</v>
      </c>
    </row>
    <row r="9" spans="2:18" ht="15" customHeight="1" x14ac:dyDescent="0.2">
      <c r="B9" s="65" t="s">
        <v>68</v>
      </c>
      <c r="C9" s="64">
        <v>112113.86500000001</v>
      </c>
      <c r="D9" s="66">
        <v>0.74000075205404503</v>
      </c>
      <c r="E9" s="67">
        <v>19601.436000000002</v>
      </c>
      <c r="F9" s="68">
        <v>0.70853743861659679</v>
      </c>
      <c r="G9" s="64">
        <v>6286.8639999999996</v>
      </c>
      <c r="H9" s="66">
        <v>5.3098186582955911E-2</v>
      </c>
      <c r="I9" s="67">
        <v>1227.3679999999999</v>
      </c>
      <c r="J9" s="68">
        <v>5.8926475087095732E-2</v>
      </c>
      <c r="K9" s="62">
        <v>33104.339999999997</v>
      </c>
      <c r="L9" s="66">
        <v>0.78149681579300823</v>
      </c>
      <c r="M9" s="67">
        <v>6835.84</v>
      </c>
      <c r="N9" s="66">
        <v>0.78149681579300823</v>
      </c>
      <c r="O9" s="89">
        <v>39940.179999999993</v>
      </c>
      <c r="P9" s="85">
        <v>0.77708185534683538</v>
      </c>
      <c r="Q9" s="69">
        <v>47454.411999999997</v>
      </c>
      <c r="R9" s="68">
        <v>0.735142668895161</v>
      </c>
    </row>
    <row r="10" spans="2:18" ht="14.25" customHeight="1" x14ac:dyDescent="0.2">
      <c r="B10" s="65" t="s">
        <v>69</v>
      </c>
      <c r="C10" s="64">
        <v>113292.22100000001</v>
      </c>
      <c r="D10" s="66">
        <v>0.73973373972860101</v>
      </c>
      <c r="E10" s="67">
        <v>20055.567999999999</v>
      </c>
      <c r="F10" s="68">
        <v>0.72226131434151386</v>
      </c>
      <c r="G10" s="64">
        <v>5887.2209999999995</v>
      </c>
      <c r="H10" s="66">
        <v>4.9397957409466633E-2</v>
      </c>
      <c r="I10" s="67">
        <v>1034.2139999999999</v>
      </c>
      <c r="J10" s="68">
        <v>4.9038629228125734E-2</v>
      </c>
      <c r="K10" s="62">
        <v>33973.26</v>
      </c>
      <c r="L10" s="66">
        <v>0.77817394302321874</v>
      </c>
      <c r="M10" s="67">
        <v>6677.9629999999997</v>
      </c>
      <c r="N10" s="66">
        <v>0.77817394302321874</v>
      </c>
      <c r="O10" s="89">
        <v>40651.222999999998</v>
      </c>
      <c r="P10" s="85">
        <v>0.77530885163024166</v>
      </c>
      <c r="Q10" s="69">
        <v>47572.657999999996</v>
      </c>
      <c r="R10" s="68">
        <v>0.7370520646569042</v>
      </c>
    </row>
    <row r="11" spans="2:18" ht="15" x14ac:dyDescent="0.2">
      <c r="B11" s="65" t="s">
        <v>70</v>
      </c>
      <c r="C11" s="64">
        <v>114795.709</v>
      </c>
      <c r="D11" s="66">
        <v>0.74315766222733126</v>
      </c>
      <c r="E11" s="67">
        <v>20750.419000000002</v>
      </c>
      <c r="F11" s="68">
        <v>0.72886757867527574</v>
      </c>
      <c r="G11" s="64">
        <v>5477.13</v>
      </c>
      <c r="H11" s="66">
        <v>4.5539209397060958E-2</v>
      </c>
      <c r="I11" s="67">
        <v>937.029</v>
      </c>
      <c r="J11" s="68">
        <v>4.3206051721714787E-2</v>
      </c>
      <c r="K11" s="62">
        <v>34197.356</v>
      </c>
      <c r="L11" s="66">
        <v>0.77861518204207614</v>
      </c>
      <c r="M11" s="67">
        <v>6781.9470000000001</v>
      </c>
      <c r="N11" s="68">
        <v>0.77861518204207614</v>
      </c>
      <c r="O11" s="89">
        <v>40979.303</v>
      </c>
      <c r="P11" s="85">
        <v>0.77599543652634184</v>
      </c>
      <c r="Q11" s="69">
        <v>47393.462</v>
      </c>
      <c r="R11" s="68">
        <v>0.74093381317843776</v>
      </c>
    </row>
    <row r="12" spans="2:18" ht="15" x14ac:dyDescent="0.2">
      <c r="B12" s="54" t="s">
        <v>71</v>
      </c>
      <c r="C12" s="48">
        <v>116175.923</v>
      </c>
      <c r="D12" s="49">
        <v>0.74842828731475963</v>
      </c>
      <c r="E12" s="50">
        <v>21829.329000000002</v>
      </c>
      <c r="F12" s="51">
        <v>0.73994913617011371</v>
      </c>
      <c r="G12" s="48">
        <v>5040.5410000000002</v>
      </c>
      <c r="H12" s="49">
        <v>4.1582973415228486E-2</v>
      </c>
      <c r="I12" s="50">
        <v>780.31200000000001</v>
      </c>
      <c r="J12" s="51">
        <v>3.4512356918891367E-2</v>
      </c>
      <c r="K12" s="52">
        <v>34010.061999999998</v>
      </c>
      <c r="L12" s="49">
        <v>0.78090044996561991</v>
      </c>
      <c r="M12" s="50">
        <v>6891.48</v>
      </c>
      <c r="N12" s="51">
        <v>0.78090044996561991</v>
      </c>
      <c r="O12" s="90">
        <v>40901.542000000001</v>
      </c>
      <c r="P12" s="86">
        <v>0.77858462084995872</v>
      </c>
      <c r="Q12" s="53">
        <v>46722.394999999997</v>
      </c>
      <c r="R12" s="51">
        <v>0.74707416156283313</v>
      </c>
    </row>
    <row r="13" spans="2:18" ht="15" x14ac:dyDescent="0.2">
      <c r="B13" s="65" t="s">
        <v>72</v>
      </c>
      <c r="C13" s="64">
        <v>116437.45</v>
      </c>
      <c r="D13" s="66">
        <v>0.74320601855848534</v>
      </c>
      <c r="E13" s="67">
        <v>22302.637999999999</v>
      </c>
      <c r="F13" s="68">
        <v>0.73150713677922974</v>
      </c>
      <c r="G13" s="64">
        <v>5340.6679999999997</v>
      </c>
      <c r="H13" s="66">
        <v>4.3855727841023123E-2</v>
      </c>
      <c r="I13" s="67">
        <v>1021.049</v>
      </c>
      <c r="J13" s="68">
        <v>4.3777341035317448E-2</v>
      </c>
      <c r="K13" s="62">
        <v>34891.025000000001</v>
      </c>
      <c r="L13" s="66">
        <v>0.77729484995012699</v>
      </c>
      <c r="M13" s="67">
        <v>7164.9260000000004</v>
      </c>
      <c r="N13" s="68">
        <v>0.77729484995012699</v>
      </c>
      <c r="O13" s="89">
        <v>42055.951000000001</v>
      </c>
      <c r="P13" s="85">
        <v>0.77529143382120913</v>
      </c>
      <c r="Q13" s="69">
        <v>48417.667999999998</v>
      </c>
      <c r="R13" s="68">
        <v>0.74130023230242192</v>
      </c>
    </row>
    <row r="14" spans="2:18" ht="15" x14ac:dyDescent="0.2">
      <c r="B14" s="65" t="s">
        <v>73</v>
      </c>
      <c r="C14" s="64">
        <v>114912.29</v>
      </c>
      <c r="D14" s="66">
        <v>0.72860900856519228</v>
      </c>
      <c r="E14" s="67">
        <v>21640.368999999999</v>
      </c>
      <c r="F14" s="68">
        <v>0.71284319611171088</v>
      </c>
      <c r="G14" s="64">
        <v>7801.4170000000004</v>
      </c>
      <c r="H14" s="66">
        <v>6.3574128683114434E-2</v>
      </c>
      <c r="I14" s="67">
        <v>1542.864</v>
      </c>
      <c r="J14" s="68">
        <v>6.6550855956975463E-2</v>
      </c>
      <c r="K14" s="62">
        <v>35000.909</v>
      </c>
      <c r="L14" s="66">
        <v>0.77807441131518218</v>
      </c>
      <c r="M14" s="67">
        <v>7174.5919999999996</v>
      </c>
      <c r="N14" s="66">
        <v>0.77807441131518218</v>
      </c>
      <c r="O14" s="89">
        <v>42175.500999999997</v>
      </c>
      <c r="P14" s="85">
        <v>0.77574863826008411</v>
      </c>
      <c r="Q14" s="69">
        <v>51519.781999999999</v>
      </c>
      <c r="R14" s="68">
        <v>0.72606416056459855</v>
      </c>
    </row>
    <row r="15" spans="2:18" ht="15" customHeight="1" x14ac:dyDescent="0.2">
      <c r="B15" s="65" t="s">
        <v>74</v>
      </c>
      <c r="C15" s="64">
        <v>110112.33199999999</v>
      </c>
      <c r="D15" s="66">
        <v>0.69267882360300503</v>
      </c>
      <c r="E15" s="67">
        <v>20969.172999999999</v>
      </c>
      <c r="F15" s="68">
        <v>0.68711146934211831</v>
      </c>
      <c r="G15" s="64">
        <v>11268.019</v>
      </c>
      <c r="H15" s="66">
        <v>9.2832315174306929E-2</v>
      </c>
      <c r="I15" s="67">
        <v>2316.8780000000002</v>
      </c>
      <c r="J15" s="68">
        <v>9.9496389490858719E-2</v>
      </c>
      <c r="K15" s="62">
        <v>37585.576999999997</v>
      </c>
      <c r="L15" s="66">
        <v>0.76356205714723979</v>
      </c>
      <c r="M15" s="67">
        <v>7231.8109999999997</v>
      </c>
      <c r="N15" s="66">
        <v>0.76356205714723979</v>
      </c>
      <c r="O15" s="89">
        <v>44817.387999999999</v>
      </c>
      <c r="P15" s="85">
        <v>0.76347640080452261</v>
      </c>
      <c r="Q15" s="69">
        <v>58402.284999999996</v>
      </c>
      <c r="R15" s="68">
        <v>0.69178215719666569</v>
      </c>
    </row>
    <row r="16" spans="2:18" ht="15" x14ac:dyDescent="0.2">
      <c r="B16" s="61" t="s">
        <v>75</v>
      </c>
      <c r="C16" s="64">
        <v>110230.624</v>
      </c>
      <c r="D16" s="66">
        <v>0.69123130241825992</v>
      </c>
      <c r="E16" s="67">
        <v>21442.916000000001</v>
      </c>
      <c r="F16" s="68">
        <v>0.68777685548524159</v>
      </c>
      <c r="G16" s="64">
        <v>10763.781999999999</v>
      </c>
      <c r="H16" s="66">
        <v>8.8960988824557732E-2</v>
      </c>
      <c r="I16" s="67">
        <v>2342.9740000000002</v>
      </c>
      <c r="J16" s="68">
        <v>9.8502683733927981E-2</v>
      </c>
      <c r="K16" s="62">
        <v>38475.548000000003</v>
      </c>
      <c r="L16" s="66">
        <v>0.75872854393624511</v>
      </c>
      <c r="M16" s="67">
        <v>7391.2510000000002</v>
      </c>
      <c r="N16" s="66">
        <v>0.75872854393624511</v>
      </c>
      <c r="O16" s="89">
        <v>45866.798999999999</v>
      </c>
      <c r="P16" s="85">
        <v>0.75941516968826617</v>
      </c>
      <c r="Q16" s="69">
        <v>58973.555</v>
      </c>
      <c r="R16" s="68">
        <v>0.69066638544898895</v>
      </c>
    </row>
    <row r="17" spans="2:19" ht="15" x14ac:dyDescent="0.2">
      <c r="B17" s="61" t="s">
        <v>76</v>
      </c>
      <c r="C17" s="64">
        <v>110919.76300000001</v>
      </c>
      <c r="D17" s="66">
        <v>0.69231595185495265</v>
      </c>
      <c r="E17" s="67">
        <v>21786.774000000001</v>
      </c>
      <c r="F17" s="68">
        <v>0.6959389098123836</v>
      </c>
      <c r="G17" s="64">
        <v>9855.875</v>
      </c>
      <c r="H17" s="66">
        <v>8.1604826629025962E-2</v>
      </c>
      <c r="I17" s="67">
        <v>2044.059</v>
      </c>
      <c r="J17" s="68">
        <v>8.5773711728834648E-2</v>
      </c>
      <c r="K17" s="62">
        <v>39439.885999999999</v>
      </c>
      <c r="L17" s="66">
        <v>0.75383230653728661</v>
      </c>
      <c r="M17" s="67">
        <v>7474.7510000000002</v>
      </c>
      <c r="N17" s="66">
        <v>0.75383230653728661</v>
      </c>
      <c r="O17" s="89">
        <v>46914.637000000002</v>
      </c>
      <c r="P17" s="85">
        <v>0.75504195078069414</v>
      </c>
      <c r="Q17" s="69">
        <v>58814.571000000004</v>
      </c>
      <c r="R17" s="68">
        <v>0.69290815193069999</v>
      </c>
    </row>
    <row r="18" spans="2:19" ht="15" x14ac:dyDescent="0.2">
      <c r="B18" s="61" t="s">
        <v>77</v>
      </c>
      <c r="C18" s="64">
        <v>112363.069</v>
      </c>
      <c r="D18" s="66">
        <v>0.70050784184516068</v>
      </c>
      <c r="E18" s="67">
        <v>22399.938999999998</v>
      </c>
      <c r="F18" s="68">
        <v>0.693411207338688</v>
      </c>
      <c r="G18" s="64">
        <v>8897.92</v>
      </c>
      <c r="H18" s="66">
        <v>7.3378256876991163E-2</v>
      </c>
      <c r="I18" s="67">
        <v>1866.02</v>
      </c>
      <c r="J18" s="68">
        <v>7.689867109723543E-2</v>
      </c>
      <c r="K18" s="62">
        <v>39141.311000000002</v>
      </c>
      <c r="L18" s="66">
        <v>0.75598036312446892</v>
      </c>
      <c r="M18" s="67">
        <v>8038.0169999999998</v>
      </c>
      <c r="N18" s="66">
        <v>0.75598036312446892</v>
      </c>
      <c r="O18" s="89">
        <v>47179.328000000001</v>
      </c>
      <c r="P18" s="85">
        <v>0.75517492746318238</v>
      </c>
      <c r="Q18" s="69">
        <v>57943.267999999996</v>
      </c>
      <c r="R18" s="68">
        <v>0.69931821006182482</v>
      </c>
    </row>
    <row r="19" spans="2:19" ht="15" x14ac:dyDescent="0.2">
      <c r="B19" s="61" t="s">
        <v>78</v>
      </c>
      <c r="C19" s="64">
        <v>112369.79300000001</v>
      </c>
      <c r="D19" s="66">
        <v>0.69838032891990376</v>
      </c>
      <c r="E19" s="67">
        <v>22876.284</v>
      </c>
      <c r="F19" s="68">
        <v>0.69937719637971929</v>
      </c>
      <c r="G19" s="64">
        <v>7972.3249999999998</v>
      </c>
      <c r="H19" s="66">
        <v>6.6247172083177056E-2</v>
      </c>
      <c r="I19" s="67">
        <v>1553.175</v>
      </c>
      <c r="J19" s="68">
        <v>6.3577953158929959E-2</v>
      </c>
      <c r="K19" s="62">
        <v>40558.451999999997</v>
      </c>
      <c r="L19" s="66">
        <v>0.74792847533106932</v>
      </c>
      <c r="M19" s="67">
        <v>8280.0490000000009</v>
      </c>
      <c r="N19" s="66">
        <v>0.74792847533106932</v>
      </c>
      <c r="O19" s="89">
        <v>48838.500999999997</v>
      </c>
      <c r="P19" s="85">
        <v>0.74774814666414213</v>
      </c>
      <c r="Q19" s="69">
        <v>58364.000999999997</v>
      </c>
      <c r="R19" s="68">
        <v>0.6985487449677078</v>
      </c>
    </row>
    <row r="20" spans="2:19" ht="15" x14ac:dyDescent="0.2">
      <c r="B20" s="61" t="s">
        <v>79</v>
      </c>
      <c r="C20" s="64">
        <v>114080.762</v>
      </c>
      <c r="D20" s="66">
        <v>0.70920389503765435</v>
      </c>
      <c r="E20" s="67">
        <v>23803.038</v>
      </c>
      <c r="F20" s="68">
        <v>0.71039556282679628</v>
      </c>
      <c r="G20" s="64">
        <v>6526.1310000000003</v>
      </c>
      <c r="H20" s="66">
        <v>5.4110762972726614E-2</v>
      </c>
      <c r="I20" s="67">
        <v>1317.7460000000001</v>
      </c>
      <c r="J20" s="68">
        <v>5.2456404226874455E-2</v>
      </c>
      <c r="K20" s="62">
        <v>40250.601999999999</v>
      </c>
      <c r="L20" s="66">
        <v>0.74977478046639978</v>
      </c>
      <c r="M20" s="67">
        <v>8385.9539999999997</v>
      </c>
      <c r="N20" s="66">
        <v>0.74977478046639978</v>
      </c>
      <c r="O20" s="89">
        <v>48636.555999999997</v>
      </c>
      <c r="P20" s="85">
        <v>0.7497659150076238</v>
      </c>
      <c r="Q20" s="69">
        <v>56480.432999999997</v>
      </c>
      <c r="R20" s="68">
        <v>0.70940932841280524</v>
      </c>
    </row>
    <row r="21" spans="2:19" ht="15" x14ac:dyDescent="0.2">
      <c r="B21" s="61" t="s">
        <v>80</v>
      </c>
      <c r="C21" s="64">
        <v>115451.583</v>
      </c>
      <c r="D21" s="66">
        <v>0.71318321953856789</v>
      </c>
      <c r="E21" s="67">
        <v>24087.66</v>
      </c>
      <c r="F21" s="68">
        <v>0.71053264772218527</v>
      </c>
      <c r="G21" s="64">
        <v>5880.5410000000002</v>
      </c>
      <c r="H21" s="66">
        <v>4.8466480319754396E-2</v>
      </c>
      <c r="I21" s="67">
        <v>1105.9770000000001</v>
      </c>
      <c r="J21" s="68">
        <v>4.389906070330378E-2</v>
      </c>
      <c r="K21" s="62">
        <v>40549.955999999998</v>
      </c>
      <c r="L21" s="66">
        <v>0.74950929713776848</v>
      </c>
      <c r="M21" s="67">
        <v>8707.2119999999995</v>
      </c>
      <c r="N21" s="66">
        <v>0.74950929713776848</v>
      </c>
      <c r="O21" s="89">
        <v>49257.167999999998</v>
      </c>
      <c r="P21" s="85">
        <v>0.74840928036172139</v>
      </c>
      <c r="Q21" s="69">
        <v>56243.685999999994</v>
      </c>
      <c r="R21" s="68">
        <v>0.71272425901851744</v>
      </c>
    </row>
    <row r="22" spans="2:19" ht="15" x14ac:dyDescent="0.2">
      <c r="B22" s="61" t="s">
        <v>81</v>
      </c>
      <c r="C22" s="64">
        <v>116795.78</v>
      </c>
      <c r="D22" s="66">
        <v>0.72111173862172984</v>
      </c>
      <c r="E22" s="67">
        <v>24767.437000000002</v>
      </c>
      <c r="F22" s="68">
        <v>0.7111096876599049</v>
      </c>
      <c r="G22" s="64">
        <v>5480.5029999999997</v>
      </c>
      <c r="H22" s="66">
        <v>4.4820654222863479E-2</v>
      </c>
      <c r="I22" s="67">
        <v>1075.133</v>
      </c>
      <c r="J22" s="68">
        <v>4.1603176464260323E-2</v>
      </c>
      <c r="K22" s="62">
        <v>39689.989000000001</v>
      </c>
      <c r="L22" s="66">
        <v>0.7549490488982793</v>
      </c>
      <c r="M22" s="67">
        <v>8986.7080000000005</v>
      </c>
      <c r="N22" s="66">
        <v>0.7549490488982793</v>
      </c>
      <c r="O22" s="89">
        <v>48676.697</v>
      </c>
      <c r="P22" s="85">
        <v>0.75265346701183033</v>
      </c>
      <c r="Q22" s="69">
        <v>55232.332999999999</v>
      </c>
      <c r="R22" s="68">
        <v>0.71934155523333743</v>
      </c>
    </row>
    <row r="23" spans="2:19" ht="15" x14ac:dyDescent="0.2">
      <c r="B23" s="61" t="s">
        <v>82</v>
      </c>
      <c r="C23" s="64">
        <v>117923.467</v>
      </c>
      <c r="D23" s="66">
        <v>0.72853981245828603</v>
      </c>
      <c r="E23" s="67">
        <v>24980.370999999999</v>
      </c>
      <c r="F23" s="68">
        <v>0.72133717755869631</v>
      </c>
      <c r="G23" s="64">
        <v>4704.2089999999998</v>
      </c>
      <c r="H23" s="66">
        <v>3.8361723498698611E-2</v>
      </c>
      <c r="I23" s="67">
        <v>937.61500000000001</v>
      </c>
      <c r="J23" s="68">
        <v>3.6176229125210575E-2</v>
      </c>
      <c r="K23" s="62">
        <v>39235.087</v>
      </c>
      <c r="L23" s="66">
        <v>0.75760276006162086</v>
      </c>
      <c r="M23" s="67">
        <v>8712.6579999999994</v>
      </c>
      <c r="N23" s="66">
        <v>0.75760276006162086</v>
      </c>
      <c r="O23" s="89">
        <v>47947.744999999995</v>
      </c>
      <c r="P23" s="85">
        <v>0.75598293229248148</v>
      </c>
      <c r="Q23" s="69">
        <v>53589.568999999996</v>
      </c>
      <c r="R23" s="68">
        <v>0.72727039640571756</v>
      </c>
    </row>
    <row r="24" spans="2:19" ht="15" x14ac:dyDescent="0.2">
      <c r="B24" s="70" t="s">
        <v>83</v>
      </c>
      <c r="C24" s="64">
        <v>118914.94100000001</v>
      </c>
      <c r="D24" s="66">
        <v>0.73325699333837413</v>
      </c>
      <c r="E24" s="67">
        <v>26133.742999999999</v>
      </c>
      <c r="F24" s="68">
        <v>0.73253520949104078</v>
      </c>
      <c r="G24" s="64">
        <v>4421.7</v>
      </c>
      <c r="H24" s="66">
        <v>3.5850660145673979E-2</v>
      </c>
      <c r="I24" s="67">
        <v>856.57299999999998</v>
      </c>
      <c r="J24" s="68">
        <v>3.1736308681973191E-2</v>
      </c>
      <c r="K24" s="62">
        <v>38836.978999999999</v>
      </c>
      <c r="L24" s="66">
        <v>0.76052221686856347</v>
      </c>
      <c r="M24" s="67">
        <v>8685.4339999999993</v>
      </c>
      <c r="N24" s="66">
        <v>0.76052221686856347</v>
      </c>
      <c r="O24" s="89">
        <v>47522.413</v>
      </c>
      <c r="P24" s="85">
        <v>0.75980508302856864</v>
      </c>
      <c r="Q24" s="69">
        <v>52800.685999999994</v>
      </c>
      <c r="R24" s="68">
        <v>0.73312684291084684</v>
      </c>
    </row>
    <row r="25" spans="2:19" ht="15" x14ac:dyDescent="0.2">
      <c r="B25" s="54" t="s">
        <v>84</v>
      </c>
      <c r="C25" s="48">
        <v>120490.444</v>
      </c>
      <c r="D25" s="49">
        <v>0.74086297016656222</v>
      </c>
      <c r="E25" s="50">
        <v>25771.215</v>
      </c>
      <c r="F25" s="51">
        <v>0.74083490716198064</v>
      </c>
      <c r="G25" s="48">
        <v>4206.6379999999999</v>
      </c>
      <c r="H25" s="49">
        <v>3.3734855158840039E-2</v>
      </c>
      <c r="I25" s="50">
        <v>736.07399999999996</v>
      </c>
      <c r="J25" s="51">
        <v>2.7768739383344707E-2</v>
      </c>
      <c r="K25" s="52">
        <v>37938.180999999997</v>
      </c>
      <c r="L25" s="49">
        <v>0.76672844314212474</v>
      </c>
      <c r="M25" s="50">
        <v>8279.4290000000001</v>
      </c>
      <c r="N25" s="49">
        <v>0.76672844314212474</v>
      </c>
      <c r="O25" s="90">
        <v>46217.61</v>
      </c>
      <c r="P25" s="86">
        <v>0.76589430535599778</v>
      </c>
      <c r="Q25" s="53">
        <v>51160.322</v>
      </c>
      <c r="R25" s="51">
        <v>0.74085802532799017</v>
      </c>
    </row>
    <row r="26" spans="2:19" ht="15" x14ac:dyDescent="0.2">
      <c r="B26" s="61" t="s">
        <v>85</v>
      </c>
      <c r="C26" s="64">
        <v>114406.936</v>
      </c>
      <c r="D26" s="66">
        <v>0.70414766391048333</v>
      </c>
      <c r="E26" s="67">
        <v>23845.921999999999</v>
      </c>
      <c r="F26" s="68">
        <v>0.6917472823026819</v>
      </c>
      <c r="G26" s="64">
        <v>7738.8649999999998</v>
      </c>
      <c r="H26" s="66">
        <v>6.335760162561789E-2</v>
      </c>
      <c r="I26" s="67">
        <v>1845.3869999999999</v>
      </c>
      <c r="J26" s="68">
        <v>7.1829232212340763E-2</v>
      </c>
      <c r="K26" s="62">
        <v>40329.972000000002</v>
      </c>
      <c r="L26" s="66">
        <v>0.75177854977800285</v>
      </c>
      <c r="M26" s="67">
        <v>8780.7049999999999</v>
      </c>
      <c r="N26" s="66">
        <v>0.75177854977800285</v>
      </c>
      <c r="O26" s="89">
        <v>49110.677000000003</v>
      </c>
      <c r="P26" s="85">
        <v>0.75064113312428338</v>
      </c>
      <c r="Q26" s="69">
        <v>58694.929000000004</v>
      </c>
      <c r="R26" s="68">
        <v>0.70197720982769918</v>
      </c>
    </row>
    <row r="27" spans="2:19" ht="15" x14ac:dyDescent="0.2">
      <c r="B27" s="61" t="s">
        <v>86</v>
      </c>
      <c r="C27" s="64">
        <v>116925.9</v>
      </c>
      <c r="D27" s="66">
        <v>0.72794992221221555</v>
      </c>
      <c r="E27" s="67">
        <v>25978.792000000001</v>
      </c>
      <c r="F27" s="68">
        <v>0.73082062256772129</v>
      </c>
      <c r="G27" s="64">
        <v>4834.8729999999996</v>
      </c>
      <c r="H27" s="66">
        <v>3.9707969002463546E-2</v>
      </c>
      <c r="I27" s="67">
        <v>1015.2619999999999</v>
      </c>
      <c r="J27" s="68">
        <v>3.7610578981578685E-2</v>
      </c>
      <c r="K27" s="62">
        <v>38862.775999999998</v>
      </c>
      <c r="L27" s="66">
        <v>0.75805057077900817</v>
      </c>
      <c r="M27" s="67">
        <v>8553.3719999999994</v>
      </c>
      <c r="N27" s="66">
        <v>0.75805057077900817</v>
      </c>
      <c r="O27" s="89">
        <v>47416.148000000001</v>
      </c>
      <c r="P27" s="85">
        <v>0.75829172485888896</v>
      </c>
      <c r="Q27" s="69">
        <v>53266.283000000003</v>
      </c>
      <c r="R27" s="68">
        <v>0.72847011134037543</v>
      </c>
    </row>
    <row r="28" spans="2:19" ht="15" x14ac:dyDescent="0.2">
      <c r="B28" s="61" t="s">
        <v>87</v>
      </c>
      <c r="C28" s="64">
        <v>118240.302</v>
      </c>
      <c r="D28" s="66">
        <f>C28/(C28+G28+K28)</f>
        <v>0.73595505198366384</v>
      </c>
      <c r="E28" s="67">
        <v>27642.045999999998</v>
      </c>
      <c r="F28" s="68">
        <f>E28/(E28+I28+M28)</f>
        <v>0.74235417029558071</v>
      </c>
      <c r="G28" s="64">
        <v>4089.085</v>
      </c>
      <c r="H28" s="66">
        <f>G28/(G28+C28)</f>
        <v>3.3426841254424008E-2</v>
      </c>
      <c r="I28" s="67">
        <v>887.38</v>
      </c>
      <c r="J28" s="68">
        <f>I28/(I28+E28)</f>
        <v>3.1104025717166549E-2</v>
      </c>
      <c r="K28" s="62">
        <v>38333.008999999998</v>
      </c>
      <c r="L28" s="66">
        <f>(C28+G28)/(C28+G28+K28)</f>
        <v>0.76140646501997888</v>
      </c>
      <c r="M28" s="67">
        <v>8706.232</v>
      </c>
      <c r="N28" s="66">
        <f>(E28+I28)/(E28+I28+M28)</f>
        <v>0.7661856277657294</v>
      </c>
      <c r="O28" s="89">
        <v>47039.241000000002</v>
      </c>
      <c r="P28" s="85">
        <f>(C28+E28+G28+I28)/(C28+E28+G28+I28+K28+M28)</f>
        <v>0.76230569200038734</v>
      </c>
      <c r="Q28" s="69">
        <f>O28+G28+I28</f>
        <v>52015.705999999998</v>
      </c>
      <c r="R28" s="68">
        <f>(C28+E28)/(C28+E28+G28+I28+K28+M28)</f>
        <v>0.73715908292862753</v>
      </c>
    </row>
    <row r="29" spans="2:19" ht="16" thickBot="1" x14ac:dyDescent="0.25">
      <c r="B29" s="72" t="s">
        <v>107</v>
      </c>
      <c r="C29" s="73">
        <v>119907.63499999999</v>
      </c>
      <c r="D29" s="74">
        <f>C29/(C29+G29+K29)</f>
        <v>0.74339317287995399</v>
      </c>
      <c r="E29" s="75">
        <v>28418.53</v>
      </c>
      <c r="F29" s="76">
        <f>E29/(E29+I29+M29)</f>
        <v>0.74235130282992834</v>
      </c>
      <c r="G29" s="73">
        <v>4256.58</v>
      </c>
      <c r="H29" s="74">
        <f>G29/(G29+C29)</f>
        <v>3.4281858102191524E-2</v>
      </c>
      <c r="I29" s="75">
        <v>1079.4639999999999</v>
      </c>
      <c r="J29" s="76">
        <f>I29/(I29+E29)</f>
        <v>3.6594488425212915E-2</v>
      </c>
      <c r="K29" s="77">
        <v>37133.519999999997</v>
      </c>
      <c r="L29" s="74">
        <f>(C29+G29)/(C29+G29+K29)</f>
        <v>0.76978275609387825</v>
      </c>
      <c r="M29" s="75">
        <v>8783.7870000000003</v>
      </c>
      <c r="N29" s="76">
        <f>(E29+I29)/(E29+I29+M29)</f>
        <v>0.77054915496225207</v>
      </c>
      <c r="O29" s="91">
        <v>45917.307000000001</v>
      </c>
      <c r="P29" s="87">
        <f>(C29+E29+G29+I29)/(C29+E29+G29+I29+K29+M29)</f>
        <v>0.76992976072754882</v>
      </c>
      <c r="Q29" s="78">
        <f>O29+G29+I29</f>
        <v>51253.351000000002</v>
      </c>
      <c r="R29" s="76">
        <f>(C29+E29)/(C29+E29+G29+I29+K29+M29)</f>
        <v>0.74319332951984907</v>
      </c>
    </row>
    <row r="30" spans="2:19" ht="29.25" customHeight="1" x14ac:dyDescent="0.15">
      <c r="B30" s="358" t="s">
        <v>112</v>
      </c>
      <c r="C30" s="382"/>
      <c r="D30" s="382"/>
      <c r="E30" s="382"/>
      <c r="F30" s="382"/>
      <c r="G30" s="382"/>
      <c r="H30" s="382"/>
      <c r="I30" s="382"/>
      <c r="J30" s="382"/>
      <c r="K30" s="382"/>
      <c r="L30" s="382"/>
      <c r="M30" s="382"/>
      <c r="N30" s="382"/>
      <c r="O30" s="382"/>
      <c r="P30" s="33"/>
      <c r="Q30" s="5"/>
      <c r="R30" s="4"/>
      <c r="S30" s="5"/>
    </row>
    <row r="31" spans="2:19" x14ac:dyDescent="0.15">
      <c r="B31" s="382"/>
      <c r="C31" s="382"/>
      <c r="D31" s="382"/>
      <c r="E31" s="382"/>
      <c r="F31" s="382"/>
      <c r="G31" s="382"/>
      <c r="H31" s="382"/>
      <c r="I31" s="382"/>
      <c r="J31" s="382"/>
      <c r="K31" s="382"/>
      <c r="L31" s="382"/>
      <c r="M31" s="382"/>
      <c r="N31" s="382"/>
      <c r="O31" s="382"/>
      <c r="P31" s="4"/>
      <c r="Q31" s="5"/>
      <c r="R31" s="4"/>
      <c r="S31" s="5"/>
    </row>
    <row r="32" spans="2:19" ht="12.75" customHeight="1" x14ac:dyDescent="0.15">
      <c r="B32" s="358" t="s">
        <v>161</v>
      </c>
      <c r="C32" s="366"/>
      <c r="D32" s="366"/>
      <c r="E32" s="366"/>
      <c r="F32" s="366"/>
      <c r="G32" s="366"/>
      <c r="H32" s="366"/>
      <c r="I32" s="366"/>
      <c r="J32" s="366"/>
      <c r="K32" s="366"/>
      <c r="L32" s="366"/>
      <c r="M32" s="15"/>
      <c r="N32" s="15"/>
      <c r="O32" s="15"/>
      <c r="P32" s="4"/>
      <c r="Q32" s="5"/>
      <c r="R32" s="4"/>
      <c r="S32" s="5"/>
    </row>
    <row r="33" spans="2:15" ht="15" x14ac:dyDescent="0.15">
      <c r="B33" s="32" t="s">
        <v>159</v>
      </c>
      <c r="C33" s="4"/>
      <c r="D33" s="5"/>
      <c r="E33" s="4"/>
      <c r="F33" s="5"/>
      <c r="G33" s="4"/>
      <c r="H33" s="5"/>
      <c r="I33" s="4"/>
      <c r="J33" s="5"/>
      <c r="K33" s="5"/>
      <c r="L33" s="4"/>
      <c r="M33" s="5"/>
      <c r="N33" s="4"/>
      <c r="O33" s="5"/>
    </row>
    <row r="34" spans="2:15" ht="15" x14ac:dyDescent="0.15">
      <c r="B34" s="32" t="s">
        <v>94</v>
      </c>
      <c r="C34" s="4"/>
      <c r="D34" s="5"/>
      <c r="E34" s="4"/>
      <c r="F34" s="5"/>
      <c r="G34" s="4"/>
      <c r="H34" s="5"/>
      <c r="I34" s="4"/>
      <c r="J34" s="5"/>
      <c r="K34" s="5"/>
      <c r="L34" s="4"/>
      <c r="M34" s="5"/>
      <c r="N34" s="4"/>
      <c r="O34" s="5"/>
    </row>
    <row r="35" spans="2:15" ht="15" x14ac:dyDescent="0.15">
      <c r="B35" s="32" t="s">
        <v>95</v>
      </c>
      <c r="C35" s="4"/>
      <c r="D35" s="5"/>
      <c r="E35" s="4"/>
      <c r="F35" s="5"/>
      <c r="G35" s="4"/>
      <c r="H35" s="5"/>
      <c r="I35" s="4"/>
      <c r="J35" s="5"/>
      <c r="K35" s="5"/>
      <c r="L35" s="6"/>
      <c r="M35" s="4"/>
      <c r="N35" s="5"/>
      <c r="O35" s="4"/>
    </row>
    <row r="36" spans="2:15" ht="15" x14ac:dyDescent="0.15">
      <c r="B36" s="32" t="s">
        <v>96</v>
      </c>
      <c r="E36" s="7"/>
      <c r="F36" s="7"/>
      <c r="G36" s="7"/>
    </row>
    <row r="37" spans="2:15" x14ac:dyDescent="0.15">
      <c r="E37" s="7"/>
    </row>
    <row r="38" spans="2:15" x14ac:dyDescent="0.15">
      <c r="E38" s="7"/>
    </row>
  </sheetData>
  <mergeCells count="14">
    <mergeCell ref="B32:L32"/>
    <mergeCell ref="O3:P4"/>
    <mergeCell ref="Q3:R4"/>
    <mergeCell ref="C4:D4"/>
    <mergeCell ref="E4:F4"/>
    <mergeCell ref="G4:H4"/>
    <mergeCell ref="I4:J4"/>
    <mergeCell ref="K4:L4"/>
    <mergeCell ref="M4:N4"/>
    <mergeCell ref="C2:R2"/>
    <mergeCell ref="C3:F3"/>
    <mergeCell ref="G3:J3"/>
    <mergeCell ref="K3:N3"/>
    <mergeCell ref="B30:O31"/>
  </mergeCells>
  <phoneticPr fontId="59" type="noConversion"/>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rgb="FF00B050"/>
  </sheetPr>
  <dimension ref="B1:I29"/>
  <sheetViews>
    <sheetView zoomScaleNormal="100" workbookViewId="0"/>
  </sheetViews>
  <sheetFormatPr baseColWidth="10" defaultColWidth="9.1640625" defaultRowHeight="13" x14ac:dyDescent="0.15"/>
  <cols>
    <col min="1" max="1" width="3.33203125" style="3" customWidth="1"/>
    <col min="2" max="2" width="9.1640625" style="3"/>
    <col min="3" max="3" width="10" style="3" bestFit="1" customWidth="1"/>
    <col min="4" max="4" width="13.33203125" style="3" customWidth="1"/>
    <col min="5" max="5" width="10" style="3" bestFit="1" customWidth="1"/>
    <col min="6" max="6" width="14.33203125" style="3" customWidth="1"/>
    <col min="7" max="7" width="10" style="3" customWidth="1"/>
    <col min="8" max="8" width="11.6640625" style="3" customWidth="1"/>
    <col min="9" max="9" width="11" style="3" customWidth="1"/>
    <col min="10" max="16384" width="9.1640625" style="3"/>
  </cols>
  <sheetData>
    <row r="1" spans="2:9" ht="58.5" customHeight="1" thickBot="1" x14ac:dyDescent="0.35">
      <c r="B1" s="371" t="s">
        <v>116</v>
      </c>
      <c r="C1" s="372"/>
      <c r="D1" s="372"/>
      <c r="E1" s="372"/>
      <c r="F1" s="372"/>
      <c r="G1" s="372"/>
      <c r="H1" s="373"/>
      <c r="I1" s="5"/>
    </row>
    <row r="2" spans="2:9" ht="60.75" customHeight="1" thickBot="1" x14ac:dyDescent="0.35">
      <c r="B2" s="1"/>
      <c r="C2" s="387" t="s">
        <v>13</v>
      </c>
      <c r="D2" s="388"/>
      <c r="E2" s="389" t="s">
        <v>14</v>
      </c>
      <c r="F2" s="388"/>
      <c r="G2" s="390" t="s">
        <v>45</v>
      </c>
      <c r="H2" s="391"/>
      <c r="I2" s="4"/>
    </row>
    <row r="3" spans="2:9" ht="20" thickBot="1" x14ac:dyDescent="0.25">
      <c r="B3" s="104" t="s">
        <v>5</v>
      </c>
      <c r="C3" s="21" t="s">
        <v>40</v>
      </c>
      <c r="D3" s="22" t="s">
        <v>21</v>
      </c>
      <c r="E3" s="23" t="s">
        <v>40</v>
      </c>
      <c r="F3" s="22" t="s">
        <v>21</v>
      </c>
      <c r="G3" s="21" t="s">
        <v>40</v>
      </c>
      <c r="H3" s="22" t="s">
        <v>21</v>
      </c>
      <c r="I3" s="4"/>
    </row>
    <row r="4" spans="2:9" ht="15" x14ac:dyDescent="0.2">
      <c r="B4" s="59" t="s">
        <v>65</v>
      </c>
      <c r="C4" s="58">
        <v>116352</v>
      </c>
      <c r="D4" s="57">
        <v>18622</v>
      </c>
      <c r="E4" s="56">
        <v>4047</v>
      </c>
      <c r="F4" s="57">
        <v>770</v>
      </c>
      <c r="G4" s="58">
        <v>2441</v>
      </c>
      <c r="H4" s="57">
        <v>678</v>
      </c>
      <c r="I4" s="11"/>
    </row>
    <row r="5" spans="2:9" ht="15" x14ac:dyDescent="0.2">
      <c r="B5" s="61" t="s">
        <v>66</v>
      </c>
      <c r="C5" s="64">
        <v>115144</v>
      </c>
      <c r="D5" s="63">
        <v>18956</v>
      </c>
      <c r="E5" s="62">
        <v>5841</v>
      </c>
      <c r="F5" s="63">
        <v>1204</v>
      </c>
      <c r="G5" s="64">
        <v>3191</v>
      </c>
      <c r="H5" s="63">
        <v>967</v>
      </c>
      <c r="I5" s="11"/>
    </row>
    <row r="6" spans="2:9" ht="15" x14ac:dyDescent="0.2">
      <c r="B6" s="61" t="s">
        <v>67</v>
      </c>
      <c r="C6" s="64">
        <v>115497</v>
      </c>
      <c r="D6" s="63">
        <v>19223</v>
      </c>
      <c r="E6" s="62">
        <v>6299</v>
      </c>
      <c r="F6" s="63">
        <v>1324</v>
      </c>
      <c r="G6" s="64">
        <v>3222</v>
      </c>
      <c r="H6" s="63">
        <v>916</v>
      </c>
      <c r="I6" s="11"/>
    </row>
    <row r="7" spans="2:9" ht="15" x14ac:dyDescent="0.2">
      <c r="B7" s="61" t="s">
        <v>68</v>
      </c>
      <c r="C7" s="64">
        <v>116315</v>
      </c>
      <c r="D7" s="63">
        <v>20091</v>
      </c>
      <c r="E7" s="62">
        <v>6430</v>
      </c>
      <c r="F7" s="63">
        <v>1249</v>
      </c>
      <c r="G7" s="64">
        <v>3545</v>
      </c>
      <c r="H7" s="63">
        <v>1055</v>
      </c>
      <c r="I7" s="11"/>
    </row>
    <row r="8" spans="2:9" ht="15" x14ac:dyDescent="0.2">
      <c r="B8" s="61" t="s">
        <v>69</v>
      </c>
      <c r="C8" s="64">
        <v>117685</v>
      </c>
      <c r="D8" s="63">
        <v>20579</v>
      </c>
      <c r="E8" s="62">
        <v>6038</v>
      </c>
      <c r="F8" s="63">
        <v>1055</v>
      </c>
      <c r="G8" s="64">
        <v>3411</v>
      </c>
      <c r="H8" s="63">
        <v>1011</v>
      </c>
      <c r="I8" s="11"/>
    </row>
    <row r="9" spans="2:9" ht="15" x14ac:dyDescent="0.2">
      <c r="B9" s="61" t="s">
        <v>70</v>
      </c>
      <c r="C9" s="64">
        <v>119484</v>
      </c>
      <c r="D9" s="63">
        <v>21347</v>
      </c>
      <c r="E9" s="62">
        <v>5623</v>
      </c>
      <c r="F9" s="63">
        <v>960</v>
      </c>
      <c r="G9" s="64">
        <v>3121</v>
      </c>
      <c r="H9" s="63">
        <v>910</v>
      </c>
      <c r="I9" s="11"/>
    </row>
    <row r="10" spans="2:9" ht="15" x14ac:dyDescent="0.2">
      <c r="B10" s="60" t="s">
        <v>71</v>
      </c>
      <c r="C10" s="48">
        <v>121128</v>
      </c>
      <c r="D10" s="55">
        <v>22474</v>
      </c>
      <c r="E10" s="52">
        <v>5172</v>
      </c>
      <c r="F10" s="55">
        <v>809</v>
      </c>
      <c r="G10" s="48">
        <v>3171</v>
      </c>
      <c r="H10" s="55">
        <v>901</v>
      </c>
      <c r="I10" s="11"/>
    </row>
    <row r="11" spans="2:9" ht="15" x14ac:dyDescent="0.2">
      <c r="B11" s="61" t="s">
        <v>72</v>
      </c>
      <c r="C11" s="64">
        <v>121600</v>
      </c>
      <c r="D11" s="63">
        <v>22934</v>
      </c>
      <c r="E11" s="62">
        <v>5507</v>
      </c>
      <c r="F11" s="63">
        <v>1049</v>
      </c>
      <c r="G11" s="64">
        <v>3340</v>
      </c>
      <c r="H11" s="63">
        <v>1019</v>
      </c>
      <c r="I11" s="11"/>
    </row>
    <row r="12" spans="2:9" ht="15" x14ac:dyDescent="0.2">
      <c r="B12" s="61" t="s">
        <v>73</v>
      </c>
      <c r="C12" s="64">
        <v>120400</v>
      </c>
      <c r="D12" s="63">
        <v>22285</v>
      </c>
      <c r="E12" s="62">
        <v>8058</v>
      </c>
      <c r="F12" s="63">
        <v>1584</v>
      </c>
      <c r="G12" s="64">
        <v>5357</v>
      </c>
      <c r="H12" s="63">
        <v>1831</v>
      </c>
      <c r="I12" s="11"/>
    </row>
    <row r="13" spans="2:9" ht="15.75" customHeight="1" x14ac:dyDescent="0.2">
      <c r="B13" s="61" t="s">
        <v>74</v>
      </c>
      <c r="C13" s="64">
        <v>115655</v>
      </c>
      <c r="D13" s="63">
        <v>21692</v>
      </c>
      <c r="E13" s="62">
        <v>11640</v>
      </c>
      <c r="F13" s="63">
        <v>2377</v>
      </c>
      <c r="G13" s="64">
        <v>6549</v>
      </c>
      <c r="H13" s="63">
        <v>2308</v>
      </c>
      <c r="I13" s="11"/>
    </row>
    <row r="14" spans="2:9" ht="15" x14ac:dyDescent="0.2">
      <c r="B14" s="61" t="s">
        <v>75</v>
      </c>
      <c r="C14" s="64">
        <v>115841</v>
      </c>
      <c r="D14" s="63">
        <v>22220</v>
      </c>
      <c r="E14" s="62">
        <v>11146</v>
      </c>
      <c r="F14" s="63">
        <v>2412</v>
      </c>
      <c r="G14" s="64">
        <v>6527</v>
      </c>
      <c r="H14" s="63">
        <v>2198</v>
      </c>
      <c r="I14" s="11"/>
    </row>
    <row r="15" spans="2:9" ht="15" customHeight="1" x14ac:dyDescent="0.2">
      <c r="B15" s="61" t="s">
        <v>76</v>
      </c>
      <c r="C15" s="64">
        <v>116997</v>
      </c>
      <c r="D15" s="63">
        <v>22579</v>
      </c>
      <c r="E15" s="62">
        <v>10271</v>
      </c>
      <c r="F15" s="63">
        <v>2116</v>
      </c>
      <c r="G15" s="64">
        <v>6301</v>
      </c>
      <c r="H15" s="63">
        <v>2005</v>
      </c>
      <c r="I15" s="11"/>
    </row>
    <row r="16" spans="2:9" ht="15" x14ac:dyDescent="0.2">
      <c r="B16" s="61" t="s">
        <v>77</v>
      </c>
      <c r="C16" s="64">
        <v>118996</v>
      </c>
      <c r="D16" s="63">
        <v>23205</v>
      </c>
      <c r="E16" s="62">
        <v>9292</v>
      </c>
      <c r="F16" s="63">
        <v>1927</v>
      </c>
      <c r="G16" s="64">
        <v>6198</v>
      </c>
      <c r="H16" s="63">
        <v>1780</v>
      </c>
      <c r="I16" s="11"/>
    </row>
    <row r="17" spans="2:9" ht="15" x14ac:dyDescent="0.2">
      <c r="B17" s="61" t="s">
        <v>78</v>
      </c>
      <c r="C17" s="64">
        <v>119194</v>
      </c>
      <c r="D17" s="63">
        <v>23795</v>
      </c>
      <c r="E17" s="62">
        <v>8326</v>
      </c>
      <c r="F17" s="63">
        <v>1606</v>
      </c>
      <c r="G17" s="64">
        <v>6007</v>
      </c>
      <c r="H17" s="63">
        <v>1707</v>
      </c>
      <c r="I17" s="11"/>
    </row>
    <row r="18" spans="2:9" ht="15" x14ac:dyDescent="0.2">
      <c r="B18" s="61" t="s">
        <v>79</v>
      </c>
      <c r="C18" s="64">
        <v>121125</v>
      </c>
      <c r="D18" s="63">
        <v>24878</v>
      </c>
      <c r="E18" s="62">
        <v>6824</v>
      </c>
      <c r="F18" s="63">
        <v>1387</v>
      </c>
      <c r="G18" s="64">
        <v>5147</v>
      </c>
      <c r="H18" s="63">
        <v>1662</v>
      </c>
      <c r="I18" s="11"/>
    </row>
    <row r="19" spans="2:9" ht="15" x14ac:dyDescent="0.2">
      <c r="B19" s="61" t="s">
        <v>80</v>
      </c>
      <c r="C19" s="64">
        <v>122927</v>
      </c>
      <c r="D19" s="63">
        <v>25253</v>
      </c>
      <c r="E19" s="62">
        <v>6117</v>
      </c>
      <c r="F19" s="63">
        <v>1175</v>
      </c>
      <c r="G19" s="64">
        <v>4487</v>
      </c>
      <c r="H19" s="63">
        <v>1388</v>
      </c>
      <c r="I19" s="11"/>
    </row>
    <row r="20" spans="2:9" ht="15" x14ac:dyDescent="0.2">
      <c r="B20" s="61" t="s">
        <v>81</v>
      </c>
      <c r="C20" s="64">
        <v>124614</v>
      </c>
      <c r="D20" s="63">
        <v>25917</v>
      </c>
      <c r="E20" s="62">
        <v>5779</v>
      </c>
      <c r="F20" s="63">
        <v>1130</v>
      </c>
      <c r="G20" s="64">
        <v>4287</v>
      </c>
      <c r="H20" s="63">
        <v>1317</v>
      </c>
      <c r="I20" s="11"/>
    </row>
    <row r="21" spans="2:9" ht="15" x14ac:dyDescent="0.2">
      <c r="B21" s="61" t="s">
        <v>82</v>
      </c>
      <c r="C21" s="64">
        <v>126008</v>
      </c>
      <c r="D21" s="63">
        <v>26213</v>
      </c>
      <c r="E21" s="62">
        <v>4967</v>
      </c>
      <c r="F21" s="63">
        <v>991</v>
      </c>
      <c r="G21" s="64">
        <v>3704</v>
      </c>
      <c r="H21" s="63">
        <v>1028</v>
      </c>
      <c r="I21" s="11"/>
    </row>
    <row r="22" spans="2:9" ht="15" x14ac:dyDescent="0.2">
      <c r="B22" s="61" t="s">
        <v>83</v>
      </c>
      <c r="C22" s="64">
        <v>127556</v>
      </c>
      <c r="D22" s="63">
        <v>27464</v>
      </c>
      <c r="E22" s="62">
        <v>4665</v>
      </c>
      <c r="F22" s="63">
        <v>910</v>
      </c>
      <c r="G22" s="64">
        <v>3440</v>
      </c>
      <c r="H22" s="63">
        <v>1065</v>
      </c>
      <c r="I22" s="11"/>
    </row>
    <row r="23" spans="2:9" ht="15" x14ac:dyDescent="0.2">
      <c r="B23" s="60" t="s">
        <v>84</v>
      </c>
      <c r="C23" s="29">
        <v>129674.54700000001</v>
      </c>
      <c r="D23" s="30">
        <v>27308.775000000001</v>
      </c>
      <c r="E23" s="31">
        <v>4456.9719999999998</v>
      </c>
      <c r="F23" s="31">
        <v>777.19500000000005</v>
      </c>
      <c r="G23" s="29">
        <v>3164.4479999999999</v>
      </c>
      <c r="H23" s="30">
        <v>951.15700000000004</v>
      </c>
      <c r="I23" s="11"/>
    </row>
    <row r="24" spans="2:9" ht="15" x14ac:dyDescent="0.2">
      <c r="B24" s="61" t="s">
        <v>85</v>
      </c>
      <c r="C24" s="12">
        <v>123096.38800000001</v>
      </c>
      <c r="D24" s="13">
        <v>25251.878000000001</v>
      </c>
      <c r="E24" s="14">
        <v>8211.8610000000008</v>
      </c>
      <c r="F24" s="14">
        <v>1965.164</v>
      </c>
      <c r="G24" s="12">
        <v>4647.12</v>
      </c>
      <c r="H24" s="13">
        <v>1693.1420000000001</v>
      </c>
      <c r="I24" s="11"/>
    </row>
    <row r="25" spans="2:9" ht="15" x14ac:dyDescent="0.2">
      <c r="B25" s="61" t="s">
        <v>86</v>
      </c>
      <c r="C25" s="12">
        <v>126009.98299999999</v>
      </c>
      <c r="D25" s="13">
        <v>27514.274000000001</v>
      </c>
      <c r="E25" s="14">
        <v>5100.6040000000003</v>
      </c>
      <c r="F25" s="14">
        <v>1091.297</v>
      </c>
      <c r="G25" s="12">
        <v>2877.14</v>
      </c>
      <c r="H25" s="13">
        <v>1216.9280000000001</v>
      </c>
      <c r="I25" s="11"/>
    </row>
    <row r="26" spans="2:9" ht="15.75" customHeight="1" x14ac:dyDescent="0.2">
      <c r="B26" s="61" t="s">
        <v>87</v>
      </c>
      <c r="C26" s="12">
        <v>127490.139</v>
      </c>
      <c r="D26" s="13">
        <v>29292.906999999999</v>
      </c>
      <c r="E26" s="14">
        <v>4332.7420000000002</v>
      </c>
      <c r="F26" s="14">
        <v>944.76800000000003</v>
      </c>
      <c r="G26" s="12">
        <v>2575.1680000000001</v>
      </c>
      <c r="H26" s="13">
        <v>1041.627</v>
      </c>
      <c r="I26" s="11"/>
    </row>
    <row r="27" spans="2:9" ht="15.75" customHeight="1" thickBot="1" x14ac:dyDescent="0.25">
      <c r="B27" s="60" t="s">
        <v>107</v>
      </c>
      <c r="C27" s="194">
        <v>129251.93700000001</v>
      </c>
      <c r="D27" s="195">
        <v>30171.912</v>
      </c>
      <c r="E27" s="196">
        <v>4514.3109999999997</v>
      </c>
      <c r="F27" s="196">
        <v>1141.355</v>
      </c>
      <c r="G27" s="194">
        <v>2782.9209999999998</v>
      </c>
      <c r="H27" s="195">
        <v>1254.434</v>
      </c>
      <c r="I27" s="11"/>
    </row>
    <row r="28" spans="2:9" ht="55" customHeight="1" x14ac:dyDescent="0.15">
      <c r="B28" s="385" t="s">
        <v>115</v>
      </c>
      <c r="C28" s="386"/>
      <c r="D28" s="386"/>
      <c r="E28" s="386"/>
      <c r="F28" s="386"/>
      <c r="G28" s="386"/>
      <c r="H28" s="386"/>
      <c r="I28" s="15"/>
    </row>
    <row r="29" spans="2:9" ht="15" x14ac:dyDescent="0.15">
      <c r="B29" s="32" t="s">
        <v>160</v>
      </c>
      <c r="C29" s="4"/>
      <c r="D29" s="5"/>
      <c r="E29" s="4"/>
      <c r="F29" s="5"/>
      <c r="G29" s="4"/>
      <c r="H29" s="5"/>
      <c r="I29" s="4"/>
    </row>
  </sheetData>
  <mergeCells count="5">
    <mergeCell ref="B28:H28"/>
    <mergeCell ref="B1:H1"/>
    <mergeCell ref="C2:D2"/>
    <mergeCell ref="E2:F2"/>
    <mergeCell ref="G2:H2"/>
  </mergeCells>
  <phoneticPr fontId="59" type="noConversion"/>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tabColor rgb="FF00B050"/>
  </sheetPr>
  <dimension ref="B1:T36"/>
  <sheetViews>
    <sheetView zoomScaleNormal="100" workbookViewId="0">
      <selection activeCell="B1" sqref="B1"/>
    </sheetView>
  </sheetViews>
  <sheetFormatPr baseColWidth="10" defaultColWidth="9.1640625" defaultRowHeight="13" x14ac:dyDescent="0.15"/>
  <cols>
    <col min="1" max="1" width="2.6640625" style="3" customWidth="1"/>
    <col min="2" max="2" width="14.1640625" style="3" customWidth="1"/>
    <col min="3" max="3" width="13.83203125" style="3" customWidth="1"/>
    <col min="4" max="4" width="14.83203125" style="3" customWidth="1"/>
    <col min="5" max="5" width="12.6640625" style="3" bestFit="1" customWidth="1"/>
    <col min="6" max="6" width="14.1640625" style="3" bestFit="1" customWidth="1"/>
    <col min="7" max="14" width="9.1640625" style="3"/>
    <col min="15" max="16" width="13.33203125" style="3" customWidth="1"/>
    <col min="17" max="17" width="11.83203125" style="3" customWidth="1"/>
    <col min="18" max="18" width="13.33203125" style="3" customWidth="1"/>
    <col min="19" max="16384" width="9.1640625" style="3"/>
  </cols>
  <sheetData>
    <row r="1" spans="2:20" ht="14" thickBot="1" x14ac:dyDescent="0.2"/>
    <row r="2" spans="2:20" ht="24.75" customHeight="1" thickBot="1" x14ac:dyDescent="0.35">
      <c r="B2" s="92"/>
      <c r="C2" s="392" t="s">
        <v>117</v>
      </c>
      <c r="D2" s="393"/>
      <c r="E2" s="393"/>
      <c r="F2" s="393"/>
      <c r="G2" s="393"/>
      <c r="H2" s="393"/>
      <c r="I2" s="393"/>
      <c r="J2" s="393"/>
      <c r="K2" s="393"/>
      <c r="L2" s="393"/>
      <c r="M2" s="393"/>
      <c r="N2" s="393"/>
      <c r="O2" s="393"/>
      <c r="P2" s="393"/>
      <c r="Q2" s="393"/>
      <c r="R2" s="394"/>
    </row>
    <row r="3" spans="2:20" ht="88.5" customHeight="1" thickBot="1" x14ac:dyDescent="0.3">
      <c r="B3" s="93"/>
      <c r="C3" s="395" t="s">
        <v>34</v>
      </c>
      <c r="D3" s="396"/>
      <c r="E3" s="396"/>
      <c r="F3" s="397"/>
      <c r="G3" s="395" t="s">
        <v>35</v>
      </c>
      <c r="H3" s="396"/>
      <c r="I3" s="396"/>
      <c r="J3" s="397"/>
      <c r="K3" s="395" t="s">
        <v>46</v>
      </c>
      <c r="L3" s="396"/>
      <c r="M3" s="396"/>
      <c r="N3" s="397"/>
      <c r="O3" s="398" t="s">
        <v>42</v>
      </c>
      <c r="P3" s="378"/>
      <c r="Q3" s="398" t="s">
        <v>43</v>
      </c>
      <c r="R3" s="400"/>
    </row>
    <row r="4" spans="2:20" ht="20" thickBot="1" x14ac:dyDescent="0.3">
      <c r="B4" s="94"/>
      <c r="C4" s="401" t="s">
        <v>40</v>
      </c>
      <c r="D4" s="402"/>
      <c r="E4" s="403" t="s">
        <v>31</v>
      </c>
      <c r="F4" s="404"/>
      <c r="G4" s="405" t="s">
        <v>40</v>
      </c>
      <c r="H4" s="406"/>
      <c r="I4" s="402" t="s">
        <v>31</v>
      </c>
      <c r="J4" s="407"/>
      <c r="K4" s="405" t="s">
        <v>40</v>
      </c>
      <c r="L4" s="406"/>
      <c r="M4" s="402" t="s">
        <v>31</v>
      </c>
      <c r="N4" s="407"/>
      <c r="O4" s="399"/>
      <c r="P4" s="370"/>
      <c r="Q4" s="369"/>
      <c r="R4" s="370"/>
    </row>
    <row r="5" spans="2:20" ht="17" thickBot="1" x14ac:dyDescent="0.25">
      <c r="B5" s="106" t="s">
        <v>5</v>
      </c>
      <c r="C5" s="25" t="s">
        <v>15</v>
      </c>
      <c r="D5" s="26" t="s">
        <v>91</v>
      </c>
      <c r="E5" s="27" t="s">
        <v>15</v>
      </c>
      <c r="F5" s="28" t="s">
        <v>91</v>
      </c>
      <c r="G5" s="25" t="s">
        <v>15</v>
      </c>
      <c r="H5" s="26" t="s">
        <v>91</v>
      </c>
      <c r="I5" s="27" t="s">
        <v>15</v>
      </c>
      <c r="J5" s="28" t="s">
        <v>91</v>
      </c>
      <c r="K5" s="25" t="s">
        <v>15</v>
      </c>
      <c r="L5" s="26" t="s">
        <v>91</v>
      </c>
      <c r="M5" s="27" t="s">
        <v>15</v>
      </c>
      <c r="N5" s="28" t="s">
        <v>91</v>
      </c>
      <c r="O5" s="25" t="s">
        <v>15</v>
      </c>
      <c r="P5" s="27" t="s">
        <v>91</v>
      </c>
      <c r="Q5" s="25" t="s">
        <v>15</v>
      </c>
      <c r="R5" s="28" t="s">
        <v>91</v>
      </c>
    </row>
    <row r="6" spans="2:20" ht="15" x14ac:dyDescent="0.2">
      <c r="B6" s="59" t="s">
        <v>65</v>
      </c>
      <c r="C6" s="58">
        <v>80431.925000000003</v>
      </c>
      <c r="D6" s="79">
        <f>C6/(C6+G6+K6)</f>
        <v>0.73272971745322879</v>
      </c>
      <c r="E6" s="80">
        <v>13292.726000000001</v>
      </c>
      <c r="F6" s="81">
        <f>E6/(E6+I6+M6)</f>
        <v>0.70541803314487672</v>
      </c>
      <c r="G6" s="58">
        <v>3483.326</v>
      </c>
      <c r="H6" s="79">
        <f t="shared" ref="H6:H26" si="0">G6/(G6+C6)</f>
        <v>4.1510046844762463E-2</v>
      </c>
      <c r="I6" s="80">
        <v>650.12099999999998</v>
      </c>
      <c r="J6" s="81">
        <f t="shared" ref="J6:J26" si="1">I6/(I6+E6)</f>
        <v>4.6627564657347242E-2</v>
      </c>
      <c r="K6" s="56">
        <v>25855</v>
      </c>
      <c r="L6" s="79">
        <f>(C6+G6)/(C6+G6+K6)</f>
        <v>0.76446259560798491</v>
      </c>
      <c r="M6" s="80">
        <v>4900.91</v>
      </c>
      <c r="N6" s="81">
        <f>(E6+I6)/(E6+I6+M6)</f>
        <v>0.73991863724415474</v>
      </c>
      <c r="O6" s="88">
        <f>K6+M6</f>
        <v>30755.91</v>
      </c>
      <c r="P6" s="84">
        <f>(C6+E6+G6+I6)/(C6+E6+G6+I6+O6)</f>
        <v>0.76086656128467745</v>
      </c>
      <c r="Q6" s="82">
        <f>O6+G6+I6</f>
        <v>34889.356999999996</v>
      </c>
      <c r="R6" s="81">
        <f>(C6+E6)/(C6+E6+Q6)</f>
        <v>0.72872817243981691</v>
      </c>
    </row>
    <row r="7" spans="2:20" ht="15" customHeight="1" x14ac:dyDescent="0.2">
      <c r="B7" s="61" t="s">
        <v>66</v>
      </c>
      <c r="C7" s="64">
        <v>79106.451000000001</v>
      </c>
      <c r="D7" s="66">
        <f t="shared" ref="D7:D27" si="2">C7/(C7+G7+K7)</f>
        <v>0.71573528900300798</v>
      </c>
      <c r="E7" s="67">
        <v>13354.049000000001</v>
      </c>
      <c r="F7" s="68">
        <f t="shared" ref="F7:F27" si="3">E7/(E7+I7+M7)</f>
        <v>0.69379295016679243</v>
      </c>
      <c r="G7" s="64">
        <v>4891.4129999999996</v>
      </c>
      <c r="H7" s="66">
        <f t="shared" si="0"/>
        <v>5.8232587914378388E-2</v>
      </c>
      <c r="I7" s="67">
        <v>941.41499999999996</v>
      </c>
      <c r="J7" s="68">
        <f t="shared" si="1"/>
        <v>6.5854105889812317E-2</v>
      </c>
      <c r="K7" s="62">
        <v>26526.867999999999</v>
      </c>
      <c r="L7" s="66">
        <f t="shared" ref="L7:N22" si="4">(C7+G7)/(C7+G7+K7)</f>
        <v>0.75999156460293427</v>
      </c>
      <c r="M7" s="67">
        <v>4952.424</v>
      </c>
      <c r="N7" s="68">
        <f t="shared" si="4"/>
        <v>0.74270299162173015</v>
      </c>
      <c r="O7" s="89">
        <f t="shared" ref="O7:O27" si="5">K7+M7</f>
        <v>31479.291999999998</v>
      </c>
      <c r="P7" s="85">
        <f t="shared" ref="P7:P27" si="6">(C7+E7+G7+I7)/(C7+E7+G7+I7+O7)</f>
        <v>0.75742732172626237</v>
      </c>
      <c r="Q7" s="69">
        <f t="shared" ref="Q7:Q27" si="7">O7+G7+I7</f>
        <v>37312.119999999995</v>
      </c>
      <c r="R7" s="68">
        <f t="shared" ref="R7:R27" si="8">(C7+E7)/(C7+E7+Q7)</f>
        <v>0.7124807991084714</v>
      </c>
      <c r="T7" s="192"/>
    </row>
    <row r="8" spans="2:20" ht="15" x14ac:dyDescent="0.2">
      <c r="B8" s="61" t="s">
        <v>67</v>
      </c>
      <c r="C8" s="64">
        <v>79067.267999999996</v>
      </c>
      <c r="D8" s="66">
        <f t="shared" si="2"/>
        <v>0.70942603889172573</v>
      </c>
      <c r="E8" s="67">
        <v>13416.573</v>
      </c>
      <c r="F8" s="68">
        <f t="shared" si="3"/>
        <v>0.67877685546677369</v>
      </c>
      <c r="G8" s="64">
        <v>5278.7790000000005</v>
      </c>
      <c r="H8" s="66">
        <f t="shared" si="0"/>
        <v>6.2584782426140267E-2</v>
      </c>
      <c r="I8" s="67">
        <v>1051.6990000000001</v>
      </c>
      <c r="J8" s="68">
        <f t="shared" si="1"/>
        <v>7.2690021310077665E-2</v>
      </c>
      <c r="K8" s="62">
        <v>27106.400000000001</v>
      </c>
      <c r="L8" s="66">
        <f t="shared" si="4"/>
        <v>0.75678954810207089</v>
      </c>
      <c r="M8" s="67">
        <v>5297.5360000000001</v>
      </c>
      <c r="N8" s="68">
        <f t="shared" si="4"/>
        <v>0.73198484979718514</v>
      </c>
      <c r="O8" s="89">
        <f t="shared" si="5"/>
        <v>32403.936000000002</v>
      </c>
      <c r="P8" s="85">
        <f t="shared" si="6"/>
        <v>0.75305314035764293</v>
      </c>
      <c r="Q8" s="69">
        <f t="shared" si="7"/>
        <v>38734.414000000004</v>
      </c>
      <c r="R8" s="68">
        <f t="shared" si="8"/>
        <v>0.70480925843740261</v>
      </c>
      <c r="T8" s="192"/>
    </row>
    <row r="9" spans="2:20" ht="15" x14ac:dyDescent="0.2">
      <c r="B9" s="61" t="s">
        <v>68</v>
      </c>
      <c r="C9" s="64">
        <v>77833.625</v>
      </c>
      <c r="D9" s="66">
        <f t="shared" si="2"/>
        <v>0.70289522270066485</v>
      </c>
      <c r="E9" s="67">
        <v>14056.003000000001</v>
      </c>
      <c r="F9" s="68">
        <f t="shared" si="3"/>
        <v>0.68539776370010175</v>
      </c>
      <c r="G9" s="64">
        <v>5338.518</v>
      </c>
      <c r="H9" s="66">
        <f t="shared" si="0"/>
        <v>6.4186370669804677E-2</v>
      </c>
      <c r="I9" s="67">
        <v>947.81500000000005</v>
      </c>
      <c r="J9" s="68">
        <f t="shared" si="1"/>
        <v>6.317158739195583E-2</v>
      </c>
      <c r="K9" s="62">
        <v>27560.755000000001</v>
      </c>
      <c r="L9" s="66">
        <f t="shared" si="4"/>
        <v>0.75110599019994939</v>
      </c>
      <c r="M9" s="67">
        <v>5503.9859999999999</v>
      </c>
      <c r="N9" s="68">
        <f t="shared" si="4"/>
        <v>0.73161504761797025</v>
      </c>
      <c r="O9" s="89">
        <f t="shared" si="5"/>
        <v>33064.741000000002</v>
      </c>
      <c r="P9" s="85">
        <f t="shared" si="6"/>
        <v>0.74806031592241862</v>
      </c>
      <c r="Q9" s="69">
        <f t="shared" si="7"/>
        <v>39351.074000000008</v>
      </c>
      <c r="R9" s="68">
        <f t="shared" si="8"/>
        <v>0.70016105217114732</v>
      </c>
      <c r="T9" s="192"/>
    </row>
    <row r="10" spans="2:20" ht="15" customHeight="1" x14ac:dyDescent="0.2">
      <c r="B10" s="61" t="s">
        <v>69</v>
      </c>
      <c r="C10" s="64">
        <v>78463.680999999997</v>
      </c>
      <c r="D10" s="66">
        <f t="shared" si="2"/>
        <v>0.70072874066993229</v>
      </c>
      <c r="E10" s="67">
        <v>14314.128000000001</v>
      </c>
      <c r="F10" s="68">
        <f t="shared" si="3"/>
        <v>0.69851725252402619</v>
      </c>
      <c r="G10" s="64">
        <v>5040.0249999999996</v>
      </c>
      <c r="H10" s="66">
        <f t="shared" si="0"/>
        <v>6.0356902003846392E-2</v>
      </c>
      <c r="I10" s="67">
        <v>821.55600000000004</v>
      </c>
      <c r="J10" s="68">
        <f t="shared" si="1"/>
        <v>5.4279410167389859E-2</v>
      </c>
      <c r="K10" s="62">
        <v>28470.695</v>
      </c>
      <c r="L10" s="66">
        <f t="shared" si="4"/>
        <v>0.74573925159912224</v>
      </c>
      <c r="M10" s="67">
        <v>5356.4769999999999</v>
      </c>
      <c r="N10" s="68">
        <f t="shared" si="4"/>
        <v>0.73860848545939106</v>
      </c>
      <c r="O10" s="89">
        <f t="shared" si="5"/>
        <v>33827.171999999999</v>
      </c>
      <c r="P10" s="85">
        <f t="shared" si="6"/>
        <v>0.74463614447848359</v>
      </c>
      <c r="Q10" s="69">
        <f t="shared" si="7"/>
        <v>39688.752999999997</v>
      </c>
      <c r="R10" s="68">
        <f t="shared" si="8"/>
        <v>0.70038663040111215</v>
      </c>
      <c r="T10" s="192"/>
    </row>
    <row r="11" spans="2:20" ht="15" x14ac:dyDescent="0.2">
      <c r="B11" s="65" t="s">
        <v>70</v>
      </c>
      <c r="C11" s="64">
        <v>79491.722999999998</v>
      </c>
      <c r="D11" s="66">
        <f t="shared" si="2"/>
        <v>0.70460442406998858</v>
      </c>
      <c r="E11" s="67">
        <v>14639.897999999999</v>
      </c>
      <c r="F11" s="68">
        <f t="shared" si="3"/>
        <v>0.70293530832642748</v>
      </c>
      <c r="G11" s="64">
        <v>4734.3770000000004</v>
      </c>
      <c r="H11" s="66">
        <f t="shared" si="0"/>
        <v>5.6210331476822507E-2</v>
      </c>
      <c r="I11" s="67">
        <v>759.36599999999999</v>
      </c>
      <c r="J11" s="68">
        <f t="shared" si="1"/>
        <v>4.9311837241052564E-2</v>
      </c>
      <c r="K11" s="62">
        <v>28591.419000000002</v>
      </c>
      <c r="L11" s="66">
        <f t="shared" si="4"/>
        <v>0.74656933379291923</v>
      </c>
      <c r="M11" s="67">
        <v>5427.5429999999997</v>
      </c>
      <c r="N11" s="68">
        <f t="shared" si="4"/>
        <v>0.73939629824197239</v>
      </c>
      <c r="O11" s="89">
        <f t="shared" si="5"/>
        <v>34018.962</v>
      </c>
      <c r="P11" s="85">
        <f t="shared" si="6"/>
        <v>0.74545150536357219</v>
      </c>
      <c r="Q11" s="69">
        <f t="shared" si="7"/>
        <v>39512.705000000002</v>
      </c>
      <c r="R11" s="68">
        <f t="shared" si="8"/>
        <v>0.70434431312856483</v>
      </c>
      <c r="T11" s="192"/>
    </row>
    <row r="12" spans="2:20" ht="15" x14ac:dyDescent="0.2">
      <c r="B12" s="54" t="s">
        <v>71</v>
      </c>
      <c r="C12" s="48">
        <v>79493.563999999998</v>
      </c>
      <c r="D12" s="49">
        <f t="shared" si="2"/>
        <v>0.70906221427552341</v>
      </c>
      <c r="E12" s="50">
        <v>15351.941000000001</v>
      </c>
      <c r="F12" s="51">
        <f t="shared" si="3"/>
        <v>0.71448192763794904</v>
      </c>
      <c r="G12" s="48">
        <v>4328.884</v>
      </c>
      <c r="H12" s="49">
        <f t="shared" si="0"/>
        <v>5.1643492922086934E-2</v>
      </c>
      <c r="I12" s="50">
        <v>648.14300000000003</v>
      </c>
      <c r="J12" s="51">
        <f t="shared" si="1"/>
        <v>4.0508724829194646E-2</v>
      </c>
      <c r="K12" s="52">
        <v>28288.397000000001</v>
      </c>
      <c r="L12" s="49">
        <f t="shared" si="4"/>
        <v>0.74767474993164129</v>
      </c>
      <c r="M12" s="50">
        <v>5486.7309999999998</v>
      </c>
      <c r="N12" s="51">
        <f t="shared" si="4"/>
        <v>0.7446466123527381</v>
      </c>
      <c r="O12" s="90">
        <f t="shared" si="5"/>
        <v>33775.127999999997</v>
      </c>
      <c r="P12" s="86">
        <f t="shared" si="6"/>
        <v>0.74718772768924246</v>
      </c>
      <c r="Q12" s="53">
        <f t="shared" si="7"/>
        <v>38752.154999999999</v>
      </c>
      <c r="R12" s="51">
        <f t="shared" si="8"/>
        <v>0.70993387908141503</v>
      </c>
      <c r="T12" s="192"/>
    </row>
    <row r="13" spans="2:20" ht="15" customHeight="1" x14ac:dyDescent="0.2">
      <c r="B13" s="65" t="s">
        <v>72</v>
      </c>
      <c r="C13" s="64">
        <v>79079.312000000005</v>
      </c>
      <c r="D13" s="66">
        <f t="shared" si="2"/>
        <v>0.70214287737422554</v>
      </c>
      <c r="E13" s="67">
        <v>15735.221</v>
      </c>
      <c r="F13" s="68">
        <f t="shared" si="3"/>
        <v>0.70761479511590308</v>
      </c>
      <c r="G13" s="64">
        <v>4581.7849999999999</v>
      </c>
      <c r="H13" s="66">
        <f t="shared" si="0"/>
        <v>5.4766016276358402E-2</v>
      </c>
      <c r="I13" s="67">
        <v>826.96600000000001</v>
      </c>
      <c r="J13" s="68">
        <f t="shared" si="1"/>
        <v>4.9930966242562054E-2</v>
      </c>
      <c r="K13" s="62">
        <v>28964.573</v>
      </c>
      <c r="L13" s="66">
        <f t="shared" si="4"/>
        <v>0.74282441116665499</v>
      </c>
      <c r="M13" s="67">
        <v>5674.8</v>
      </c>
      <c r="N13" s="68">
        <f t="shared" si="4"/>
        <v>0.74480355634511097</v>
      </c>
      <c r="O13" s="89">
        <f t="shared" si="5"/>
        <v>34639.373</v>
      </c>
      <c r="P13" s="85">
        <f t="shared" si="6"/>
        <v>0.74315074483516963</v>
      </c>
      <c r="Q13" s="69">
        <f t="shared" si="7"/>
        <v>40048.123999999996</v>
      </c>
      <c r="R13" s="68">
        <f t="shared" si="8"/>
        <v>0.70304512093366223</v>
      </c>
      <c r="T13" s="192"/>
    </row>
    <row r="14" spans="2:20" ht="15" x14ac:dyDescent="0.2">
      <c r="B14" s="61" t="s">
        <v>73</v>
      </c>
      <c r="C14" s="64">
        <v>77249.595000000001</v>
      </c>
      <c r="D14" s="66">
        <f t="shared" si="2"/>
        <v>0.68386463785937512</v>
      </c>
      <c r="E14" s="67">
        <v>15070.557000000001</v>
      </c>
      <c r="F14" s="68">
        <f t="shared" si="3"/>
        <v>0.68696330411393303</v>
      </c>
      <c r="G14" s="64">
        <v>6575.9880000000003</v>
      </c>
      <c r="H14" s="66">
        <f t="shared" si="0"/>
        <v>7.844846125317137E-2</v>
      </c>
      <c r="I14" s="67">
        <v>1261.9449999999999</v>
      </c>
      <c r="J14" s="68">
        <f t="shared" si="1"/>
        <v>7.7265871450681589E-2</v>
      </c>
      <c r="K14" s="62">
        <v>29134.776000000002</v>
      </c>
      <c r="L14" s="66">
        <f t="shared" si="4"/>
        <v>0.74207964406345417</v>
      </c>
      <c r="M14" s="67">
        <v>5605.4340000000002</v>
      </c>
      <c r="N14" s="68">
        <f t="shared" si="4"/>
        <v>0.74448671926110088</v>
      </c>
      <c r="O14" s="89">
        <f t="shared" si="5"/>
        <v>34740.21</v>
      </c>
      <c r="P14" s="85">
        <f t="shared" si="6"/>
        <v>0.74247109646567433</v>
      </c>
      <c r="Q14" s="69">
        <f t="shared" si="7"/>
        <v>42578.142999999996</v>
      </c>
      <c r="R14" s="68">
        <f t="shared" si="8"/>
        <v>0.68436856077387798</v>
      </c>
    </row>
    <row r="15" spans="2:20" ht="15" x14ac:dyDescent="0.2">
      <c r="B15" s="61" t="s">
        <v>74</v>
      </c>
      <c r="C15" s="64">
        <v>72596.145000000004</v>
      </c>
      <c r="D15" s="66">
        <f t="shared" si="2"/>
        <v>0.64013487952515624</v>
      </c>
      <c r="E15" s="67">
        <v>14409.671</v>
      </c>
      <c r="F15" s="68">
        <f t="shared" si="3"/>
        <v>0.65550662015389971</v>
      </c>
      <c r="G15" s="64">
        <v>9521.7579999999998</v>
      </c>
      <c r="H15" s="66">
        <f t="shared" si="0"/>
        <v>0.11595227900546851</v>
      </c>
      <c r="I15" s="67">
        <v>1851.0730000000001</v>
      </c>
      <c r="J15" s="68">
        <f t="shared" si="1"/>
        <v>0.11383691914711898</v>
      </c>
      <c r="K15" s="62">
        <v>31289.672999999999</v>
      </c>
      <c r="L15" s="66">
        <f t="shared" si="4"/>
        <v>0.72409539024094827</v>
      </c>
      <c r="M15" s="67">
        <v>5721.7510000000002</v>
      </c>
      <c r="N15" s="68">
        <f t="shared" si="4"/>
        <v>0.73971330369914778</v>
      </c>
      <c r="O15" s="89">
        <f t="shared" si="5"/>
        <v>37011.423999999999</v>
      </c>
      <c r="P15" s="85">
        <f t="shared" si="6"/>
        <v>0.726631179623209</v>
      </c>
      <c r="Q15" s="69">
        <f t="shared" si="7"/>
        <v>48384.254999999997</v>
      </c>
      <c r="R15" s="68">
        <f t="shared" si="8"/>
        <v>0.64263069926302063</v>
      </c>
    </row>
    <row r="16" spans="2:20" ht="15" x14ac:dyDescent="0.2">
      <c r="B16" s="61" t="s">
        <v>75</v>
      </c>
      <c r="C16" s="64">
        <v>72736.328999999998</v>
      </c>
      <c r="D16" s="66">
        <f t="shared" si="2"/>
        <v>0.64009140375195739</v>
      </c>
      <c r="E16" s="67">
        <v>14857.7</v>
      </c>
      <c r="F16" s="68">
        <f t="shared" si="3"/>
        <v>0.65867650253359278</v>
      </c>
      <c r="G16" s="64">
        <v>8979.19</v>
      </c>
      <c r="H16" s="66">
        <f t="shared" si="0"/>
        <v>0.10988353387316796</v>
      </c>
      <c r="I16" s="67">
        <v>1891.588</v>
      </c>
      <c r="J16" s="68">
        <f t="shared" si="1"/>
        <v>0.11293542746414056</v>
      </c>
      <c r="K16" s="62">
        <v>31918.766</v>
      </c>
      <c r="L16" s="66">
        <f t="shared" si="4"/>
        <v>0.71910972115501937</v>
      </c>
      <c r="M16" s="67">
        <v>5807.6120000000001</v>
      </c>
      <c r="N16" s="68">
        <f t="shared" si="4"/>
        <v>0.74253501145990808</v>
      </c>
      <c r="O16" s="89">
        <f t="shared" si="5"/>
        <v>37726.377999999997</v>
      </c>
      <c r="P16" s="85">
        <f t="shared" si="6"/>
        <v>0.72298957527978047</v>
      </c>
      <c r="Q16" s="69">
        <f t="shared" si="7"/>
        <v>48597.156000000003</v>
      </c>
      <c r="R16" s="68">
        <f t="shared" si="8"/>
        <v>0.64316959280440944</v>
      </c>
    </row>
    <row r="17" spans="2:19" ht="15" customHeight="1" x14ac:dyDescent="0.2">
      <c r="B17" s="61" t="s">
        <v>76</v>
      </c>
      <c r="C17" s="64">
        <v>72907.332999999999</v>
      </c>
      <c r="D17" s="66">
        <f t="shared" si="2"/>
        <v>0.63970470796280221</v>
      </c>
      <c r="E17" s="67">
        <v>14913.023999999999</v>
      </c>
      <c r="F17" s="68">
        <f t="shared" si="3"/>
        <v>0.66773644024379664</v>
      </c>
      <c r="G17" s="64">
        <v>8340.7669999999998</v>
      </c>
      <c r="H17" s="66">
        <f t="shared" si="0"/>
        <v>0.10265799446387053</v>
      </c>
      <c r="I17" s="67">
        <v>1604.482</v>
      </c>
      <c r="J17" s="68">
        <f t="shared" si="1"/>
        <v>9.7138272569720865E-2</v>
      </c>
      <c r="K17" s="62">
        <v>32722.192999999999</v>
      </c>
      <c r="L17" s="66">
        <f t="shared" si="4"/>
        <v>0.71288840154161925</v>
      </c>
      <c r="M17" s="67">
        <v>5816.192</v>
      </c>
      <c r="N17" s="68">
        <f t="shared" si="4"/>
        <v>0.7395777448051819</v>
      </c>
      <c r="O17" s="89">
        <f t="shared" si="5"/>
        <v>38538.385000000002</v>
      </c>
      <c r="P17" s="85">
        <f t="shared" si="6"/>
        <v>0.71726150703833758</v>
      </c>
      <c r="Q17" s="69">
        <f t="shared" si="7"/>
        <v>48483.634000000005</v>
      </c>
      <c r="R17" s="68">
        <f t="shared" si="8"/>
        <v>0.64429776674697659</v>
      </c>
    </row>
    <row r="18" spans="2:19" ht="15" x14ac:dyDescent="0.2">
      <c r="B18" s="61" t="s">
        <v>77</v>
      </c>
      <c r="C18" s="64">
        <v>73170.501000000004</v>
      </c>
      <c r="D18" s="66">
        <f t="shared" si="2"/>
        <v>0.64790656905909327</v>
      </c>
      <c r="E18" s="67">
        <v>15064.62</v>
      </c>
      <c r="F18" s="68">
        <f t="shared" si="3"/>
        <v>0.66193919285936564</v>
      </c>
      <c r="G18" s="64">
        <v>7479.1120000000001</v>
      </c>
      <c r="H18" s="66">
        <f t="shared" si="0"/>
        <v>9.2735869668711252E-2</v>
      </c>
      <c r="I18" s="67">
        <v>1444.4880000000001</v>
      </c>
      <c r="J18" s="68">
        <f t="shared" si="1"/>
        <v>8.7496429243784701E-2</v>
      </c>
      <c r="K18" s="62">
        <v>32284.11</v>
      </c>
      <c r="L18" s="66">
        <f t="shared" si="4"/>
        <v>0.71413224374087092</v>
      </c>
      <c r="M18" s="67">
        <v>6249.2060000000001</v>
      </c>
      <c r="N18" s="68">
        <f t="shared" si="4"/>
        <v>0.72540997544897223</v>
      </c>
      <c r="O18" s="89">
        <f t="shared" si="5"/>
        <v>38533.315999999999</v>
      </c>
      <c r="P18" s="85">
        <f t="shared" si="6"/>
        <v>0.71602374868909957</v>
      </c>
      <c r="Q18" s="69">
        <f t="shared" si="7"/>
        <v>47456.915999999997</v>
      </c>
      <c r="R18" s="68">
        <f t="shared" si="8"/>
        <v>0.65026012543388967</v>
      </c>
    </row>
    <row r="19" spans="2:19" ht="15" x14ac:dyDescent="0.2">
      <c r="B19" s="61" t="s">
        <v>78</v>
      </c>
      <c r="C19" s="64">
        <v>72513.771999999997</v>
      </c>
      <c r="D19" s="66">
        <f t="shared" si="2"/>
        <v>0.64349935113862844</v>
      </c>
      <c r="E19" s="67">
        <v>15267.93</v>
      </c>
      <c r="F19" s="68">
        <f t="shared" si="3"/>
        <v>0.66843720739594048</v>
      </c>
      <c r="G19" s="64">
        <v>6592.4650000000001</v>
      </c>
      <c r="H19" s="66">
        <f t="shared" si="0"/>
        <v>8.3336854968843993E-2</v>
      </c>
      <c r="I19" s="67">
        <v>1218.461</v>
      </c>
      <c r="J19" s="68">
        <f t="shared" si="1"/>
        <v>7.3907078874933876E-2</v>
      </c>
      <c r="K19" s="62">
        <v>33580.391000000003</v>
      </c>
      <c r="L19" s="66">
        <f t="shared" si="4"/>
        <v>0.70200198909137645</v>
      </c>
      <c r="M19" s="67">
        <v>6354.8419999999996</v>
      </c>
      <c r="N19" s="68">
        <f t="shared" si="4"/>
        <v>0.72178200712719842</v>
      </c>
      <c r="O19" s="89">
        <f t="shared" si="5"/>
        <v>39935.233</v>
      </c>
      <c r="P19" s="85">
        <f t="shared" si="6"/>
        <v>0.7053356209908751</v>
      </c>
      <c r="Q19" s="69">
        <f t="shared" si="7"/>
        <v>47746.159000000007</v>
      </c>
      <c r="R19" s="68">
        <f t="shared" si="8"/>
        <v>0.64770226101332762</v>
      </c>
    </row>
    <row r="20" spans="2:19" ht="15" x14ac:dyDescent="0.2">
      <c r="B20" s="61" t="s">
        <v>79</v>
      </c>
      <c r="C20" s="64">
        <v>73009.345000000001</v>
      </c>
      <c r="D20" s="66">
        <f t="shared" si="2"/>
        <v>0.65460868914980619</v>
      </c>
      <c r="E20" s="67">
        <v>15854.672</v>
      </c>
      <c r="F20" s="68">
        <f t="shared" si="3"/>
        <v>0.68607414626572572</v>
      </c>
      <c r="G20" s="64">
        <v>5343.6</v>
      </c>
      <c r="H20" s="66">
        <f t="shared" si="0"/>
        <v>6.8199095771065144E-2</v>
      </c>
      <c r="I20" s="67">
        <v>989.97</v>
      </c>
      <c r="J20" s="68">
        <f t="shared" si="1"/>
        <v>5.8770616793161888E-2</v>
      </c>
      <c r="K20" s="62">
        <v>33178.334999999999</v>
      </c>
      <c r="L20" s="66">
        <f t="shared" si="4"/>
        <v>0.70251991190274166</v>
      </c>
      <c r="M20" s="67">
        <v>6264.6270000000004</v>
      </c>
      <c r="N20" s="68">
        <f t="shared" si="4"/>
        <v>0.72891280117947477</v>
      </c>
      <c r="O20" s="89">
        <f t="shared" si="5"/>
        <v>39442.962</v>
      </c>
      <c r="P20" s="85">
        <f t="shared" si="6"/>
        <v>0.70704990218065744</v>
      </c>
      <c r="Q20" s="69">
        <f t="shared" si="7"/>
        <v>45776.531999999999</v>
      </c>
      <c r="R20" s="68">
        <f t="shared" si="8"/>
        <v>0.66000931858945411</v>
      </c>
    </row>
    <row r="21" spans="2:19" ht="15" x14ac:dyDescent="0.2">
      <c r="B21" s="61" t="s">
        <v>80</v>
      </c>
      <c r="C21" s="64">
        <v>72872.923999999999</v>
      </c>
      <c r="D21" s="66">
        <f t="shared" si="2"/>
        <v>0.65652616636491135</v>
      </c>
      <c r="E21" s="67">
        <v>15850.951999999999</v>
      </c>
      <c r="F21" s="68">
        <f t="shared" si="3"/>
        <v>0.68337222429041877</v>
      </c>
      <c r="G21" s="64">
        <v>4879.54</v>
      </c>
      <c r="H21" s="66">
        <f t="shared" si="0"/>
        <v>6.2757368049455003E-2</v>
      </c>
      <c r="I21" s="67">
        <v>845.97900000000004</v>
      </c>
      <c r="J21" s="68">
        <f t="shared" si="1"/>
        <v>5.0666736300221879E-2</v>
      </c>
      <c r="K21" s="62">
        <v>33245.281000000003</v>
      </c>
      <c r="L21" s="66">
        <f t="shared" si="4"/>
        <v>0.70048687926047504</v>
      </c>
      <c r="M21" s="67">
        <v>6498.2640000000001</v>
      </c>
      <c r="N21" s="68">
        <f t="shared" si="4"/>
        <v>0.71984439018512247</v>
      </c>
      <c r="O21" s="89">
        <f t="shared" si="5"/>
        <v>39743.545000000006</v>
      </c>
      <c r="P21" s="85">
        <f t="shared" si="6"/>
        <v>0.70383281713628154</v>
      </c>
      <c r="Q21" s="69">
        <f t="shared" si="7"/>
        <v>45469.064000000006</v>
      </c>
      <c r="R21" s="68">
        <f t="shared" si="8"/>
        <v>0.66116649653849158</v>
      </c>
    </row>
    <row r="22" spans="2:19" ht="15" x14ac:dyDescent="0.2">
      <c r="B22" s="61" t="s">
        <v>81</v>
      </c>
      <c r="C22" s="64">
        <v>73638.763999999996</v>
      </c>
      <c r="D22" s="66">
        <f t="shared" si="2"/>
        <v>0.66492093998861379</v>
      </c>
      <c r="E22" s="67">
        <v>16163.321</v>
      </c>
      <c r="F22" s="68">
        <f t="shared" si="3"/>
        <v>0.68220938934123343</v>
      </c>
      <c r="G22" s="64">
        <v>4471.7479999999996</v>
      </c>
      <c r="H22" s="66">
        <f t="shared" si="0"/>
        <v>5.724899101928816E-2</v>
      </c>
      <c r="I22" s="67">
        <v>823.13199999999995</v>
      </c>
      <c r="J22" s="68">
        <f t="shared" si="1"/>
        <v>4.8458144852253728E-2</v>
      </c>
      <c r="K22" s="62">
        <v>32637.637999999999</v>
      </c>
      <c r="L22" s="66">
        <f t="shared" si="4"/>
        <v>0.70529857157884801</v>
      </c>
      <c r="M22" s="67">
        <v>6706.1570000000002</v>
      </c>
      <c r="N22" s="68">
        <f t="shared" si="4"/>
        <v>0.71695153045612114</v>
      </c>
      <c r="O22" s="89">
        <f t="shared" si="5"/>
        <v>39343.794999999998</v>
      </c>
      <c r="P22" s="85">
        <f t="shared" si="6"/>
        <v>0.70735218247799247</v>
      </c>
      <c r="Q22" s="69">
        <f t="shared" si="7"/>
        <v>44638.674999999996</v>
      </c>
      <c r="R22" s="68">
        <f t="shared" si="8"/>
        <v>0.66796769818915036</v>
      </c>
    </row>
    <row r="23" spans="2:19" ht="15" x14ac:dyDescent="0.2">
      <c r="B23" s="61" t="s">
        <v>82</v>
      </c>
      <c r="C23" s="64">
        <v>73143.697</v>
      </c>
      <c r="D23" s="66">
        <f t="shared" si="2"/>
        <v>0.6721118791203653</v>
      </c>
      <c r="E23" s="67">
        <v>16229.941999999999</v>
      </c>
      <c r="F23" s="68">
        <f t="shared" si="3"/>
        <v>0.6977877984036982</v>
      </c>
      <c r="G23" s="64">
        <v>3840.056</v>
      </c>
      <c r="H23" s="66">
        <f t="shared" si="0"/>
        <v>4.98813821144833E-2</v>
      </c>
      <c r="I23" s="67">
        <v>676.18700000000001</v>
      </c>
      <c r="J23" s="68">
        <f t="shared" si="1"/>
        <v>3.9996559827503976E-2</v>
      </c>
      <c r="K23" s="62">
        <v>31842.916000000001</v>
      </c>
      <c r="L23" s="66">
        <f t="shared" ref="L23:N27" si="9">(C23+G23)/(C23+G23+K23)</f>
        <v>0.70739786219129797</v>
      </c>
      <c r="M23" s="67">
        <v>6353.0079999999998</v>
      </c>
      <c r="N23" s="68">
        <f t="shared" si="9"/>
        <v>0.72685968529270883</v>
      </c>
      <c r="O23" s="89">
        <f t="shared" si="5"/>
        <v>38195.923999999999</v>
      </c>
      <c r="P23" s="85">
        <f t="shared" si="6"/>
        <v>0.71082491634263878</v>
      </c>
      <c r="Q23" s="69">
        <f t="shared" si="7"/>
        <v>42712.166999999994</v>
      </c>
      <c r="R23" s="68">
        <f t="shared" si="8"/>
        <v>0.67663318040395659</v>
      </c>
    </row>
    <row r="24" spans="2:19" ht="15" x14ac:dyDescent="0.2">
      <c r="B24" s="61" t="s">
        <v>83</v>
      </c>
      <c r="C24" s="64">
        <v>72630.451000000001</v>
      </c>
      <c r="D24" s="66">
        <f t="shared" si="2"/>
        <v>0.67485969871989682</v>
      </c>
      <c r="E24" s="67">
        <v>16670.28</v>
      </c>
      <c r="F24" s="68">
        <f t="shared" si="3"/>
        <v>0.71061750003676649</v>
      </c>
      <c r="G24" s="64">
        <v>3486.6680000000001</v>
      </c>
      <c r="H24" s="66">
        <f t="shared" si="0"/>
        <v>4.580662071563691E-2</v>
      </c>
      <c r="I24" s="67">
        <v>577.81700000000001</v>
      </c>
      <c r="J24" s="68">
        <f t="shared" si="1"/>
        <v>3.3500333399099046E-2</v>
      </c>
      <c r="K24" s="62">
        <v>31505.919000000002</v>
      </c>
      <c r="L24" s="66">
        <f t="shared" si="9"/>
        <v>0.70725673995562177</v>
      </c>
      <c r="M24" s="67">
        <v>6210.768</v>
      </c>
      <c r="N24" s="68">
        <f t="shared" si="9"/>
        <v>0.7352485723414155</v>
      </c>
      <c r="O24" s="89">
        <f t="shared" si="5"/>
        <v>37716.687000000005</v>
      </c>
      <c r="P24" s="85">
        <f t="shared" si="6"/>
        <v>0.71226625387029974</v>
      </c>
      <c r="Q24" s="69">
        <f t="shared" si="7"/>
        <v>41781.172000000006</v>
      </c>
      <c r="R24" s="68">
        <f t="shared" si="8"/>
        <v>0.68125903695493351</v>
      </c>
    </row>
    <row r="25" spans="2:19" ht="15" x14ac:dyDescent="0.2">
      <c r="B25" s="60" t="s">
        <v>84</v>
      </c>
      <c r="C25" s="48">
        <v>73467.504000000001</v>
      </c>
      <c r="D25" s="49">
        <f t="shared" si="2"/>
        <v>0.68337938092040407</v>
      </c>
      <c r="E25" s="50">
        <v>15797.458000000001</v>
      </c>
      <c r="F25" s="51">
        <f t="shared" si="3"/>
        <v>0.71047705372264203</v>
      </c>
      <c r="G25" s="48">
        <v>3337.317</v>
      </c>
      <c r="H25" s="49">
        <f t="shared" si="0"/>
        <v>4.3451920811064713E-2</v>
      </c>
      <c r="I25" s="50">
        <v>501.68099999999998</v>
      </c>
      <c r="J25" s="51">
        <f t="shared" si="1"/>
        <v>3.0779601302866364E-2</v>
      </c>
      <c r="K25" s="52">
        <v>30701.355</v>
      </c>
      <c r="L25" s="49">
        <f t="shared" si="9"/>
        <v>0.7144224067647984</v>
      </c>
      <c r="M25" s="50">
        <v>5935.8620000000001</v>
      </c>
      <c r="N25" s="51">
        <f t="shared" si="9"/>
        <v>0.73303972417181362</v>
      </c>
      <c r="O25" s="90">
        <f t="shared" si="5"/>
        <v>36637.216999999997</v>
      </c>
      <c r="P25" s="86">
        <f t="shared" si="6"/>
        <v>0.71761303660749121</v>
      </c>
      <c r="Q25" s="53">
        <f t="shared" si="7"/>
        <v>40476.214999999997</v>
      </c>
      <c r="R25" s="51">
        <f t="shared" si="8"/>
        <v>0.68802337133106173</v>
      </c>
    </row>
    <row r="26" spans="2:19" ht="15" x14ac:dyDescent="0.2">
      <c r="B26" s="61" t="s">
        <v>85</v>
      </c>
      <c r="C26" s="64">
        <v>67682.951000000001</v>
      </c>
      <c r="D26" s="66">
        <f t="shared" si="2"/>
        <v>0.63966783444745956</v>
      </c>
      <c r="E26" s="67">
        <v>14621.924999999999</v>
      </c>
      <c r="F26" s="68">
        <f t="shared" si="3"/>
        <v>0.65416872297798878</v>
      </c>
      <c r="G26" s="64">
        <v>5931.973</v>
      </c>
      <c r="H26" s="66">
        <f t="shared" si="0"/>
        <v>8.058111966535482E-2</v>
      </c>
      <c r="I26" s="67">
        <v>1294.4939999999999</v>
      </c>
      <c r="J26" s="68">
        <f t="shared" si="1"/>
        <v>8.1330731491801006E-2</v>
      </c>
      <c r="K26" s="62">
        <v>32194.602999999999</v>
      </c>
      <c r="L26" s="66">
        <f t="shared" si="9"/>
        <v>0.69573058388211106</v>
      </c>
      <c r="M26" s="67">
        <v>6435.4979999999996</v>
      </c>
      <c r="N26" s="68">
        <f t="shared" si="9"/>
        <v>0.71208295020064716</v>
      </c>
      <c r="O26" s="89">
        <f t="shared" si="5"/>
        <v>38630.100999999995</v>
      </c>
      <c r="P26" s="85">
        <f t="shared" si="6"/>
        <v>0.69858250816836931</v>
      </c>
      <c r="Q26" s="69">
        <f t="shared" si="7"/>
        <v>45856.567999999992</v>
      </c>
      <c r="R26" s="68">
        <f t="shared" si="8"/>
        <v>0.64219685290062756</v>
      </c>
    </row>
    <row r="27" spans="2:19" ht="15" x14ac:dyDescent="0.2">
      <c r="B27" s="61" t="s">
        <v>86</v>
      </c>
      <c r="C27" s="64">
        <v>68934.717000000004</v>
      </c>
      <c r="D27" s="66">
        <f t="shared" si="2"/>
        <v>0.66502345819946473</v>
      </c>
      <c r="E27" s="67">
        <v>15692.422</v>
      </c>
      <c r="F27" s="68">
        <f t="shared" si="3"/>
        <v>0.69149062412489148</v>
      </c>
      <c r="G27" s="64">
        <v>3792.9810000000002</v>
      </c>
      <c r="H27" s="66">
        <f>G27/(G27+C27)</f>
        <v>5.2153183784257824E-2</v>
      </c>
      <c r="I27" s="67">
        <v>740.90899999999999</v>
      </c>
      <c r="J27" s="68">
        <f>I27/(I27+E27)</f>
        <v>4.5085746766738884E-2</v>
      </c>
      <c r="K27" s="62">
        <v>30929.874</v>
      </c>
      <c r="L27" s="66">
        <f t="shared" si="9"/>
        <v>0.70161490952151573</v>
      </c>
      <c r="M27" s="67">
        <v>6260.2839999999997</v>
      </c>
      <c r="N27" s="68">
        <f t="shared" si="9"/>
        <v>0.72413897036677499</v>
      </c>
      <c r="O27" s="89">
        <f t="shared" si="5"/>
        <v>37190.157999999996</v>
      </c>
      <c r="P27" s="85">
        <f t="shared" si="6"/>
        <v>0.70566039874243525</v>
      </c>
      <c r="Q27" s="69">
        <f t="shared" si="7"/>
        <v>41724.047999999995</v>
      </c>
      <c r="R27" s="68">
        <f t="shared" si="8"/>
        <v>0.66977715848447084</v>
      </c>
    </row>
    <row r="28" spans="2:19" ht="15.75" customHeight="1" x14ac:dyDescent="0.2">
      <c r="B28" s="61" t="s">
        <v>87</v>
      </c>
      <c r="C28" s="64">
        <v>68980.630999999994</v>
      </c>
      <c r="D28" s="66">
        <f>C28/(C28+G28+K28)</f>
        <v>0.67185320322953701</v>
      </c>
      <c r="E28" s="67">
        <v>16478.490000000002</v>
      </c>
      <c r="F28" s="68">
        <f>E28/(E28+I28+M28)</f>
        <v>0.70395028766992851</v>
      </c>
      <c r="G28" s="64">
        <v>3161.7449999999999</v>
      </c>
      <c r="H28" s="66">
        <f>G28/(G28+C28)</f>
        <v>4.3826460608949173E-2</v>
      </c>
      <c r="I28" s="67">
        <v>621.91600000000005</v>
      </c>
      <c r="J28" s="68">
        <f>I28/(I28+E28)</f>
        <v>3.6368493239283324E-2</v>
      </c>
      <c r="K28" s="62">
        <v>30529.800999999999</v>
      </c>
      <c r="L28" s="66">
        <f>(C28+G28)/(C28+G28+K28)</f>
        <v>0.70264776795372708</v>
      </c>
      <c r="M28" s="67">
        <v>6308.1930000000002</v>
      </c>
      <c r="N28" s="68">
        <f>(E28+I28)/(E28+I28+M28)</f>
        <v>0.7305181313926562</v>
      </c>
      <c r="O28" s="89">
        <v>36837.993999999999</v>
      </c>
      <c r="P28" s="85">
        <f>(C28+E28+G28+I28)/(C28+E28+G28+I28+K28+M28)</f>
        <v>0.70782227736288683</v>
      </c>
      <c r="Q28" s="69">
        <f>O28+G28+I28</f>
        <v>40621.654999999999</v>
      </c>
      <c r="R28" s="68">
        <f>(C28+E28)/(C28+E28+G28+I28+K28+M28)</f>
        <v>0.67781246048168364</v>
      </c>
      <c r="S28" s="7"/>
    </row>
    <row r="29" spans="2:19" ht="15.75" customHeight="1" thickBot="1" x14ac:dyDescent="0.25">
      <c r="B29" s="193" t="s">
        <v>107</v>
      </c>
      <c r="C29" s="73">
        <v>69561.460000000006</v>
      </c>
      <c r="D29" s="74">
        <f>C29/(C29+G29+K29)</f>
        <v>0.67990624332698391</v>
      </c>
      <c r="E29" s="75">
        <v>17290.901999999998</v>
      </c>
      <c r="F29" s="76">
        <f>E29/(E29+I29+M29)</f>
        <v>0.70966526806832964</v>
      </c>
      <c r="G29" s="73">
        <v>3296.922</v>
      </c>
      <c r="H29" s="74">
        <f>G29/(G29+C29)</f>
        <v>4.5251100964608292E-2</v>
      </c>
      <c r="I29" s="75">
        <v>724.61800000000005</v>
      </c>
      <c r="J29" s="76">
        <f>I29/(I29+E29)</f>
        <v>4.0221875360800033E-2</v>
      </c>
      <c r="K29" s="77">
        <v>29451.989000000001</v>
      </c>
      <c r="L29" s="74">
        <f>(C29+G29)/(C29+G29+K29)</f>
        <v>0.71213095298031914</v>
      </c>
      <c r="M29" s="75">
        <v>6349.35</v>
      </c>
      <c r="N29" s="76">
        <f>(E29+I29)/(E29+I29+M29)</f>
        <v>0.73940554577143236</v>
      </c>
      <c r="O29" s="91">
        <v>35801.339</v>
      </c>
      <c r="P29" s="87">
        <f>(C29+E29+G29+I29)/(C29+E29+G29+I29+K29+M29)</f>
        <v>0.71737698134712846</v>
      </c>
      <c r="Q29" s="78">
        <f>O29+G29+I29</f>
        <v>39822.879000000001</v>
      </c>
      <c r="R29" s="76">
        <f>(C29+E29)/(C29+E29+G29+I29+K29+M29)</f>
        <v>0.68563013035830733</v>
      </c>
      <c r="S29" s="7"/>
    </row>
    <row r="30" spans="2:19" ht="12.75" customHeight="1" x14ac:dyDescent="0.15">
      <c r="B30" s="408" t="s">
        <v>118</v>
      </c>
      <c r="C30" s="408"/>
      <c r="D30" s="408"/>
      <c r="E30" s="408"/>
      <c r="F30" s="408"/>
      <c r="G30" s="408"/>
      <c r="H30" s="408"/>
      <c r="I30" s="408"/>
      <c r="J30" s="408"/>
      <c r="K30" s="408"/>
      <c r="L30" s="408"/>
      <c r="M30" s="408"/>
      <c r="N30" s="408"/>
      <c r="O30" s="408"/>
      <c r="P30" s="33"/>
      <c r="Q30" s="5"/>
      <c r="R30" s="4"/>
    </row>
    <row r="31" spans="2:19" ht="35.25" customHeight="1" x14ac:dyDescent="0.15">
      <c r="B31" s="408"/>
      <c r="C31" s="408"/>
      <c r="D31" s="408"/>
      <c r="E31" s="408"/>
      <c r="F31" s="408"/>
      <c r="G31" s="408"/>
      <c r="H31" s="408"/>
      <c r="I31" s="408"/>
      <c r="J31" s="408"/>
      <c r="K31" s="408"/>
      <c r="L31" s="408"/>
      <c r="M31" s="408"/>
      <c r="N31" s="408"/>
      <c r="O31" s="408"/>
      <c r="P31" s="4"/>
      <c r="Q31" s="5"/>
      <c r="R31" s="4"/>
    </row>
    <row r="32" spans="2:19" ht="12.75" customHeight="1" x14ac:dyDescent="0.15">
      <c r="B32" s="358" t="s">
        <v>97</v>
      </c>
      <c r="C32" s="366"/>
      <c r="D32" s="366"/>
      <c r="E32" s="366"/>
      <c r="F32" s="366"/>
      <c r="G32" s="366"/>
      <c r="H32" s="366"/>
      <c r="I32" s="366"/>
      <c r="J32" s="366"/>
      <c r="K32" s="366"/>
      <c r="L32" s="366"/>
      <c r="M32" s="95"/>
      <c r="N32" s="95"/>
      <c r="O32" s="95"/>
      <c r="P32" s="4"/>
      <c r="Q32" s="5"/>
      <c r="R32" s="4"/>
    </row>
    <row r="33" spans="2:18" ht="15" x14ac:dyDescent="0.15">
      <c r="B33" s="32" t="s">
        <v>159</v>
      </c>
      <c r="C33" s="4"/>
      <c r="D33" s="5"/>
      <c r="E33" s="4"/>
      <c r="F33" s="5"/>
      <c r="G33" s="4"/>
      <c r="H33" s="5"/>
      <c r="I33" s="4"/>
      <c r="J33" s="5"/>
      <c r="K33" s="5"/>
      <c r="L33" s="4"/>
      <c r="M33" s="5"/>
      <c r="N33" s="4"/>
      <c r="O33" s="5"/>
      <c r="P33" s="34"/>
      <c r="Q33" s="34"/>
      <c r="R33" s="34"/>
    </row>
    <row r="34" spans="2:18" ht="15" x14ac:dyDescent="0.15">
      <c r="B34" s="32" t="s">
        <v>98</v>
      </c>
      <c r="C34" s="4"/>
      <c r="D34" s="5"/>
      <c r="E34" s="4"/>
      <c r="F34" s="5"/>
      <c r="G34" s="4"/>
      <c r="H34" s="5"/>
      <c r="I34" s="4"/>
      <c r="J34" s="5"/>
      <c r="K34" s="5"/>
      <c r="L34" s="4"/>
      <c r="M34" s="5"/>
      <c r="N34" s="4"/>
      <c r="O34" s="5"/>
      <c r="P34" s="34"/>
      <c r="Q34" s="34"/>
      <c r="R34" s="34"/>
    </row>
    <row r="35" spans="2:18" ht="15" x14ac:dyDescent="0.15">
      <c r="B35" s="32" t="s">
        <v>95</v>
      </c>
      <c r="C35" s="4"/>
      <c r="D35" s="5"/>
      <c r="E35" s="4"/>
      <c r="F35" s="5"/>
      <c r="G35" s="4"/>
      <c r="H35" s="5"/>
      <c r="I35" s="4"/>
      <c r="J35" s="5"/>
      <c r="K35" s="5"/>
      <c r="L35" s="6"/>
      <c r="M35" s="4"/>
      <c r="N35" s="5"/>
      <c r="O35" s="4"/>
      <c r="P35" s="34"/>
      <c r="Q35" s="34"/>
      <c r="R35" s="34"/>
    </row>
    <row r="36" spans="2:18" ht="15" x14ac:dyDescent="0.15">
      <c r="B36" s="32" t="s">
        <v>96</v>
      </c>
      <c r="E36" s="7"/>
      <c r="F36" s="7"/>
      <c r="G36" s="7"/>
      <c r="M36" s="34"/>
      <c r="N36" s="34"/>
      <c r="O36" s="34"/>
      <c r="P36" s="34"/>
      <c r="Q36" s="34"/>
      <c r="R36" s="34"/>
    </row>
  </sheetData>
  <mergeCells count="14">
    <mergeCell ref="B30:O31"/>
    <mergeCell ref="B32:L32"/>
    <mergeCell ref="C2:R2"/>
    <mergeCell ref="C3:F3"/>
    <mergeCell ref="G3:J3"/>
    <mergeCell ref="K3:N3"/>
    <mergeCell ref="O3:P4"/>
    <mergeCell ref="Q3:R4"/>
    <mergeCell ref="C4:D4"/>
    <mergeCell ref="E4:F4"/>
    <mergeCell ref="G4:H4"/>
    <mergeCell ref="I4:J4"/>
    <mergeCell ref="K4:L4"/>
    <mergeCell ref="M4:N4"/>
  </mergeCells>
  <phoneticPr fontId="59" type="noConversion"/>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tabColor rgb="FF00B050"/>
  </sheetPr>
  <dimension ref="A1:J30"/>
  <sheetViews>
    <sheetView zoomScaleNormal="100" workbookViewId="0"/>
  </sheetViews>
  <sheetFormatPr baseColWidth="10" defaultColWidth="9.1640625" defaultRowHeight="13" x14ac:dyDescent="0.15"/>
  <cols>
    <col min="1" max="1" width="2.83203125" style="3" customWidth="1"/>
    <col min="2" max="2" width="9.1640625" style="3"/>
    <col min="3" max="3" width="10" style="3" bestFit="1" customWidth="1"/>
    <col min="4" max="4" width="18" style="3" bestFit="1" customWidth="1"/>
    <col min="5" max="5" width="10" style="3" bestFit="1" customWidth="1"/>
    <col min="6" max="6" width="15.6640625" style="3" customWidth="1"/>
    <col min="7" max="7" width="12" style="3" customWidth="1"/>
    <col min="8" max="8" width="15.1640625" style="3" customWidth="1"/>
    <col min="9" max="9" width="11" style="3" customWidth="1"/>
    <col min="10" max="10" width="14.33203125" style="3" bestFit="1" customWidth="1"/>
    <col min="11" max="16384" width="9.1640625" style="3"/>
  </cols>
  <sheetData>
    <row r="1" spans="1:10" ht="66.75" customHeight="1" thickBot="1" x14ac:dyDescent="0.35">
      <c r="B1" s="371" t="s">
        <v>119</v>
      </c>
      <c r="C1" s="372"/>
      <c r="D1" s="372"/>
      <c r="E1" s="372"/>
      <c r="F1" s="372"/>
      <c r="G1" s="372"/>
      <c r="H1" s="373"/>
      <c r="I1" s="5"/>
      <c r="J1" s="5"/>
    </row>
    <row r="2" spans="1:10" ht="47.25" customHeight="1" thickBot="1" x14ac:dyDescent="0.35">
      <c r="B2" s="1"/>
      <c r="C2" s="410" t="s">
        <v>13</v>
      </c>
      <c r="D2" s="411"/>
      <c r="E2" s="412" t="s">
        <v>14</v>
      </c>
      <c r="F2" s="411"/>
      <c r="G2" s="413" t="s">
        <v>45</v>
      </c>
      <c r="H2" s="414"/>
      <c r="I2" s="4"/>
    </row>
    <row r="3" spans="1:10" ht="20" thickBot="1" x14ac:dyDescent="0.25">
      <c r="A3" s="303"/>
      <c r="B3" s="104" t="s">
        <v>5</v>
      </c>
      <c r="C3" s="21" t="s">
        <v>40</v>
      </c>
      <c r="D3" s="22" t="s">
        <v>21</v>
      </c>
      <c r="E3" s="23" t="s">
        <v>40</v>
      </c>
      <c r="F3" s="22" t="s">
        <v>21</v>
      </c>
      <c r="G3" s="21" t="s">
        <v>40</v>
      </c>
      <c r="H3" s="22" t="s">
        <v>21</v>
      </c>
      <c r="I3" s="4"/>
    </row>
    <row r="4" spans="1:10" ht="15" x14ac:dyDescent="0.2">
      <c r="A4" s="83"/>
      <c r="B4" s="59" t="s">
        <v>65</v>
      </c>
      <c r="C4" s="58">
        <v>83292</v>
      </c>
      <c r="D4" s="57">
        <v>13565</v>
      </c>
      <c r="E4" s="56">
        <v>3565</v>
      </c>
      <c r="F4" s="57">
        <v>665</v>
      </c>
      <c r="G4" s="58">
        <v>2142</v>
      </c>
      <c r="H4" s="57">
        <v>606</v>
      </c>
      <c r="I4" s="11"/>
    </row>
    <row r="5" spans="1:10" ht="15" x14ac:dyDescent="0.2">
      <c r="A5" s="83"/>
      <c r="B5" s="61" t="s">
        <v>66</v>
      </c>
      <c r="C5" s="64">
        <v>81975</v>
      </c>
      <c r="D5" s="63">
        <v>13632</v>
      </c>
      <c r="E5" s="62">
        <v>4993</v>
      </c>
      <c r="F5" s="63">
        <v>963</v>
      </c>
      <c r="G5" s="64">
        <v>2746</v>
      </c>
      <c r="H5" s="63">
        <v>861</v>
      </c>
      <c r="I5" s="11"/>
    </row>
    <row r="6" spans="1:10" ht="15" x14ac:dyDescent="0.2">
      <c r="A6" s="83"/>
      <c r="B6" s="61" t="s">
        <v>67</v>
      </c>
      <c r="C6" s="64">
        <v>81877</v>
      </c>
      <c r="D6" s="63">
        <v>13739</v>
      </c>
      <c r="E6" s="62">
        <v>5392</v>
      </c>
      <c r="F6" s="63">
        <v>1068</v>
      </c>
      <c r="G6" s="64">
        <v>2740</v>
      </c>
      <c r="H6" s="63">
        <v>808</v>
      </c>
      <c r="I6" s="11"/>
    </row>
    <row r="7" spans="1:10" ht="15" x14ac:dyDescent="0.2">
      <c r="A7" s="83"/>
      <c r="B7" s="61" t="s">
        <v>68</v>
      </c>
      <c r="C7" s="64">
        <v>80857</v>
      </c>
      <c r="D7" s="63">
        <v>14368</v>
      </c>
      <c r="E7" s="62">
        <v>5451</v>
      </c>
      <c r="F7" s="63">
        <v>962</v>
      </c>
      <c r="G7" s="64">
        <v>2973</v>
      </c>
      <c r="H7" s="63">
        <v>893</v>
      </c>
      <c r="I7" s="11"/>
    </row>
    <row r="8" spans="1:10" ht="15" x14ac:dyDescent="0.2">
      <c r="A8" s="83"/>
      <c r="B8" s="61" t="s">
        <v>69</v>
      </c>
      <c r="C8" s="64">
        <v>81615</v>
      </c>
      <c r="D8" s="63">
        <v>14665</v>
      </c>
      <c r="E8" s="62">
        <v>5170</v>
      </c>
      <c r="F8" s="63">
        <v>837</v>
      </c>
      <c r="G8" s="64">
        <v>2862</v>
      </c>
      <c r="H8" s="63">
        <v>884</v>
      </c>
      <c r="I8" s="11"/>
    </row>
    <row r="9" spans="1:10" ht="15" x14ac:dyDescent="0.2">
      <c r="A9" s="83"/>
      <c r="B9" s="61" t="s">
        <v>70</v>
      </c>
      <c r="C9" s="64">
        <v>82797</v>
      </c>
      <c r="D9" s="63">
        <v>15033</v>
      </c>
      <c r="E9" s="62">
        <v>4853</v>
      </c>
      <c r="F9" s="63">
        <v>774</v>
      </c>
      <c r="G9" s="64">
        <v>2640</v>
      </c>
      <c r="H9" s="63">
        <v>777</v>
      </c>
      <c r="I9" s="11"/>
    </row>
    <row r="10" spans="1:10" ht="15" x14ac:dyDescent="0.2">
      <c r="A10" s="83"/>
      <c r="B10" s="60" t="s">
        <v>71</v>
      </c>
      <c r="C10" s="48">
        <v>82935</v>
      </c>
      <c r="D10" s="55">
        <v>15752</v>
      </c>
      <c r="E10" s="52">
        <v>4430</v>
      </c>
      <c r="F10" s="55">
        <v>670</v>
      </c>
      <c r="G10" s="48">
        <v>2687</v>
      </c>
      <c r="H10" s="55">
        <v>801</v>
      </c>
      <c r="I10" s="11"/>
    </row>
    <row r="11" spans="1:10" ht="15" x14ac:dyDescent="0.2">
      <c r="A11" s="83"/>
      <c r="B11" s="61" t="s">
        <v>72</v>
      </c>
      <c r="C11" s="64">
        <v>82660</v>
      </c>
      <c r="D11" s="63">
        <v>16094</v>
      </c>
      <c r="E11" s="62">
        <v>4699</v>
      </c>
      <c r="F11" s="63">
        <v>840</v>
      </c>
      <c r="G11" s="64">
        <v>2836</v>
      </c>
      <c r="H11" s="63">
        <v>905</v>
      </c>
      <c r="I11" s="11"/>
    </row>
    <row r="12" spans="1:10" ht="15" x14ac:dyDescent="0.2">
      <c r="A12" s="83"/>
      <c r="B12" s="61" t="s">
        <v>73</v>
      </c>
      <c r="C12" s="64">
        <v>81000</v>
      </c>
      <c r="D12" s="63">
        <v>15480</v>
      </c>
      <c r="E12" s="62">
        <v>6758</v>
      </c>
      <c r="F12" s="63">
        <v>1293</v>
      </c>
      <c r="G12" s="64">
        <v>4552</v>
      </c>
      <c r="H12" s="63">
        <v>1596</v>
      </c>
      <c r="I12" s="11"/>
    </row>
    <row r="13" spans="1:10" ht="15.75" customHeight="1" x14ac:dyDescent="0.2">
      <c r="A13" s="83"/>
      <c r="B13" s="61" t="s">
        <v>74</v>
      </c>
      <c r="C13" s="64">
        <v>76249</v>
      </c>
      <c r="D13" s="63">
        <v>14881</v>
      </c>
      <c r="E13" s="62">
        <v>9807</v>
      </c>
      <c r="F13" s="63">
        <v>1893</v>
      </c>
      <c r="G13" s="64">
        <v>5426</v>
      </c>
      <c r="H13" s="63">
        <v>2025</v>
      </c>
      <c r="I13" s="11"/>
      <c r="J13" s="5"/>
    </row>
    <row r="14" spans="1:10" ht="15" x14ac:dyDescent="0.2">
      <c r="A14" s="83"/>
      <c r="B14" s="61" t="s">
        <v>75</v>
      </c>
      <c r="C14" s="64">
        <v>76298</v>
      </c>
      <c r="D14" s="63">
        <v>15367</v>
      </c>
      <c r="E14" s="62">
        <v>9254</v>
      </c>
      <c r="F14" s="63">
        <v>1943</v>
      </c>
      <c r="G14" s="64">
        <v>5418</v>
      </c>
      <c r="H14" s="63">
        <v>1926</v>
      </c>
      <c r="I14" s="11"/>
      <c r="J14" s="5"/>
    </row>
    <row r="15" spans="1:10" ht="15" customHeight="1" x14ac:dyDescent="0.2">
      <c r="A15" s="83"/>
      <c r="B15" s="61" t="s">
        <v>76</v>
      </c>
      <c r="C15" s="64">
        <v>76683</v>
      </c>
      <c r="D15" s="63">
        <v>15433</v>
      </c>
      <c r="E15" s="62">
        <v>8622</v>
      </c>
      <c r="F15" s="63">
        <v>1652</v>
      </c>
      <c r="G15" s="64">
        <v>5289</v>
      </c>
      <c r="H15" s="63">
        <v>1691</v>
      </c>
      <c r="I15" s="11"/>
      <c r="J15" s="5"/>
    </row>
    <row r="16" spans="1:10" ht="15" x14ac:dyDescent="0.2">
      <c r="A16" s="83"/>
      <c r="B16" s="61" t="s">
        <v>77</v>
      </c>
      <c r="C16" s="64">
        <v>77277</v>
      </c>
      <c r="D16" s="63">
        <v>15531</v>
      </c>
      <c r="E16" s="62">
        <v>7755</v>
      </c>
      <c r="F16" s="63">
        <v>1491</v>
      </c>
      <c r="G16" s="64">
        <v>5009</v>
      </c>
      <c r="H16" s="63">
        <v>1496</v>
      </c>
      <c r="I16" s="11"/>
      <c r="J16" s="5"/>
    </row>
    <row r="17" spans="1:10" ht="15" x14ac:dyDescent="0.2">
      <c r="A17" s="83"/>
      <c r="B17" s="61" t="s">
        <v>78</v>
      </c>
      <c r="C17" s="64">
        <v>76700</v>
      </c>
      <c r="D17" s="63">
        <v>15813</v>
      </c>
      <c r="E17" s="62">
        <v>6842</v>
      </c>
      <c r="F17" s="63">
        <v>1257</v>
      </c>
      <c r="G17" s="64">
        <v>4908</v>
      </c>
      <c r="H17" s="63">
        <v>1458</v>
      </c>
      <c r="I17" s="11"/>
    </row>
    <row r="18" spans="1:10" ht="15" x14ac:dyDescent="0.2">
      <c r="A18" s="83"/>
      <c r="B18" s="61" t="s">
        <v>79</v>
      </c>
      <c r="C18" s="64">
        <v>77202</v>
      </c>
      <c r="D18" s="63">
        <v>16471</v>
      </c>
      <c r="E18" s="62">
        <v>5541</v>
      </c>
      <c r="F18" s="63">
        <v>1030</v>
      </c>
      <c r="G18" s="64">
        <v>4164</v>
      </c>
      <c r="H18" s="63">
        <v>1390</v>
      </c>
      <c r="I18" s="11"/>
    </row>
    <row r="19" spans="1:10" ht="15" x14ac:dyDescent="0.2">
      <c r="A19" s="83"/>
      <c r="B19" s="61" t="s">
        <v>80</v>
      </c>
      <c r="C19" s="64">
        <v>77243</v>
      </c>
      <c r="D19" s="63">
        <v>16524</v>
      </c>
      <c r="E19" s="62">
        <v>5016</v>
      </c>
      <c r="F19" s="63">
        <v>879</v>
      </c>
      <c r="G19" s="64">
        <v>3617</v>
      </c>
      <c r="H19" s="63">
        <v>1190</v>
      </c>
      <c r="I19" s="11"/>
    </row>
    <row r="20" spans="1:10" ht="15" x14ac:dyDescent="0.2">
      <c r="A20" s="83"/>
      <c r="B20" s="61" t="s">
        <v>81</v>
      </c>
      <c r="C20" s="64">
        <v>78076</v>
      </c>
      <c r="D20" s="63">
        <v>16831</v>
      </c>
      <c r="E20" s="62">
        <v>4652</v>
      </c>
      <c r="F20" s="63">
        <v>854</v>
      </c>
      <c r="G20" s="64">
        <v>3429</v>
      </c>
      <c r="H20" s="63">
        <v>1119</v>
      </c>
      <c r="I20" s="11"/>
    </row>
    <row r="21" spans="1:10" ht="15" x14ac:dyDescent="0.2">
      <c r="A21" s="83"/>
      <c r="B21" s="61" t="s">
        <v>82</v>
      </c>
      <c r="C21" s="64">
        <v>77722</v>
      </c>
      <c r="D21" s="63">
        <v>16994</v>
      </c>
      <c r="E21" s="62">
        <v>4013</v>
      </c>
      <c r="F21" s="63">
        <v>709</v>
      </c>
      <c r="G21" s="64">
        <v>2909</v>
      </c>
      <c r="H21" s="63">
        <v>851</v>
      </c>
      <c r="I21" s="11"/>
    </row>
    <row r="22" spans="1:10" ht="15" x14ac:dyDescent="0.2">
      <c r="A22" s="83"/>
      <c r="B22" s="61" t="s">
        <v>83</v>
      </c>
      <c r="C22" s="64">
        <v>77558</v>
      </c>
      <c r="D22" s="63">
        <v>17452</v>
      </c>
      <c r="E22" s="62">
        <v>3643</v>
      </c>
      <c r="F22" s="63">
        <v>611</v>
      </c>
      <c r="G22" s="64">
        <v>2681</v>
      </c>
      <c r="H22" s="63">
        <v>847</v>
      </c>
      <c r="I22" s="11"/>
      <c r="J22" s="5"/>
    </row>
    <row r="23" spans="1:10" ht="15" x14ac:dyDescent="0.2">
      <c r="A23" s="83"/>
      <c r="B23" s="60" t="s">
        <v>84</v>
      </c>
      <c r="C23" s="29">
        <v>78623.869000000006</v>
      </c>
      <c r="D23" s="30">
        <v>16649.074000000001</v>
      </c>
      <c r="E23" s="31">
        <v>3481.9180000000001</v>
      </c>
      <c r="F23" s="31">
        <v>523.69799999999998</v>
      </c>
      <c r="G23" s="29">
        <v>2476.0120000000002</v>
      </c>
      <c r="H23" s="30">
        <v>740.58199999999999</v>
      </c>
      <c r="I23" s="11"/>
      <c r="J23" s="5"/>
    </row>
    <row r="24" spans="1:10" ht="15" x14ac:dyDescent="0.2">
      <c r="A24" s="83"/>
      <c r="B24" s="61" t="s">
        <v>85</v>
      </c>
      <c r="C24" s="12">
        <v>72537.892000000007</v>
      </c>
      <c r="D24" s="13">
        <v>15471.602000000001</v>
      </c>
      <c r="E24" s="14">
        <v>6203.7219999999998</v>
      </c>
      <c r="F24" s="14">
        <v>1384.3320000000001</v>
      </c>
      <c r="G24" s="12">
        <v>3402.4279999999999</v>
      </c>
      <c r="H24" s="13">
        <v>1319.4059999999999</v>
      </c>
      <c r="I24" s="11"/>
      <c r="J24" s="5"/>
    </row>
    <row r="25" spans="1:10" ht="15" x14ac:dyDescent="0.2">
      <c r="A25" s="83"/>
      <c r="B25" s="61" t="s">
        <v>86</v>
      </c>
      <c r="C25" s="12">
        <v>74024.154999999999</v>
      </c>
      <c r="D25" s="13">
        <v>16580.635999999999</v>
      </c>
      <c r="E25" s="14">
        <v>3965.26</v>
      </c>
      <c r="F25" s="14">
        <v>784.39300000000003</v>
      </c>
      <c r="G25" s="12">
        <v>2221.4760000000001</v>
      </c>
      <c r="H25" s="13">
        <v>973.94299999999998</v>
      </c>
      <c r="I25" s="11"/>
      <c r="J25" s="5"/>
    </row>
    <row r="26" spans="1:10" ht="15.75" customHeight="1" x14ac:dyDescent="0.2">
      <c r="A26" s="83"/>
      <c r="B26" s="61" t="s">
        <v>87</v>
      </c>
      <c r="C26" s="12">
        <v>74193.932000000001</v>
      </c>
      <c r="D26" s="13">
        <v>17462.11</v>
      </c>
      <c r="E26" s="14">
        <v>3310.9209999999998</v>
      </c>
      <c r="F26" s="14">
        <v>657.6</v>
      </c>
      <c r="G26" s="12">
        <v>1968.2349999999999</v>
      </c>
      <c r="H26" s="13">
        <v>815.61400000000003</v>
      </c>
      <c r="I26" s="11"/>
      <c r="J26" s="5"/>
    </row>
    <row r="27" spans="1:10" ht="15.75" customHeight="1" thickBot="1" x14ac:dyDescent="0.25">
      <c r="A27" s="302"/>
      <c r="B27" s="193" t="s">
        <v>107</v>
      </c>
      <c r="C27" s="194">
        <v>74903.303</v>
      </c>
      <c r="D27" s="195">
        <v>18349.89</v>
      </c>
      <c r="E27" s="196">
        <v>3455.6680000000001</v>
      </c>
      <c r="F27" s="196">
        <v>765.39200000000005</v>
      </c>
      <c r="G27" s="194">
        <v>2142.9290000000001</v>
      </c>
      <c r="H27" s="195">
        <v>1045.9179999999999</v>
      </c>
      <c r="I27" s="11"/>
      <c r="J27" s="5"/>
    </row>
    <row r="28" spans="1:10" ht="66" customHeight="1" x14ac:dyDescent="0.15">
      <c r="B28" s="358" t="s">
        <v>120</v>
      </c>
      <c r="C28" s="409"/>
      <c r="D28" s="409"/>
      <c r="E28" s="409"/>
      <c r="F28" s="409"/>
      <c r="G28" s="409"/>
      <c r="H28" s="409"/>
      <c r="I28" s="15"/>
      <c r="J28" s="15"/>
    </row>
    <row r="29" spans="1:10" ht="15" x14ac:dyDescent="0.15">
      <c r="B29" s="32" t="s">
        <v>160</v>
      </c>
      <c r="C29" s="4"/>
      <c r="D29" s="5"/>
      <c r="E29" s="4"/>
      <c r="F29" s="5"/>
      <c r="G29" s="4"/>
      <c r="H29" s="5"/>
      <c r="I29" s="4"/>
      <c r="J29" s="5"/>
    </row>
    <row r="30" spans="1:10" x14ac:dyDescent="0.15">
      <c r="E30" s="7"/>
      <c r="F30" s="7"/>
      <c r="G30" s="7"/>
    </row>
  </sheetData>
  <mergeCells count="5">
    <mergeCell ref="B28:H28"/>
    <mergeCell ref="B1:H1"/>
    <mergeCell ref="C2:D2"/>
    <mergeCell ref="E2:F2"/>
    <mergeCell ref="G2:H2"/>
  </mergeCells>
  <phoneticPr fontId="59" type="noConversion"/>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2401B-D8E3-475E-AE28-2EDED81EB1B0}">
  <sheetPr>
    <tabColor rgb="FF00B050"/>
  </sheetPr>
  <dimension ref="B1:AH39"/>
  <sheetViews>
    <sheetView zoomScaleNormal="100" workbookViewId="0"/>
  </sheetViews>
  <sheetFormatPr baseColWidth="10" defaultColWidth="9.1640625" defaultRowHeight="13" x14ac:dyDescent="0.15"/>
  <cols>
    <col min="1" max="1" width="2" style="34" customWidth="1"/>
    <col min="2" max="2" width="7.6640625" style="34" customWidth="1"/>
    <col min="3" max="3" width="10" style="34" bestFit="1" customWidth="1"/>
    <col min="4" max="4" width="14.1640625" style="34" customWidth="1"/>
    <col min="5" max="5" width="10" style="34" bestFit="1" customWidth="1"/>
    <col min="6" max="7" width="9.33203125" style="34" customWidth="1"/>
    <col min="8" max="8" width="7.6640625" style="34" customWidth="1"/>
    <col min="9" max="9" width="8.6640625" style="34" customWidth="1"/>
    <col min="10" max="10" width="9" style="34" customWidth="1"/>
    <col min="11" max="11" width="10.6640625" style="34" customWidth="1"/>
    <col min="12" max="12" width="8.33203125" style="34" customWidth="1"/>
    <col min="13" max="13" width="9.1640625" style="34" customWidth="1"/>
    <col min="14" max="17" width="10.5" style="34" customWidth="1"/>
    <col min="18" max="18" width="13.1640625" style="34" customWidth="1"/>
    <col min="19" max="19" width="10.83203125" style="34" customWidth="1"/>
    <col min="20" max="20" width="9.5" style="34" customWidth="1"/>
    <col min="21" max="21" width="10.6640625" style="34" customWidth="1"/>
    <col min="22" max="22" width="7.5" style="34" customWidth="1"/>
    <col min="23" max="23" width="10.5" style="34" customWidth="1"/>
    <col min="24" max="24" width="8.5" style="34" customWidth="1"/>
    <col min="25" max="25" width="10.5" style="34" customWidth="1"/>
    <col min="26" max="26" width="10.1640625" style="34" customWidth="1"/>
    <col min="27" max="29" width="9.1640625" style="34"/>
    <col min="30" max="30" width="14.1640625" style="34" customWidth="1"/>
    <col min="31" max="16384" width="9.1640625" style="34"/>
  </cols>
  <sheetData>
    <row r="1" spans="2:34" ht="14" thickBot="1" x14ac:dyDescent="0.2"/>
    <row r="2" spans="2:34" ht="27" customHeight="1" thickBot="1" x14ac:dyDescent="0.35">
      <c r="B2" s="92"/>
      <c r="C2" s="392" t="s">
        <v>162</v>
      </c>
      <c r="D2" s="393"/>
      <c r="E2" s="393"/>
      <c r="F2" s="393"/>
      <c r="G2" s="393"/>
      <c r="H2" s="393"/>
      <c r="I2" s="393"/>
      <c r="J2" s="393"/>
      <c r="K2" s="393"/>
      <c r="L2" s="393"/>
      <c r="M2" s="393"/>
      <c r="N2" s="393"/>
      <c r="O2" s="393"/>
      <c r="P2" s="393"/>
      <c r="Q2" s="393"/>
      <c r="R2" s="393"/>
      <c r="S2" s="393"/>
      <c r="T2" s="393"/>
      <c r="U2" s="393"/>
      <c r="V2" s="393"/>
      <c r="W2" s="393"/>
      <c r="X2" s="393"/>
      <c r="Y2" s="393"/>
      <c r="Z2" s="393"/>
      <c r="AA2" s="340"/>
      <c r="AB2" s="340"/>
      <c r="AC2" s="340"/>
      <c r="AD2" s="340"/>
      <c r="AE2" s="340"/>
      <c r="AF2" s="340"/>
      <c r="AG2" s="340"/>
      <c r="AH2" s="341"/>
    </row>
    <row r="3" spans="2:34" ht="58.5" customHeight="1" thickBot="1" x14ac:dyDescent="0.3">
      <c r="B3" s="93"/>
      <c r="C3" s="398" t="s">
        <v>125</v>
      </c>
      <c r="D3" s="419"/>
      <c r="E3" s="419"/>
      <c r="F3" s="419"/>
      <c r="G3" s="395" t="s">
        <v>126</v>
      </c>
      <c r="H3" s="396"/>
      <c r="I3" s="396"/>
      <c r="J3" s="397"/>
      <c r="K3" s="395" t="s">
        <v>141</v>
      </c>
      <c r="L3" s="396"/>
      <c r="M3" s="396"/>
      <c r="N3" s="397"/>
      <c r="O3" s="395" t="s">
        <v>127</v>
      </c>
      <c r="P3" s="396"/>
      <c r="Q3" s="419"/>
      <c r="R3" s="419"/>
      <c r="S3" s="395" t="s">
        <v>137</v>
      </c>
      <c r="T3" s="396"/>
      <c r="U3" s="419"/>
      <c r="V3" s="400"/>
      <c r="W3" s="395" t="s">
        <v>138</v>
      </c>
      <c r="X3" s="396"/>
      <c r="Y3" s="396"/>
      <c r="Z3" s="397"/>
      <c r="AA3" s="395" t="s">
        <v>128</v>
      </c>
      <c r="AB3" s="396"/>
      <c r="AC3" s="419"/>
      <c r="AD3" s="419"/>
      <c r="AE3" s="395" t="s">
        <v>139</v>
      </c>
      <c r="AF3" s="396"/>
      <c r="AG3" s="419"/>
      <c r="AH3" s="400"/>
    </row>
    <row r="4" spans="2:34" ht="19.5" customHeight="1" thickBot="1" x14ac:dyDescent="0.3">
      <c r="B4" s="94"/>
      <c r="C4" s="405" t="s">
        <v>40</v>
      </c>
      <c r="D4" s="406"/>
      <c r="E4" s="402" t="s">
        <v>31</v>
      </c>
      <c r="F4" s="407"/>
      <c r="G4" s="405" t="s">
        <v>40</v>
      </c>
      <c r="H4" s="406"/>
      <c r="I4" s="402" t="s">
        <v>31</v>
      </c>
      <c r="J4" s="407"/>
      <c r="K4" s="405" t="s">
        <v>40</v>
      </c>
      <c r="L4" s="406"/>
      <c r="M4" s="402" t="s">
        <v>31</v>
      </c>
      <c r="N4" s="407"/>
      <c r="O4" s="405" t="s">
        <v>40</v>
      </c>
      <c r="P4" s="416"/>
      <c r="Q4" s="417" t="s">
        <v>31</v>
      </c>
      <c r="R4" s="420"/>
      <c r="S4" s="405" t="s">
        <v>40</v>
      </c>
      <c r="T4" s="416"/>
      <c r="U4" s="417" t="s">
        <v>31</v>
      </c>
      <c r="V4" s="418"/>
      <c r="W4" s="405" t="s">
        <v>40</v>
      </c>
      <c r="X4" s="406"/>
      <c r="Y4" s="402" t="s">
        <v>31</v>
      </c>
      <c r="Z4" s="407"/>
      <c r="AA4" s="405" t="s">
        <v>40</v>
      </c>
      <c r="AB4" s="416"/>
      <c r="AC4" s="417" t="s">
        <v>31</v>
      </c>
      <c r="AD4" s="420"/>
      <c r="AE4" s="405" t="s">
        <v>40</v>
      </c>
      <c r="AF4" s="416"/>
      <c r="AG4" s="417" t="s">
        <v>31</v>
      </c>
      <c r="AH4" s="418"/>
    </row>
    <row r="5" spans="2:34" ht="19" thickBot="1" x14ac:dyDescent="0.25">
      <c r="B5" s="309" t="s">
        <v>5</v>
      </c>
      <c r="C5" s="310" t="s">
        <v>15</v>
      </c>
      <c r="D5" s="311" t="s">
        <v>91</v>
      </c>
      <c r="E5" s="312" t="s">
        <v>15</v>
      </c>
      <c r="F5" s="313" t="s">
        <v>91</v>
      </c>
      <c r="G5" s="310" t="s">
        <v>15</v>
      </c>
      <c r="H5" s="311" t="s">
        <v>91</v>
      </c>
      <c r="I5" s="312" t="s">
        <v>15</v>
      </c>
      <c r="J5" s="313" t="s">
        <v>91</v>
      </c>
      <c r="K5" s="310" t="s">
        <v>15</v>
      </c>
      <c r="L5" s="311" t="s">
        <v>140</v>
      </c>
      <c r="M5" s="312" t="s">
        <v>15</v>
      </c>
      <c r="N5" s="311" t="s">
        <v>140</v>
      </c>
      <c r="O5" s="310" t="s">
        <v>15</v>
      </c>
      <c r="P5" s="311" t="s">
        <v>91</v>
      </c>
      <c r="Q5" s="312" t="s">
        <v>15</v>
      </c>
      <c r="R5" s="311" t="s">
        <v>91</v>
      </c>
      <c r="S5" s="310" t="s">
        <v>15</v>
      </c>
      <c r="T5" s="312" t="s">
        <v>91</v>
      </c>
      <c r="U5" s="314" t="s">
        <v>15</v>
      </c>
      <c r="V5" s="313" t="s">
        <v>91</v>
      </c>
      <c r="W5" s="310" t="s">
        <v>15</v>
      </c>
      <c r="X5" s="311" t="s">
        <v>91</v>
      </c>
      <c r="Y5" s="312" t="s">
        <v>15</v>
      </c>
      <c r="Z5" s="313" t="s">
        <v>91</v>
      </c>
      <c r="AA5" s="310" t="s">
        <v>15</v>
      </c>
      <c r="AB5" s="312" t="s">
        <v>91</v>
      </c>
      <c r="AC5" s="314" t="s">
        <v>15</v>
      </c>
      <c r="AD5" s="312" t="s">
        <v>91</v>
      </c>
      <c r="AE5" s="310" t="s">
        <v>15</v>
      </c>
      <c r="AF5" s="312" t="s">
        <v>91</v>
      </c>
      <c r="AG5" s="314" t="s">
        <v>15</v>
      </c>
      <c r="AH5" s="313" t="s">
        <v>91</v>
      </c>
    </row>
    <row r="6" spans="2:34" ht="15" x14ac:dyDescent="0.2">
      <c r="B6" s="315" t="s">
        <v>65</v>
      </c>
      <c r="C6" s="58">
        <v>3898.855</v>
      </c>
      <c r="D6" s="79">
        <v>0.12899725634898382</v>
      </c>
      <c r="E6" s="80">
        <v>366.29500000000002</v>
      </c>
      <c r="F6" s="81">
        <v>0.10906427942751042</v>
      </c>
      <c r="G6" s="58">
        <v>99.56</v>
      </c>
      <c r="H6" s="79">
        <v>2.4899866572129205E-2</v>
      </c>
      <c r="I6" s="80">
        <v>16.931000000000001</v>
      </c>
      <c r="J6" s="81">
        <v>4.4180196541988279E-2</v>
      </c>
      <c r="K6" s="58">
        <v>3155.2370000000001</v>
      </c>
      <c r="L6" s="79">
        <v>0.19385601837481847</v>
      </c>
      <c r="M6" s="58">
        <v>308.68299999999999</v>
      </c>
      <c r="N6" s="79">
        <v>0.1612631565749309</v>
      </c>
      <c r="O6" s="58">
        <v>3238.2249999999999</v>
      </c>
      <c r="P6" s="79">
        <v>0.19895475525350284</v>
      </c>
      <c r="Q6" s="58">
        <v>321.97000000000003</v>
      </c>
      <c r="R6" s="79">
        <v>0.16820459345811237</v>
      </c>
      <c r="S6" s="58">
        <v>13037.963</v>
      </c>
      <c r="T6" s="79">
        <v>0.80104524474649719</v>
      </c>
      <c r="U6" s="58">
        <v>1592.1869999999999</v>
      </c>
      <c r="V6" s="79">
        <v>0.83179540654188766</v>
      </c>
      <c r="W6" s="58">
        <v>2067.3960000000002</v>
      </c>
      <c r="X6" s="79">
        <v>0.24565618215523138</v>
      </c>
      <c r="Y6" s="58">
        <v>215.929</v>
      </c>
      <c r="Z6" s="79">
        <v>0.21039539082588832</v>
      </c>
      <c r="AA6" s="58">
        <v>2122.3969999999999</v>
      </c>
      <c r="AB6" s="79">
        <v>0.25219161884695368</v>
      </c>
      <c r="AC6" s="58">
        <v>228.38900000000001</v>
      </c>
      <c r="AD6" s="79">
        <v>0.22253607859682492</v>
      </c>
      <c r="AE6" s="58">
        <v>6293.4139999999998</v>
      </c>
      <c r="AF6" s="79">
        <v>0.74780838115304638</v>
      </c>
      <c r="AG6" s="58">
        <v>797.91200000000003</v>
      </c>
      <c r="AH6" s="81">
        <v>0.77746392140317511</v>
      </c>
    </row>
    <row r="7" spans="2:34" ht="15.75" customHeight="1" x14ac:dyDescent="0.2">
      <c r="B7" s="316" t="s">
        <v>66</v>
      </c>
      <c r="C7" s="64">
        <v>3915.3629999999998</v>
      </c>
      <c r="D7" s="66">
        <v>0.12900114400062573</v>
      </c>
      <c r="E7" s="67">
        <v>403.31700000000001</v>
      </c>
      <c r="F7" s="68">
        <v>0.11784779778836503</v>
      </c>
      <c r="G7" s="64">
        <v>134.661</v>
      </c>
      <c r="H7" s="66">
        <v>3.3249432595954989E-2</v>
      </c>
      <c r="I7" s="67">
        <v>26.146999999999998</v>
      </c>
      <c r="J7" s="68">
        <v>6.0882867947022336E-2</v>
      </c>
      <c r="K7" s="64">
        <v>3162.2930000000001</v>
      </c>
      <c r="L7" s="66">
        <v>0.19546564199909075</v>
      </c>
      <c r="M7" s="64">
        <v>341.791</v>
      </c>
      <c r="N7" s="66">
        <v>0.17046847646645155</v>
      </c>
      <c r="O7" s="64">
        <v>3274.451</v>
      </c>
      <c r="P7" s="66">
        <v>0.20239828090235934</v>
      </c>
      <c r="Q7" s="64">
        <v>365.90800000000002</v>
      </c>
      <c r="R7" s="66">
        <v>0.18249684540226732</v>
      </c>
      <c r="S7" s="64">
        <v>12903.804</v>
      </c>
      <c r="T7" s="66">
        <v>0.79760171909764066</v>
      </c>
      <c r="U7" s="64">
        <v>1639.1020000000001</v>
      </c>
      <c r="V7" s="66">
        <v>0.81750315459773271</v>
      </c>
      <c r="W7" s="64">
        <v>2069.3609999999999</v>
      </c>
      <c r="X7" s="66">
        <v>0.24245230826117856</v>
      </c>
      <c r="Y7" s="64">
        <v>257.51</v>
      </c>
      <c r="Z7" s="66">
        <v>0.24576841402018562</v>
      </c>
      <c r="AA7" s="64">
        <v>2141.5929999999998</v>
      </c>
      <c r="AB7" s="66">
        <v>0.2509152178889919</v>
      </c>
      <c r="AC7" s="64">
        <v>277.08100000000002</v>
      </c>
      <c r="AD7" s="66">
        <v>0.26444729493192232</v>
      </c>
      <c r="AE7" s="64">
        <v>6393.5330000000004</v>
      </c>
      <c r="AF7" s="66">
        <v>0.74908478211100804</v>
      </c>
      <c r="AG7" s="64">
        <v>770.69299999999998</v>
      </c>
      <c r="AH7" s="68">
        <v>0.73555270506807768</v>
      </c>
    </row>
    <row r="8" spans="2:34" ht="15" x14ac:dyDescent="0.2">
      <c r="B8" s="316" t="s">
        <v>67</v>
      </c>
      <c r="C8" s="64">
        <v>3827.0839999999998</v>
      </c>
      <c r="D8" s="66">
        <v>0.12541014229560668</v>
      </c>
      <c r="E8" s="67">
        <v>472.51</v>
      </c>
      <c r="F8" s="68">
        <v>0.13825982406700002</v>
      </c>
      <c r="G8" s="64">
        <v>146.852</v>
      </c>
      <c r="H8" s="66">
        <v>3.6953790901514266E-2</v>
      </c>
      <c r="I8" s="67">
        <v>20.588000000000001</v>
      </c>
      <c r="J8" s="68">
        <v>4.1752349431553162E-2</v>
      </c>
      <c r="K8" s="64">
        <v>3102.6179999999999</v>
      </c>
      <c r="L8" s="66">
        <v>0.19331628974695003</v>
      </c>
      <c r="M8" s="64">
        <v>418.85599999999999</v>
      </c>
      <c r="N8" s="66">
        <v>0.21443000881564248</v>
      </c>
      <c r="O8" s="64">
        <v>3225.473</v>
      </c>
      <c r="P8" s="66">
        <v>0.20097107444067044</v>
      </c>
      <c r="Q8" s="64">
        <v>437.70699999999999</v>
      </c>
      <c r="R8" s="66">
        <v>0.22408062882868682</v>
      </c>
      <c r="S8" s="64">
        <v>12823.966</v>
      </c>
      <c r="T8" s="66">
        <v>0.79902892555932947</v>
      </c>
      <c r="U8" s="64">
        <v>1515.6389999999999</v>
      </c>
      <c r="V8" s="66">
        <v>0.77591937117131327</v>
      </c>
      <c r="W8" s="64">
        <v>2075.346</v>
      </c>
      <c r="X8" s="66">
        <v>0.24368234098943664</v>
      </c>
      <c r="Y8" s="64">
        <v>325.29399999999998</v>
      </c>
      <c r="Z8" s="66">
        <v>0.29254136168689671</v>
      </c>
      <c r="AA8" s="64">
        <v>2159.223</v>
      </c>
      <c r="AB8" s="66">
        <v>0.25353098488552478</v>
      </c>
      <c r="AC8" s="64">
        <v>336.63400000000001</v>
      </c>
      <c r="AD8" s="66">
        <v>0.30273985168504564</v>
      </c>
      <c r="AE8" s="64">
        <v>6357.3810000000003</v>
      </c>
      <c r="AF8" s="66">
        <v>0.74646901511447505</v>
      </c>
      <c r="AG8" s="64">
        <v>775.32399999999996</v>
      </c>
      <c r="AH8" s="68">
        <v>0.69726014831495431</v>
      </c>
    </row>
    <row r="9" spans="2:34" ht="15" x14ac:dyDescent="0.2">
      <c r="B9" s="316" t="s">
        <v>68</v>
      </c>
      <c r="C9" s="64">
        <v>4201.4139999999998</v>
      </c>
      <c r="D9" s="66">
        <v>0.13554757291319813</v>
      </c>
      <c r="E9" s="67">
        <v>489.279</v>
      </c>
      <c r="F9" s="68">
        <v>0.14325541930140004</v>
      </c>
      <c r="G9" s="64">
        <v>142.94399999999999</v>
      </c>
      <c r="H9" s="66">
        <v>3.2903365698683212E-2</v>
      </c>
      <c r="I9" s="67">
        <v>22.016999999999999</v>
      </c>
      <c r="J9" s="68">
        <v>4.3061162223056705E-2</v>
      </c>
      <c r="K9" s="64">
        <v>3348.2429999999999</v>
      </c>
      <c r="L9" s="66">
        <v>0.20751274239051212</v>
      </c>
      <c r="M9" s="64">
        <v>406.43299999999999</v>
      </c>
      <c r="N9" s="66">
        <v>0.20605699568552496</v>
      </c>
      <c r="O9" s="64">
        <v>3462.2130000000002</v>
      </c>
      <c r="P9" s="66">
        <v>0.21457621635289975</v>
      </c>
      <c r="Q9" s="64">
        <v>425.58300000000003</v>
      </c>
      <c r="R9" s="66">
        <v>0.21576583199403782</v>
      </c>
      <c r="S9" s="64">
        <v>12672.906999999999</v>
      </c>
      <c r="T9" s="66">
        <v>0.78542378364710019</v>
      </c>
      <c r="U9" s="64">
        <v>1546.847</v>
      </c>
      <c r="V9" s="66">
        <v>0.78423416800596224</v>
      </c>
      <c r="W9" s="64">
        <v>2257.1089999999999</v>
      </c>
      <c r="X9" s="66">
        <v>0.26071806164500416</v>
      </c>
      <c r="Y9" s="64">
        <v>316.27</v>
      </c>
      <c r="Z9" s="66">
        <v>0.27451872207789502</v>
      </c>
      <c r="AA9" s="64">
        <v>2333.0729999999999</v>
      </c>
      <c r="AB9" s="66">
        <v>0.26949264312724586</v>
      </c>
      <c r="AC9" s="64">
        <v>332.80200000000002</v>
      </c>
      <c r="AD9" s="66">
        <v>0.28886855865176964</v>
      </c>
      <c r="AE9" s="64">
        <v>6324.2060000000001</v>
      </c>
      <c r="AF9" s="66">
        <v>0.73050735687275425</v>
      </c>
      <c r="AG9" s="64">
        <v>819.28599999999994</v>
      </c>
      <c r="AH9" s="68">
        <v>0.71113144134823036</v>
      </c>
    </row>
    <row r="10" spans="2:34" ht="15.75" customHeight="1" x14ac:dyDescent="0.2">
      <c r="B10" s="316" t="s">
        <v>69</v>
      </c>
      <c r="C10" s="64">
        <v>4392.3940000000002</v>
      </c>
      <c r="D10" s="66">
        <v>0.14133763752355297</v>
      </c>
      <c r="E10" s="67">
        <v>523.29399999999998</v>
      </c>
      <c r="F10" s="68">
        <v>0.14147566241946433</v>
      </c>
      <c r="G10" s="64">
        <v>150.47900000000001</v>
      </c>
      <c r="H10" s="66">
        <v>3.3124192553919074E-2</v>
      </c>
      <c r="I10" s="67">
        <v>20.760999999999999</v>
      </c>
      <c r="J10" s="68">
        <v>3.8159744878734685E-2</v>
      </c>
      <c r="K10" s="64">
        <v>3448.7240000000002</v>
      </c>
      <c r="L10" s="66">
        <v>0.21161186161918791</v>
      </c>
      <c r="M10" s="64">
        <v>427.89800000000002</v>
      </c>
      <c r="N10" s="66">
        <v>0.20670691971434796</v>
      </c>
      <c r="O10" s="64">
        <v>3568.8609999999999</v>
      </c>
      <c r="P10" s="66">
        <v>0.21898340373718417</v>
      </c>
      <c r="Q10" s="64">
        <v>446.35599999999999</v>
      </c>
      <c r="R10" s="66">
        <v>0.21562352209175434</v>
      </c>
      <c r="S10" s="64">
        <v>12728.543</v>
      </c>
      <c r="T10" s="66">
        <v>0.78101659626281583</v>
      </c>
      <c r="U10" s="64">
        <v>1623.7149999999999</v>
      </c>
      <c r="V10" s="66">
        <v>0.78437647790824561</v>
      </c>
      <c r="W10" s="64">
        <v>2346.6590000000001</v>
      </c>
      <c r="X10" s="66">
        <v>0.26685826697960452</v>
      </c>
      <c r="Y10" s="64">
        <v>296.036</v>
      </c>
      <c r="Z10" s="66">
        <v>0.25221792727635206</v>
      </c>
      <c r="AA10" s="64">
        <v>2425.3249999999998</v>
      </c>
      <c r="AB10" s="66">
        <v>0.27580403729826503</v>
      </c>
      <c r="AC10" s="64">
        <v>306.46199999999999</v>
      </c>
      <c r="AD10" s="66">
        <v>0.26110071217340258</v>
      </c>
      <c r="AE10" s="64">
        <v>6368.3280000000004</v>
      </c>
      <c r="AF10" s="66">
        <v>0.72419596270173503</v>
      </c>
      <c r="AG10" s="64">
        <v>867.26900000000001</v>
      </c>
      <c r="AH10" s="68">
        <v>0.73889928782659742</v>
      </c>
    </row>
    <row r="11" spans="2:34" ht="15" customHeight="1" x14ac:dyDescent="0.2">
      <c r="B11" s="316" t="s">
        <v>70</v>
      </c>
      <c r="C11" s="64">
        <v>4688.2870000000003</v>
      </c>
      <c r="D11" s="66">
        <v>0.14992914778396188</v>
      </c>
      <c r="E11" s="67">
        <v>596.90099999999995</v>
      </c>
      <c r="F11" s="68">
        <v>0.15169511188798215</v>
      </c>
      <c r="G11" s="64">
        <v>146.214</v>
      </c>
      <c r="H11" s="66">
        <v>3.0243865912945308E-2</v>
      </c>
      <c r="I11" s="67">
        <v>22.521999999999998</v>
      </c>
      <c r="J11" s="68">
        <v>3.6359644378720198E-2</v>
      </c>
      <c r="K11" s="64">
        <v>3730.7869999999998</v>
      </c>
      <c r="L11" s="66">
        <v>0.22798763968783159</v>
      </c>
      <c r="M11" s="64">
        <v>506.46699999999998</v>
      </c>
      <c r="N11" s="66">
        <v>0.22781595949154823</v>
      </c>
      <c r="O11" s="64">
        <v>3843.59</v>
      </c>
      <c r="P11" s="66">
        <v>0.23488099387013764</v>
      </c>
      <c r="Q11" s="64">
        <v>526.72</v>
      </c>
      <c r="R11" s="66">
        <v>0.23692604292755159</v>
      </c>
      <c r="S11" s="64">
        <v>12520.398999999999</v>
      </c>
      <c r="T11" s="66">
        <v>0.76511900612986239</v>
      </c>
      <c r="U11" s="64">
        <v>1696.421</v>
      </c>
      <c r="V11" s="66">
        <v>0.76307395707244841</v>
      </c>
      <c r="W11" s="64">
        <v>2508.069</v>
      </c>
      <c r="X11" s="66">
        <v>0.28148436042744041</v>
      </c>
      <c r="Y11" s="64">
        <v>370.65199999999999</v>
      </c>
      <c r="Z11" s="66">
        <v>0.28346194143424164</v>
      </c>
      <c r="AA11" s="64">
        <v>2583.4090000000001</v>
      </c>
      <c r="AB11" s="66">
        <v>0.28993988207162302</v>
      </c>
      <c r="AC11" s="64">
        <v>383.88499999999999</v>
      </c>
      <c r="AD11" s="66">
        <v>0.2935820861279147</v>
      </c>
      <c r="AE11" s="64">
        <v>6326.7449999999999</v>
      </c>
      <c r="AF11" s="66">
        <v>0.71006011792837698</v>
      </c>
      <c r="AG11" s="64">
        <v>923.70500000000004</v>
      </c>
      <c r="AH11" s="68">
        <v>0.7064179138720853</v>
      </c>
    </row>
    <row r="12" spans="2:34" ht="15" x14ac:dyDescent="0.2">
      <c r="B12" s="317" t="s">
        <v>71</v>
      </c>
      <c r="C12" s="48">
        <v>4952.3869999999997</v>
      </c>
      <c r="D12" s="49">
        <v>0.15557773433125258</v>
      </c>
      <c r="E12" s="50">
        <v>644.28300000000002</v>
      </c>
      <c r="F12" s="51">
        <v>0.16180871911570696</v>
      </c>
      <c r="G12" s="48">
        <v>131.02600000000001</v>
      </c>
      <c r="H12" s="49">
        <v>2.5775202605021467E-2</v>
      </c>
      <c r="I12" s="50">
        <v>28.93</v>
      </c>
      <c r="J12" s="51">
        <v>4.2973026367583517E-2</v>
      </c>
      <c r="K12" s="48">
        <v>3961.4549999999999</v>
      </c>
      <c r="L12" s="49">
        <v>0.2394744016699018</v>
      </c>
      <c r="M12" s="48">
        <v>549.72</v>
      </c>
      <c r="N12" s="49">
        <v>0.23677324736240235</v>
      </c>
      <c r="O12" s="48">
        <v>4071.2730000000001</v>
      </c>
      <c r="P12" s="49">
        <v>0.24611300816797382</v>
      </c>
      <c r="Q12" s="48">
        <v>576.49699999999996</v>
      </c>
      <c r="R12" s="49">
        <v>0.24830653202481787</v>
      </c>
      <c r="S12" s="48">
        <v>12471.018</v>
      </c>
      <c r="T12" s="49">
        <v>0.75388699183202623</v>
      </c>
      <c r="U12" s="48">
        <v>1745.2180000000001</v>
      </c>
      <c r="V12" s="49">
        <v>0.75169346797518211</v>
      </c>
      <c r="W12" s="48">
        <v>2694.38</v>
      </c>
      <c r="X12" s="49">
        <v>0.29334988809855517</v>
      </c>
      <c r="Y12" s="48">
        <v>415.786</v>
      </c>
      <c r="Z12" s="49">
        <v>0.30545772449107034</v>
      </c>
      <c r="AA12" s="48">
        <v>2769.2370000000001</v>
      </c>
      <c r="AB12" s="49">
        <v>0.30149992356994132</v>
      </c>
      <c r="AC12" s="48">
        <v>435.48899999999998</v>
      </c>
      <c r="AD12" s="49">
        <v>0.31993279404990782</v>
      </c>
      <c r="AE12" s="48">
        <v>6415.6310000000003</v>
      </c>
      <c r="AF12" s="49">
        <v>0.69850007643005863</v>
      </c>
      <c r="AG12" s="48">
        <v>925.7</v>
      </c>
      <c r="AH12" s="51">
        <v>0.68006720595009218</v>
      </c>
    </row>
    <row r="13" spans="2:34" ht="15.75" customHeight="1" x14ac:dyDescent="0.2">
      <c r="B13" s="316" t="s">
        <v>72</v>
      </c>
      <c r="C13" s="64">
        <v>5162.3509999999997</v>
      </c>
      <c r="D13" s="66">
        <v>0.15924600017256133</v>
      </c>
      <c r="E13" s="67">
        <v>631.32799999999997</v>
      </c>
      <c r="F13" s="68">
        <v>0.15390661186439852</v>
      </c>
      <c r="G13" s="64">
        <v>165.999</v>
      </c>
      <c r="H13" s="66">
        <v>3.1153921945818123E-2</v>
      </c>
      <c r="I13" s="67">
        <v>27.902999999999999</v>
      </c>
      <c r="J13" s="68">
        <v>4.2326589617296517E-2</v>
      </c>
      <c r="K13" s="64">
        <v>4116.0929999999998</v>
      </c>
      <c r="L13" s="66">
        <v>0.23995319269572402</v>
      </c>
      <c r="M13" s="64">
        <v>517.25599999999997</v>
      </c>
      <c r="N13" s="66">
        <v>0.21654977928715444</v>
      </c>
      <c r="O13" s="64">
        <v>4248.9759999999997</v>
      </c>
      <c r="P13" s="66">
        <v>0.2476998008363428</v>
      </c>
      <c r="Q13" s="64">
        <v>539.45399999999995</v>
      </c>
      <c r="R13" s="66">
        <v>0.22584309034954447</v>
      </c>
      <c r="S13" s="64">
        <v>12904.755999999999</v>
      </c>
      <c r="T13" s="66">
        <v>0.7523001991636572</v>
      </c>
      <c r="U13" s="64">
        <v>1849.1690000000001</v>
      </c>
      <c r="V13" s="66">
        <v>0.77415690965045547</v>
      </c>
      <c r="W13" s="64">
        <v>2811.8850000000002</v>
      </c>
      <c r="X13" s="66">
        <v>0.28787962863237659</v>
      </c>
      <c r="Y13" s="64">
        <v>414.92500000000001</v>
      </c>
      <c r="Z13" s="66">
        <v>0.30400108434441125</v>
      </c>
      <c r="AA13" s="64">
        <v>2902.9560000000001</v>
      </c>
      <c r="AB13" s="66">
        <v>0.29720344011797406</v>
      </c>
      <c r="AC13" s="64">
        <v>436.017</v>
      </c>
      <c r="AD13" s="66">
        <v>0.31945445753472834</v>
      </c>
      <c r="AE13" s="64">
        <v>6864.616</v>
      </c>
      <c r="AF13" s="66">
        <v>0.70279655988202594</v>
      </c>
      <c r="AG13" s="64">
        <v>928.86300000000006</v>
      </c>
      <c r="AH13" s="68">
        <v>0.68054554246527166</v>
      </c>
    </row>
    <row r="14" spans="2:34" ht="15" x14ac:dyDescent="0.2">
      <c r="B14" s="316" t="s">
        <v>73</v>
      </c>
      <c r="C14" s="64">
        <v>5487.9449999999997</v>
      </c>
      <c r="D14" s="66">
        <v>0.16610333825655488</v>
      </c>
      <c r="E14" s="67">
        <v>645.05499999999995</v>
      </c>
      <c r="F14" s="68">
        <v>0.14526322379393389</v>
      </c>
      <c r="G14" s="64">
        <v>256.577</v>
      </c>
      <c r="H14" s="66">
        <v>4.4664638763677815E-2</v>
      </c>
      <c r="I14" s="67">
        <v>40.758000000000003</v>
      </c>
      <c r="J14" s="68">
        <v>5.9430194528246036E-2</v>
      </c>
      <c r="K14" s="64">
        <v>4319.9610000000002</v>
      </c>
      <c r="L14" s="66">
        <v>0.24288435193315763</v>
      </c>
      <c r="M14" s="64">
        <v>544.524</v>
      </c>
      <c r="N14" s="66">
        <v>0.22468023161055822</v>
      </c>
      <c r="O14" s="64">
        <v>4522.8149999999996</v>
      </c>
      <c r="P14" s="66">
        <v>0.25428954761990036</v>
      </c>
      <c r="Q14" s="64">
        <v>572.58600000000001</v>
      </c>
      <c r="R14" s="66">
        <v>0.23625910905114025</v>
      </c>
      <c r="S14" s="64">
        <v>13263.268</v>
      </c>
      <c r="T14" s="66">
        <v>0.7457104523800997</v>
      </c>
      <c r="U14" s="64">
        <v>1850.9649999999999</v>
      </c>
      <c r="V14" s="66">
        <v>0.76374089094885977</v>
      </c>
      <c r="W14" s="64">
        <v>2942.8820000000001</v>
      </c>
      <c r="X14" s="66">
        <v>0.28852457537734705</v>
      </c>
      <c r="Y14" s="64">
        <v>402.87400000000002</v>
      </c>
      <c r="Z14" s="66">
        <v>0.29762556450189009</v>
      </c>
      <c r="AA14" s="64">
        <v>3088.5369999999998</v>
      </c>
      <c r="AB14" s="66">
        <v>0.30280481054361857</v>
      </c>
      <c r="AC14" s="64">
        <v>426.96199999999999</v>
      </c>
      <c r="AD14" s="66">
        <v>0.31542071781960612</v>
      </c>
      <c r="AE14" s="64">
        <v>7111.2250000000004</v>
      </c>
      <c r="AF14" s="66">
        <v>0.69719518945638148</v>
      </c>
      <c r="AG14" s="64">
        <v>926.66499999999996</v>
      </c>
      <c r="AH14" s="68">
        <v>0.68457928218039388</v>
      </c>
    </row>
    <row r="15" spans="2:34" ht="15" x14ac:dyDescent="0.2">
      <c r="B15" s="316" t="s">
        <v>74</v>
      </c>
      <c r="C15" s="64">
        <v>5542.9480000000003</v>
      </c>
      <c r="D15" s="66">
        <v>0.16474783031937779</v>
      </c>
      <c r="E15" s="67">
        <v>722.98599999999999</v>
      </c>
      <c r="F15" s="68">
        <v>0.1554177238536861</v>
      </c>
      <c r="G15" s="64">
        <v>371.81599999999997</v>
      </c>
      <c r="H15" s="66">
        <v>6.2862355962131369E-2</v>
      </c>
      <c r="I15" s="67">
        <v>60.423999999999999</v>
      </c>
      <c r="J15" s="68">
        <v>7.7129472434612781E-2</v>
      </c>
      <c r="K15" s="64">
        <v>4420.09</v>
      </c>
      <c r="L15" s="66">
        <v>0.24204655062760516</v>
      </c>
      <c r="M15" s="64">
        <v>591.77</v>
      </c>
      <c r="N15" s="66">
        <v>0.22557402694827619</v>
      </c>
      <c r="O15" s="64">
        <v>4736.3190000000004</v>
      </c>
      <c r="P15" s="66">
        <v>0.25936342396240536</v>
      </c>
      <c r="Q15" s="64">
        <v>639.77300000000002</v>
      </c>
      <c r="R15" s="66">
        <v>0.24387197210334541</v>
      </c>
      <c r="S15" s="64">
        <v>13525.003000000001</v>
      </c>
      <c r="T15" s="66">
        <v>0.7406365760375947</v>
      </c>
      <c r="U15" s="64">
        <v>1983.624</v>
      </c>
      <c r="V15" s="66">
        <v>0.75612802789665456</v>
      </c>
      <c r="W15" s="64">
        <v>2981.2040000000002</v>
      </c>
      <c r="X15" s="66">
        <v>0.28385914618040858</v>
      </c>
      <c r="Y15" s="64">
        <v>414.56</v>
      </c>
      <c r="Z15" s="66">
        <v>0.29635051941404722</v>
      </c>
      <c r="AA15" s="64">
        <v>3213.5830000000001</v>
      </c>
      <c r="AB15" s="66">
        <v>0.30598540943856101</v>
      </c>
      <c r="AC15" s="64">
        <v>444.48399999999998</v>
      </c>
      <c r="AD15" s="66">
        <v>0.31774185708035835</v>
      </c>
      <c r="AE15" s="64">
        <v>7288.8230000000003</v>
      </c>
      <c r="AF15" s="66">
        <v>0.69401459056143888</v>
      </c>
      <c r="AG15" s="64">
        <v>954.4</v>
      </c>
      <c r="AH15" s="68">
        <v>0.68225814291964171</v>
      </c>
    </row>
    <row r="16" spans="2:34" ht="15" x14ac:dyDescent="0.2">
      <c r="B16" s="318" t="s">
        <v>75</v>
      </c>
      <c r="C16" s="64">
        <v>5610.2979999999998</v>
      </c>
      <c r="D16" s="66">
        <v>0.16364229379657724</v>
      </c>
      <c r="E16" s="67">
        <v>777.07500000000005</v>
      </c>
      <c r="F16" s="68">
        <v>0.16566548565895348</v>
      </c>
      <c r="G16" s="64">
        <v>382.12099999999998</v>
      </c>
      <c r="H16" s="66">
        <v>6.3767403447589369E-2</v>
      </c>
      <c r="I16" s="67">
        <v>69.468000000000004</v>
      </c>
      <c r="J16" s="68">
        <v>8.2060804944344229E-2</v>
      </c>
      <c r="K16" s="64">
        <v>4468.3680000000004</v>
      </c>
      <c r="L16" s="66">
        <v>0.23953901650206416</v>
      </c>
      <c r="M16" s="64">
        <v>672.95799999999997</v>
      </c>
      <c r="N16" s="66">
        <v>0.2470469983935436</v>
      </c>
      <c r="O16" s="64">
        <v>4776.2489999999998</v>
      </c>
      <c r="P16" s="66">
        <v>0.25604382838688627</v>
      </c>
      <c r="Q16" s="64">
        <v>737.495</v>
      </c>
      <c r="R16" s="66">
        <v>0.27073902526682198</v>
      </c>
      <c r="S16" s="64">
        <v>13877.78</v>
      </c>
      <c r="T16" s="66">
        <v>0.74395617161311367</v>
      </c>
      <c r="U16" s="64">
        <v>1986.5119999999999</v>
      </c>
      <c r="V16" s="66">
        <v>0.72926097473317797</v>
      </c>
      <c r="W16" s="64">
        <v>3035.2629999999999</v>
      </c>
      <c r="X16" s="66">
        <v>0.2842995746460098</v>
      </c>
      <c r="Y16" s="64">
        <v>480.10700000000003</v>
      </c>
      <c r="Z16" s="66">
        <v>0.32271826857216218</v>
      </c>
      <c r="AA16" s="64">
        <v>3256.0940000000001</v>
      </c>
      <c r="AB16" s="66">
        <v>0.30498380288649096</v>
      </c>
      <c r="AC16" s="64">
        <v>523.452</v>
      </c>
      <c r="AD16" s="66">
        <v>0.3518536692258778</v>
      </c>
      <c r="AE16" s="64">
        <v>7420.1909999999998</v>
      </c>
      <c r="AF16" s="66">
        <v>0.69501619711350893</v>
      </c>
      <c r="AG16" s="64">
        <v>964.24599999999998</v>
      </c>
      <c r="AH16" s="68">
        <v>0.6481463307741222</v>
      </c>
    </row>
    <row r="17" spans="2:34" ht="15" x14ac:dyDescent="0.2">
      <c r="B17" s="318" t="s">
        <v>76</v>
      </c>
      <c r="C17" s="64">
        <v>6077.6220000000003</v>
      </c>
      <c r="D17" s="66">
        <v>0.17240953595802092</v>
      </c>
      <c r="E17" s="67">
        <v>792.28300000000002</v>
      </c>
      <c r="F17" s="68">
        <v>0.15965130262782454</v>
      </c>
      <c r="G17" s="64">
        <v>415.44200000000001</v>
      </c>
      <c r="H17" s="66">
        <v>6.3982428018574899E-2</v>
      </c>
      <c r="I17" s="67">
        <v>72.063000000000002</v>
      </c>
      <c r="J17" s="68">
        <v>8.3372862256550037E-2</v>
      </c>
      <c r="K17" s="64">
        <v>4898.9430000000002</v>
      </c>
      <c r="L17" s="66">
        <v>0.25198427710918669</v>
      </c>
      <c r="M17" s="64">
        <v>673.51</v>
      </c>
      <c r="N17" s="66">
        <v>0.23859076605451121</v>
      </c>
      <c r="O17" s="64">
        <v>5243.0020000000004</v>
      </c>
      <c r="P17" s="66">
        <v>0.26968145349966716</v>
      </c>
      <c r="Q17" s="64">
        <v>737.03300000000002</v>
      </c>
      <c r="R17" s="66">
        <v>0.26109377452072663</v>
      </c>
      <c r="S17" s="64">
        <v>14198.460999999999</v>
      </c>
      <c r="T17" s="66">
        <v>0.73031854650033279</v>
      </c>
      <c r="U17" s="64">
        <v>2085.8339999999998</v>
      </c>
      <c r="V17" s="66">
        <v>0.73890622547927332</v>
      </c>
      <c r="W17" s="64">
        <v>3384.83</v>
      </c>
      <c r="X17" s="66">
        <v>0.30079843111298876</v>
      </c>
      <c r="Y17" s="64">
        <v>469.02199999999999</v>
      </c>
      <c r="Z17" s="66">
        <v>0.30388999827652563</v>
      </c>
      <c r="AA17" s="64">
        <v>3620.7809999999999</v>
      </c>
      <c r="AB17" s="66">
        <v>0.32176660104162352</v>
      </c>
      <c r="AC17" s="64">
        <v>515.52700000000004</v>
      </c>
      <c r="AD17" s="66">
        <v>0.33402142678964231</v>
      </c>
      <c r="AE17" s="64">
        <v>7632.0370000000003</v>
      </c>
      <c r="AF17" s="66">
        <v>0.67823339895837653</v>
      </c>
      <c r="AG17" s="64">
        <v>1027.8679999999999</v>
      </c>
      <c r="AH17" s="68">
        <v>0.6659785732103578</v>
      </c>
    </row>
    <row r="18" spans="2:34" ht="15" x14ac:dyDescent="0.2">
      <c r="B18" s="318" t="s">
        <v>77</v>
      </c>
      <c r="C18" s="64">
        <v>6633.4120000000003</v>
      </c>
      <c r="D18" s="66">
        <v>0.17738778599563748</v>
      </c>
      <c r="E18" s="67">
        <v>805.11199999999997</v>
      </c>
      <c r="F18" s="68">
        <v>0.15585104416320308</v>
      </c>
      <c r="G18" s="64">
        <v>393.89699999999999</v>
      </c>
      <c r="H18" s="66">
        <v>5.6052323869634879E-2</v>
      </c>
      <c r="I18" s="67">
        <v>60.936</v>
      </c>
      <c r="J18" s="68">
        <v>7.0360996157256869E-2</v>
      </c>
      <c r="K18" s="64">
        <v>5409.0730000000003</v>
      </c>
      <c r="L18" s="66">
        <v>0.25456889464232657</v>
      </c>
      <c r="M18" s="64">
        <v>647.19299999999998</v>
      </c>
      <c r="N18" s="66">
        <v>0.2238700958272612</v>
      </c>
      <c r="O18" s="64">
        <v>5757.0230000000001</v>
      </c>
      <c r="P18" s="66">
        <v>0.27094457433657321</v>
      </c>
      <c r="Q18" s="64">
        <v>701.20600000000002</v>
      </c>
      <c r="R18" s="66">
        <v>0.24255369636978538</v>
      </c>
      <c r="S18" s="64">
        <v>15490.95</v>
      </c>
      <c r="T18" s="66">
        <v>0.72905542566342685</v>
      </c>
      <c r="U18" s="64">
        <v>2189.7249999999999</v>
      </c>
      <c r="V18" s="66">
        <v>0.75744630363021459</v>
      </c>
      <c r="W18" s="64">
        <v>3768.0540000000001</v>
      </c>
      <c r="X18" s="66">
        <v>0.30299171078665588</v>
      </c>
      <c r="Y18" s="64">
        <v>459.66300000000001</v>
      </c>
      <c r="Z18" s="66">
        <v>0.28266306396496838</v>
      </c>
      <c r="AA18" s="64">
        <v>3999.0410000000002</v>
      </c>
      <c r="AB18" s="66">
        <v>0.32156552801418958</v>
      </c>
      <c r="AC18" s="64">
        <v>496.28500000000003</v>
      </c>
      <c r="AD18" s="66">
        <v>0.30518341690310946</v>
      </c>
      <c r="AE18" s="64">
        <v>8437.1209999999992</v>
      </c>
      <c r="AF18" s="66">
        <v>0.67843447198581042</v>
      </c>
      <c r="AG18" s="64">
        <v>1129.9010000000001</v>
      </c>
      <c r="AH18" s="68">
        <v>0.69481658309689054</v>
      </c>
    </row>
    <row r="19" spans="2:34" ht="15" customHeight="1" x14ac:dyDescent="0.2">
      <c r="B19" s="318" t="s">
        <v>78</v>
      </c>
      <c r="C19" s="64">
        <v>6824.6270000000004</v>
      </c>
      <c r="D19" s="66">
        <v>0.17635480256653288</v>
      </c>
      <c r="E19" s="67">
        <v>919.05</v>
      </c>
      <c r="F19" s="68">
        <v>0.17262335089337585</v>
      </c>
      <c r="G19" s="64">
        <v>354.09</v>
      </c>
      <c r="H19" s="66">
        <v>4.9324969907575407E-2</v>
      </c>
      <c r="I19" s="67">
        <v>53.084000000000003</v>
      </c>
      <c r="J19" s="68">
        <v>5.4605640786146763E-2</v>
      </c>
      <c r="K19" s="64">
        <v>5608.6459999999997</v>
      </c>
      <c r="L19" s="66">
        <v>0.25148512933626244</v>
      </c>
      <c r="M19" s="64">
        <v>734.93</v>
      </c>
      <c r="N19" s="66">
        <v>0.24137938962311339</v>
      </c>
      <c r="O19" s="64">
        <v>5909.799</v>
      </c>
      <c r="P19" s="66">
        <v>0.26498847776563444</v>
      </c>
      <c r="Q19" s="64">
        <v>786.32799999999997</v>
      </c>
      <c r="R19" s="66">
        <v>0.25826056226081451</v>
      </c>
      <c r="S19" s="64">
        <v>16392.298999999999</v>
      </c>
      <c r="T19" s="66">
        <v>0.73501152223436561</v>
      </c>
      <c r="U19" s="64">
        <v>2258.38</v>
      </c>
      <c r="V19" s="66">
        <v>0.74173943773918549</v>
      </c>
      <c r="W19" s="64">
        <v>3884.549</v>
      </c>
      <c r="X19" s="66">
        <v>0.29959987011975359</v>
      </c>
      <c r="Y19" s="64">
        <v>522.04100000000005</v>
      </c>
      <c r="Z19" s="66">
        <v>0.3055624981342836</v>
      </c>
      <c r="AA19" s="64">
        <v>4101.6310000000003</v>
      </c>
      <c r="AB19" s="66">
        <v>0.3163425688941876</v>
      </c>
      <c r="AC19" s="64">
        <v>557.19200000000001</v>
      </c>
      <c r="AD19" s="66">
        <v>0.32613717976258139</v>
      </c>
      <c r="AE19" s="64">
        <v>8864.1579999999994</v>
      </c>
      <c r="AF19" s="66">
        <v>0.68365743110581234</v>
      </c>
      <c r="AG19" s="64">
        <v>1151.2670000000001</v>
      </c>
      <c r="AH19" s="68">
        <v>0.67386282023741861</v>
      </c>
    </row>
    <row r="20" spans="2:34" ht="16" thickBot="1" x14ac:dyDescent="0.25">
      <c r="B20" s="318" t="s">
        <v>79</v>
      </c>
      <c r="C20" s="64">
        <v>7043.8029999999999</v>
      </c>
      <c r="D20" s="66">
        <v>0.17653608420535549</v>
      </c>
      <c r="E20" s="67">
        <v>1074.9290000000001</v>
      </c>
      <c r="F20" s="68">
        <v>0.19026167575853048</v>
      </c>
      <c r="G20" s="64">
        <v>297.47899999999998</v>
      </c>
      <c r="H20" s="66">
        <v>4.0521396671589514E-2</v>
      </c>
      <c r="I20" s="67">
        <v>69.010000000000005</v>
      </c>
      <c r="J20" s="68">
        <v>6.0326643291294377E-2</v>
      </c>
      <c r="K20" s="64">
        <v>5765.6139999999996</v>
      </c>
      <c r="L20" s="66">
        <v>0.24815268601087392</v>
      </c>
      <c r="M20" s="64">
        <v>886.31899999999996</v>
      </c>
      <c r="N20" s="66">
        <v>0.2707865381372192</v>
      </c>
      <c r="O20" s="64">
        <v>6021.0569999999998</v>
      </c>
      <c r="P20" s="66">
        <v>0.25914697079384047</v>
      </c>
      <c r="Q20" s="64">
        <v>947.12099999999998</v>
      </c>
      <c r="R20" s="66">
        <v>0.28936265248410692</v>
      </c>
      <c r="S20" s="64">
        <v>17213.082999999999</v>
      </c>
      <c r="T20" s="66">
        <v>0.74085302920615959</v>
      </c>
      <c r="U20" s="64">
        <v>2326.0070000000001</v>
      </c>
      <c r="V20" s="66">
        <v>0.71063734751589314</v>
      </c>
      <c r="W20" s="64">
        <v>4001.3270000000002</v>
      </c>
      <c r="X20" s="66">
        <v>0.29587516729889007</v>
      </c>
      <c r="Y20" s="64">
        <v>672.29200000000003</v>
      </c>
      <c r="Z20" s="66">
        <v>0.34912235422293514</v>
      </c>
      <c r="AA20" s="64">
        <v>4166.9539999999997</v>
      </c>
      <c r="AB20" s="66">
        <v>0.30812233338509432</v>
      </c>
      <c r="AC20" s="64">
        <v>715.86699999999996</v>
      </c>
      <c r="AD20" s="66">
        <v>0.37175092422713635</v>
      </c>
      <c r="AE20" s="64">
        <v>9356.7459999999992</v>
      </c>
      <c r="AF20" s="66">
        <v>0.69187766661490568</v>
      </c>
      <c r="AG20" s="64">
        <v>1209.796</v>
      </c>
      <c r="AH20" s="68">
        <v>0.62824907577286371</v>
      </c>
    </row>
    <row r="21" spans="2:34" ht="15" customHeight="1" thickBot="1" x14ac:dyDescent="0.25">
      <c r="B21" s="318" t="s">
        <v>80</v>
      </c>
      <c r="C21" s="64">
        <v>7475.2529999999997</v>
      </c>
      <c r="D21" s="66">
        <v>0.18121019343745556</v>
      </c>
      <c r="E21" s="67">
        <v>1165.7370000000001</v>
      </c>
      <c r="F21" s="68">
        <v>0.19842311650405123</v>
      </c>
      <c r="G21" s="64">
        <v>236.59399999999999</v>
      </c>
      <c r="H21" s="66">
        <v>3.0679291225565029E-2</v>
      </c>
      <c r="I21" s="67">
        <v>68.695999999999998</v>
      </c>
      <c r="J21" s="68">
        <v>5.5649840858110568E-2</v>
      </c>
      <c r="K21" s="64">
        <v>6135.2939999999999</v>
      </c>
      <c r="L21" s="66">
        <v>0.25323703770203043</v>
      </c>
      <c r="M21" s="64">
        <v>975.39400000000001</v>
      </c>
      <c r="N21" s="66">
        <v>0.28140047942812518</v>
      </c>
      <c r="O21" s="64">
        <v>6326.8549999999996</v>
      </c>
      <c r="P21" s="66">
        <v>0.26114381548815202</v>
      </c>
      <c r="Q21" s="64">
        <v>1033.096</v>
      </c>
      <c r="R21" s="66">
        <v>0.29804746563468548</v>
      </c>
      <c r="S21" s="64">
        <v>17900.618999999999</v>
      </c>
      <c r="T21" s="66">
        <v>0.73885618451184798</v>
      </c>
      <c r="U21" s="64">
        <v>2433.1170000000002</v>
      </c>
      <c r="V21" s="66">
        <v>0.70195253436531457</v>
      </c>
      <c r="W21" s="64">
        <v>4344.2269999999999</v>
      </c>
      <c r="X21" s="66">
        <v>0.30606858466669473</v>
      </c>
      <c r="Y21" s="64">
        <v>729.81700000000001</v>
      </c>
      <c r="Z21" s="66">
        <v>0.35271428536907756</v>
      </c>
      <c r="AA21" s="64">
        <v>4483.7269999999999</v>
      </c>
      <c r="AB21" s="66">
        <v>0.31589693101254723</v>
      </c>
      <c r="AC21" s="64">
        <v>777.25900000000001</v>
      </c>
      <c r="AD21" s="66">
        <v>0.37564259633810093</v>
      </c>
      <c r="AE21" s="64">
        <v>9709.9120000000003</v>
      </c>
      <c r="AF21" s="339">
        <v>0.68410306898745277</v>
      </c>
      <c r="AG21" s="64">
        <v>1291.886</v>
      </c>
      <c r="AH21" s="68">
        <v>0.62435740366189896</v>
      </c>
    </row>
    <row r="22" spans="2:34" ht="15.75" customHeight="1" x14ac:dyDescent="0.2">
      <c r="B22" s="318" t="s">
        <v>81</v>
      </c>
      <c r="C22" s="64">
        <v>7817.732</v>
      </c>
      <c r="D22" s="66">
        <v>0.18446999185265001</v>
      </c>
      <c r="E22" s="67">
        <v>1150.0139999999999</v>
      </c>
      <c r="F22" s="68">
        <v>0.18212801162817768</v>
      </c>
      <c r="G22" s="64">
        <v>298.62900000000002</v>
      </c>
      <c r="H22" s="66">
        <v>3.6793459531925699E-2</v>
      </c>
      <c r="I22" s="67">
        <v>54.859000000000002</v>
      </c>
      <c r="J22" s="68">
        <v>4.5530939775395414E-2</v>
      </c>
      <c r="K22" s="64">
        <v>6405.3329999999996</v>
      </c>
      <c r="L22" s="66">
        <v>0.25538382312713015</v>
      </c>
      <c r="M22" s="64">
        <v>956.00699999999995</v>
      </c>
      <c r="N22" s="66">
        <v>0.25428172985849434</v>
      </c>
      <c r="O22" s="64">
        <v>6643.7120000000004</v>
      </c>
      <c r="P22" s="66">
        <v>0.26488811281405544</v>
      </c>
      <c r="Q22" s="64">
        <v>1003.649</v>
      </c>
      <c r="R22" s="66">
        <v>0.26695369792349632</v>
      </c>
      <c r="S22" s="64">
        <v>18437.489000000001</v>
      </c>
      <c r="T22" s="66">
        <v>0.73511188718594456</v>
      </c>
      <c r="U22" s="64">
        <v>2755.9879999999998</v>
      </c>
      <c r="V22" s="66">
        <v>0.73304630207650368</v>
      </c>
      <c r="W22" s="64">
        <v>4408.7330000000002</v>
      </c>
      <c r="X22" s="66">
        <v>0.30350685582207049</v>
      </c>
      <c r="Y22" s="64">
        <v>704.39599999999996</v>
      </c>
      <c r="Z22" s="66">
        <v>0.31384643625882586</v>
      </c>
      <c r="AA22" s="64">
        <v>4566.0330000000004</v>
      </c>
      <c r="AB22" s="66">
        <v>0.31433573305750562</v>
      </c>
      <c r="AC22" s="64">
        <v>740.68899999999996</v>
      </c>
      <c r="AD22" s="66">
        <v>0.33001692659542853</v>
      </c>
      <c r="AE22" s="64">
        <v>9959.9419999999991</v>
      </c>
      <c r="AF22" s="66">
        <v>0.68566426694249438</v>
      </c>
      <c r="AG22" s="64">
        <v>1503.7080000000001</v>
      </c>
      <c r="AH22" s="68">
        <v>0.66998307340457164</v>
      </c>
    </row>
    <row r="23" spans="2:34" ht="15" x14ac:dyDescent="0.2">
      <c r="B23" s="318" t="s">
        <v>82</v>
      </c>
      <c r="C23" s="64">
        <v>8084.884</v>
      </c>
      <c r="D23" s="66">
        <v>0.18498796439824086</v>
      </c>
      <c r="E23" s="67">
        <v>1232.607</v>
      </c>
      <c r="F23" s="68">
        <v>0.18987684570845489</v>
      </c>
      <c r="G23" s="64">
        <v>263.22300000000001</v>
      </c>
      <c r="H23" s="66">
        <v>3.1530860828688466E-2</v>
      </c>
      <c r="I23" s="67">
        <v>53.347999999999999</v>
      </c>
      <c r="J23" s="68">
        <v>4.1485121952167844E-2</v>
      </c>
      <c r="K23" s="64">
        <v>6572.87</v>
      </c>
      <c r="L23" s="66">
        <v>0.25382584476286646</v>
      </c>
      <c r="M23" s="64">
        <v>1051.1990000000001</v>
      </c>
      <c r="N23" s="66">
        <v>0.27481895708825482</v>
      </c>
      <c r="O23" s="64">
        <v>6805.5659999999998</v>
      </c>
      <c r="P23" s="66">
        <v>0.26281191306680979</v>
      </c>
      <c r="Q23" s="64">
        <v>1096.1189999999999</v>
      </c>
      <c r="R23" s="66">
        <v>0.28656256372449057</v>
      </c>
      <c r="S23" s="64">
        <v>19089.63</v>
      </c>
      <c r="T23" s="66">
        <v>0.73718808693319038</v>
      </c>
      <c r="U23" s="64">
        <v>2728.9409999999998</v>
      </c>
      <c r="V23" s="66">
        <v>0.71343743627550937</v>
      </c>
      <c r="W23" s="64">
        <v>4379.2049999999999</v>
      </c>
      <c r="X23" s="66">
        <v>0.30147553629188678</v>
      </c>
      <c r="Y23" s="64">
        <v>760.553</v>
      </c>
      <c r="Z23" s="66">
        <v>0.33694115082747511</v>
      </c>
      <c r="AA23" s="64">
        <v>4522.4830000000002</v>
      </c>
      <c r="AB23" s="66">
        <v>0.31133915580475019</v>
      </c>
      <c r="AC23" s="64">
        <v>794.09799999999996</v>
      </c>
      <c r="AD23" s="66">
        <v>0.35180229910314781</v>
      </c>
      <c r="AE23" s="64">
        <v>10003.422</v>
      </c>
      <c r="AF23" s="66">
        <v>0.68866084419524976</v>
      </c>
      <c r="AG23" s="64">
        <v>1463.13</v>
      </c>
      <c r="AH23" s="68">
        <v>0.64819770089685225</v>
      </c>
    </row>
    <row r="24" spans="2:34" ht="15" x14ac:dyDescent="0.2">
      <c r="B24" s="319" t="s">
        <v>83</v>
      </c>
      <c r="C24" s="64">
        <v>8641.5290000000005</v>
      </c>
      <c r="D24" s="66">
        <v>0.19172256919937952</v>
      </c>
      <c r="E24" s="67">
        <v>1330.39</v>
      </c>
      <c r="F24" s="68">
        <v>0.19335835790662714</v>
      </c>
      <c r="G24" s="64">
        <v>243.67599999999999</v>
      </c>
      <c r="H24" s="66">
        <v>2.7424915913588938E-2</v>
      </c>
      <c r="I24" s="67">
        <v>53.145000000000003</v>
      </c>
      <c r="J24" s="68">
        <v>3.8412472398602134E-2</v>
      </c>
      <c r="K24" s="64">
        <v>7032.39</v>
      </c>
      <c r="L24" s="66">
        <v>0.26375782523480062</v>
      </c>
      <c r="M24" s="64">
        <v>1110.5709999999999</v>
      </c>
      <c r="N24" s="66">
        <v>0.27567922472191814</v>
      </c>
      <c r="O24" s="64">
        <v>7226.415</v>
      </c>
      <c r="P24" s="66">
        <v>0.27103495463763272</v>
      </c>
      <c r="Q24" s="64">
        <v>1151.57</v>
      </c>
      <c r="R24" s="66">
        <v>0.28585648717013074</v>
      </c>
      <c r="S24" s="64">
        <v>19435.883999999998</v>
      </c>
      <c r="T24" s="66">
        <v>0.72896504536236728</v>
      </c>
      <c r="U24" s="64">
        <v>2876.92</v>
      </c>
      <c r="V24" s="66">
        <v>0.71414351282986932</v>
      </c>
      <c r="W24" s="64">
        <v>4755.8429999999998</v>
      </c>
      <c r="X24" s="66">
        <v>0.32074247184609578</v>
      </c>
      <c r="Y24" s="64">
        <v>811.95299999999997</v>
      </c>
      <c r="Z24" s="66">
        <v>0.36667929645885616</v>
      </c>
      <c r="AA24" s="64">
        <v>4886.2870000000003</v>
      </c>
      <c r="AB24" s="66">
        <v>0.32953984614913556</v>
      </c>
      <c r="AC24" s="64">
        <v>835.78099999999995</v>
      </c>
      <c r="AD24" s="66">
        <v>0.37744023049757497</v>
      </c>
      <c r="AE24" s="64">
        <v>9941.3189999999995</v>
      </c>
      <c r="AF24" s="66">
        <v>0.67046015385086444</v>
      </c>
      <c r="AG24" s="64">
        <v>1378.559</v>
      </c>
      <c r="AH24" s="68">
        <v>0.62255976950242509</v>
      </c>
    </row>
    <row r="25" spans="2:34" ht="15" x14ac:dyDescent="0.2">
      <c r="B25" s="317" t="s">
        <v>84</v>
      </c>
      <c r="C25" s="48">
        <v>9184.1020000000008</v>
      </c>
      <c r="D25" s="49">
        <v>0.19769596351688948</v>
      </c>
      <c r="E25" s="50">
        <v>1537.56</v>
      </c>
      <c r="F25" s="51">
        <v>0.21408253029410659</v>
      </c>
      <c r="G25" s="48">
        <v>250.334</v>
      </c>
      <c r="H25" s="49">
        <v>2.6534071565062288E-2</v>
      </c>
      <c r="I25" s="50">
        <v>41.12</v>
      </c>
      <c r="J25" s="51">
        <v>2.604707730509033E-2</v>
      </c>
      <c r="K25" s="48">
        <v>7445.1750000000002</v>
      </c>
      <c r="L25" s="49">
        <v>0.27185437828072961</v>
      </c>
      <c r="M25" s="48">
        <v>1275.095</v>
      </c>
      <c r="N25" s="49">
        <v>0.30566287585042862</v>
      </c>
      <c r="O25" s="48">
        <v>7642.4790000000003</v>
      </c>
      <c r="P25" s="49">
        <v>0.27905878007325324</v>
      </c>
      <c r="Q25" s="48">
        <v>1307.3879999999999</v>
      </c>
      <c r="R25" s="49">
        <v>0.31340408042721535</v>
      </c>
      <c r="S25" s="48">
        <v>19744.149000000001</v>
      </c>
      <c r="T25" s="49">
        <v>0.72094121992674676</v>
      </c>
      <c r="U25" s="48">
        <v>2864.1849999999999</v>
      </c>
      <c r="V25" s="49">
        <v>0.68659591957278465</v>
      </c>
      <c r="W25" s="48">
        <v>5029.1090000000004</v>
      </c>
      <c r="X25" s="49">
        <v>0.3332979873254075</v>
      </c>
      <c r="Y25" s="48">
        <v>891.49199999999996</v>
      </c>
      <c r="Z25" s="49">
        <v>0.39382769497185971</v>
      </c>
      <c r="AA25" s="48">
        <v>5156.5519999999997</v>
      </c>
      <c r="AB25" s="49">
        <v>0.34174413738923498</v>
      </c>
      <c r="AC25" s="48">
        <v>916.41600000000005</v>
      </c>
      <c r="AD25" s="49">
        <v>0.40483818241255315</v>
      </c>
      <c r="AE25" s="48">
        <v>9932.3739999999998</v>
      </c>
      <c r="AF25" s="49">
        <v>0.65825586261076496</v>
      </c>
      <c r="AG25" s="48">
        <v>1347.2439999999999</v>
      </c>
      <c r="AH25" s="51">
        <v>0.59516181758744691</v>
      </c>
    </row>
    <row r="26" spans="2:34" ht="15" x14ac:dyDescent="0.2">
      <c r="B26" s="318" t="s">
        <v>85</v>
      </c>
      <c r="C26" s="64">
        <v>8689.4519999999993</v>
      </c>
      <c r="D26" s="66">
        <v>0.18164391124866472</v>
      </c>
      <c r="E26" s="67">
        <v>1405.9559999999999</v>
      </c>
      <c r="F26" s="68">
        <v>0.18714056506506066</v>
      </c>
      <c r="G26" s="64">
        <v>472.99599999999998</v>
      </c>
      <c r="H26" s="66">
        <v>5.16233216275825E-2</v>
      </c>
      <c r="I26" s="67">
        <v>119.777</v>
      </c>
      <c r="J26" s="68">
        <v>7.8504561414087529E-2</v>
      </c>
      <c r="K26" s="64">
        <v>6956.7539999999999</v>
      </c>
      <c r="L26" s="66">
        <v>0.24472195198003488</v>
      </c>
      <c r="M26" s="64">
        <v>1215.8889999999999</v>
      </c>
      <c r="N26" s="66">
        <v>0.27141778962263458</v>
      </c>
      <c r="O26" s="64">
        <v>7342.6589999999997</v>
      </c>
      <c r="P26" s="66">
        <v>0.25829716606391012</v>
      </c>
      <c r="Q26" s="64">
        <v>1321.598</v>
      </c>
      <c r="R26" s="66">
        <v>0.29501476527026282</v>
      </c>
      <c r="S26" s="64">
        <v>21084.517</v>
      </c>
      <c r="T26" s="66">
        <v>0.74170283393608993</v>
      </c>
      <c r="U26" s="64">
        <v>3158.1709999999998</v>
      </c>
      <c r="V26" s="66">
        <v>0.70498523472973718</v>
      </c>
      <c r="W26" s="64">
        <v>4744.4440000000004</v>
      </c>
      <c r="X26" s="66">
        <v>0.30594928617116762</v>
      </c>
      <c r="Y26" s="64">
        <v>827.88</v>
      </c>
      <c r="Z26" s="66">
        <v>0.33537246120073455</v>
      </c>
      <c r="AA26" s="64">
        <v>5010.625</v>
      </c>
      <c r="AB26" s="66">
        <v>0.32311418198242131</v>
      </c>
      <c r="AC26" s="64">
        <v>908.70399999999995</v>
      </c>
      <c r="AD26" s="66">
        <v>0.36811409501733616</v>
      </c>
      <c r="AE26" s="64">
        <v>10496.664000000001</v>
      </c>
      <c r="AF26" s="66">
        <v>0.67688581801757874</v>
      </c>
      <c r="AG26" s="64">
        <v>1559.835</v>
      </c>
      <c r="AH26" s="68">
        <v>0.63188590498266384</v>
      </c>
    </row>
    <row r="27" spans="2:34" ht="15" customHeight="1" x14ac:dyDescent="0.2">
      <c r="B27" s="318" t="s">
        <v>86</v>
      </c>
      <c r="C27" s="64">
        <v>9084.0830000000005</v>
      </c>
      <c r="D27" s="66">
        <v>0.18508904945233071</v>
      </c>
      <c r="E27" s="67">
        <v>1535.482</v>
      </c>
      <c r="F27" s="68">
        <v>0.19636901694126252</v>
      </c>
      <c r="G27" s="64">
        <v>265.73099999999999</v>
      </c>
      <c r="H27" s="66">
        <v>2.842099318767197E-2</v>
      </c>
      <c r="I27" s="67">
        <v>76.034000000000006</v>
      </c>
      <c r="J27" s="68">
        <v>4.7181660002134633E-2</v>
      </c>
      <c r="K27" s="64">
        <v>7342.3829999999998</v>
      </c>
      <c r="L27" s="66">
        <v>0.25360447909431655</v>
      </c>
      <c r="M27" s="64">
        <v>1314.412</v>
      </c>
      <c r="N27" s="66">
        <v>0.28209395763435557</v>
      </c>
      <c r="O27" s="64">
        <v>7578.9809999999998</v>
      </c>
      <c r="P27" s="66">
        <v>0.26177652794341055</v>
      </c>
      <c r="Q27" s="64">
        <v>1381.579</v>
      </c>
      <c r="R27" s="66">
        <v>0.29650907622154649</v>
      </c>
      <c r="S27" s="64">
        <v>21373.121999999999</v>
      </c>
      <c r="T27" s="66">
        <v>0.73822347205658945</v>
      </c>
      <c r="U27" s="64">
        <v>3277.904</v>
      </c>
      <c r="V27" s="66">
        <v>0.70349092377845357</v>
      </c>
      <c r="W27" s="64">
        <v>5023.0659999999998</v>
      </c>
      <c r="X27" s="66">
        <v>0.31946202868760581</v>
      </c>
      <c r="Y27" s="64">
        <v>887.65499999999997</v>
      </c>
      <c r="Z27" s="66">
        <v>0.34526140962634655</v>
      </c>
      <c r="AA27" s="64">
        <v>5184.2910000000002</v>
      </c>
      <c r="AB27" s="66">
        <v>0.32971577920077033</v>
      </c>
      <c r="AC27" s="64">
        <v>929.36500000000001</v>
      </c>
      <c r="AD27" s="66">
        <v>0.36148488991487632</v>
      </c>
      <c r="AE27" s="64">
        <v>10539.224</v>
      </c>
      <c r="AF27" s="66">
        <v>0.67028422079922967</v>
      </c>
      <c r="AG27" s="64">
        <v>1641.6</v>
      </c>
      <c r="AH27" s="68">
        <v>0.63851511008512363</v>
      </c>
    </row>
    <row r="28" spans="2:34" ht="15" x14ac:dyDescent="0.2">
      <c r="B28" s="318" t="s">
        <v>87</v>
      </c>
      <c r="C28" s="64">
        <v>9249.8369999999995</v>
      </c>
      <c r="D28" s="66">
        <v>0.18747737310912563</v>
      </c>
      <c r="E28" s="67">
        <v>1650.8610000000001</v>
      </c>
      <c r="F28" s="68">
        <v>0.20292245226680145</v>
      </c>
      <c r="G28" s="64">
        <v>243.65700000000001</v>
      </c>
      <c r="H28" s="66">
        <v>2.5665682202990807E-2</v>
      </c>
      <c r="I28" s="67">
        <v>57.387999999999998</v>
      </c>
      <c r="J28" s="68">
        <v>3.3594634037543709E-2</v>
      </c>
      <c r="K28" s="64">
        <v>7622.4620000000004</v>
      </c>
      <c r="L28" s="66">
        <v>0.26006115877415925</v>
      </c>
      <c r="M28" s="64">
        <v>1414.453</v>
      </c>
      <c r="N28" s="66">
        <v>0.291858657719201</v>
      </c>
      <c r="O28" s="64">
        <v>7818.4930000000004</v>
      </c>
      <c r="P28" s="66">
        <v>0.26674929300371097</v>
      </c>
      <c r="Q28" s="64">
        <v>1467.973</v>
      </c>
      <c r="R28" s="66">
        <v>0.30290192812591049</v>
      </c>
      <c r="S28" s="64">
        <v>21491.774000000001</v>
      </c>
      <c r="T28" s="66">
        <v>0.73325070699628891</v>
      </c>
      <c r="U28" s="64">
        <v>3378.3910000000001</v>
      </c>
      <c r="V28" s="66">
        <v>0.69709807187408956</v>
      </c>
      <c r="W28" s="64">
        <v>5204.6689999999999</v>
      </c>
      <c r="X28" s="66">
        <v>0.32605159422744845</v>
      </c>
      <c r="Y28" s="64">
        <v>998.63099999999997</v>
      </c>
      <c r="Z28" s="66">
        <v>0.36800992630448576</v>
      </c>
      <c r="AA28" s="64">
        <v>5337.125</v>
      </c>
      <c r="AB28" s="66">
        <v>0.33434943025986302</v>
      </c>
      <c r="AC28" s="64">
        <v>1035.5360000000001</v>
      </c>
      <c r="AD28" s="66">
        <v>0.38160995106865497</v>
      </c>
      <c r="AE28" s="64">
        <v>10625.591</v>
      </c>
      <c r="AF28" s="66">
        <v>0.66565056974013681</v>
      </c>
      <c r="AG28" s="64">
        <v>1678.0619999999999</v>
      </c>
      <c r="AH28" s="68">
        <v>0.61839004893134497</v>
      </c>
    </row>
    <row r="29" spans="2:34" ht="16" thickBot="1" x14ac:dyDescent="0.25">
      <c r="B29" s="320" t="s">
        <v>107</v>
      </c>
      <c r="C29" s="73">
        <v>9344.3029999999999</v>
      </c>
      <c r="D29" s="74">
        <v>0.18541814901460713</v>
      </c>
      <c r="E29" s="75">
        <v>1753.3820000000001</v>
      </c>
      <c r="F29" s="76">
        <v>0.20481635258210962</v>
      </c>
      <c r="G29" s="73">
        <v>257.73099999999999</v>
      </c>
      <c r="H29" s="74">
        <v>2.6841292167888595E-2</v>
      </c>
      <c r="I29" s="75">
        <v>61.890999999999998</v>
      </c>
      <c r="J29" s="76">
        <v>3.4094596239794238E-2</v>
      </c>
      <c r="K29" s="73">
        <v>7612.5690000000004</v>
      </c>
      <c r="L29" s="74">
        <v>0.25799931268589338</v>
      </c>
      <c r="M29" s="73">
        <v>1493.2739999999999</v>
      </c>
      <c r="N29" s="74">
        <v>0.30068429874279434</v>
      </c>
      <c r="O29" s="73">
        <v>7822.607</v>
      </c>
      <c r="P29" s="74">
        <v>0.26511775846128399</v>
      </c>
      <c r="Q29" s="73">
        <v>1536.1590000000001</v>
      </c>
      <c r="R29" s="74">
        <v>0.30931952117622685</v>
      </c>
      <c r="S29" s="73">
        <v>21683.553</v>
      </c>
      <c r="T29" s="74">
        <v>0.73488224153871595</v>
      </c>
      <c r="U29" s="73">
        <v>3430.0940000000001</v>
      </c>
      <c r="V29" s="74">
        <v>0.69068047882377315</v>
      </c>
      <c r="W29" s="73">
        <v>5053.0150000000003</v>
      </c>
      <c r="X29" s="74">
        <v>0.31597612570772377</v>
      </c>
      <c r="Y29" s="73">
        <v>1039.2249999999999</v>
      </c>
      <c r="Z29" s="74">
        <v>0.3683157544053644</v>
      </c>
      <c r="AA29" s="73">
        <v>5183.3530000000001</v>
      </c>
      <c r="AB29" s="74">
        <v>0.32412644710445293</v>
      </c>
      <c r="AC29" s="73">
        <v>1073.1510000000001</v>
      </c>
      <c r="AD29" s="74">
        <v>0.38033959937056094</v>
      </c>
      <c r="AE29" s="73">
        <v>10808.409</v>
      </c>
      <c r="AF29" s="74">
        <v>0.67587355289554707</v>
      </c>
      <c r="AG29" s="73">
        <v>1748.4090000000001</v>
      </c>
      <c r="AH29" s="76">
        <v>0.61966040062943906</v>
      </c>
    </row>
    <row r="30" spans="2:34" x14ac:dyDescent="0.15">
      <c r="B30" s="408" t="s">
        <v>112</v>
      </c>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row>
    <row r="31" spans="2:34" ht="27" customHeight="1" x14ac:dyDescent="0.15">
      <c r="B31" s="408"/>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row>
    <row r="32" spans="2:34" ht="17.5" customHeight="1" x14ac:dyDescent="0.15">
      <c r="B32" s="408" t="s">
        <v>136</v>
      </c>
      <c r="C32" s="415"/>
      <c r="D32" s="415"/>
      <c r="E32" s="415"/>
      <c r="F32" s="415"/>
      <c r="G32" s="415"/>
      <c r="H32" s="415"/>
      <c r="I32" s="415"/>
      <c r="J32" s="415"/>
      <c r="K32" s="415"/>
      <c r="L32" s="415"/>
      <c r="M32" s="95"/>
      <c r="N32" s="95"/>
      <c r="O32" s="95"/>
      <c r="P32" s="95"/>
      <c r="Q32" s="95"/>
      <c r="R32" s="95"/>
      <c r="S32" s="95"/>
      <c r="T32" s="95"/>
      <c r="U32" s="95"/>
      <c r="V32" s="95"/>
      <c r="W32" s="95"/>
      <c r="X32" s="95"/>
      <c r="Y32" s="95"/>
      <c r="Z32" s="95"/>
    </row>
    <row r="33" spans="2:26" ht="15" x14ac:dyDescent="0.15">
      <c r="B33" s="34" t="s">
        <v>159</v>
      </c>
      <c r="C33" s="4"/>
      <c r="D33" s="5"/>
      <c r="E33" s="4"/>
      <c r="F33" s="5"/>
      <c r="G33" s="4"/>
      <c r="H33" s="5"/>
      <c r="I33" s="4"/>
      <c r="J33" s="5"/>
      <c r="K33" s="5"/>
      <c r="L33" s="4"/>
      <c r="M33" s="5"/>
      <c r="N33" s="4"/>
      <c r="O33" s="4"/>
      <c r="P33" s="33"/>
      <c r="Q33" s="4"/>
      <c r="R33" s="33"/>
      <c r="S33" s="4"/>
      <c r="T33" s="4"/>
      <c r="U33" s="4"/>
      <c r="V33" s="4"/>
      <c r="W33" s="4"/>
      <c r="X33" s="4"/>
      <c r="Y33" s="4"/>
      <c r="Z33" s="4"/>
    </row>
    <row r="34" spans="2:26" ht="15" customHeight="1" x14ac:dyDescent="0.15">
      <c r="B34" s="34" t="s">
        <v>94</v>
      </c>
      <c r="C34" s="4"/>
      <c r="D34" s="5"/>
      <c r="E34" s="4"/>
      <c r="F34" s="5"/>
      <c r="G34" s="4"/>
      <c r="H34" s="5"/>
      <c r="I34" s="4"/>
      <c r="J34" s="5"/>
      <c r="K34" s="5"/>
      <c r="L34" s="4"/>
      <c r="M34" s="5"/>
      <c r="N34" s="4"/>
      <c r="O34" s="4"/>
      <c r="P34" s="4"/>
      <c r="Q34" s="4"/>
      <c r="R34" s="4"/>
      <c r="S34" s="4"/>
      <c r="T34" s="4"/>
      <c r="U34" s="4"/>
      <c r="V34" s="4"/>
      <c r="W34" s="4"/>
      <c r="X34" s="4"/>
      <c r="Y34" s="4"/>
      <c r="Z34" s="4"/>
    </row>
    <row r="35" spans="2:26" ht="15" x14ac:dyDescent="0.15">
      <c r="B35" s="34" t="s">
        <v>142</v>
      </c>
      <c r="C35" s="4"/>
      <c r="D35" s="5"/>
      <c r="E35" s="4"/>
      <c r="F35" s="5"/>
      <c r="G35" s="4"/>
      <c r="H35" s="5"/>
      <c r="I35" s="4"/>
      <c r="J35" s="5"/>
      <c r="K35" s="5"/>
      <c r="L35" s="321"/>
      <c r="M35" s="4"/>
      <c r="N35" s="5"/>
      <c r="O35" s="5"/>
      <c r="P35" s="5"/>
      <c r="Q35" s="5"/>
      <c r="R35" s="5"/>
      <c r="S35" s="5"/>
      <c r="T35" s="5"/>
      <c r="U35" s="5"/>
      <c r="V35" s="5"/>
      <c r="W35" s="5"/>
      <c r="X35" s="5"/>
      <c r="Y35" s="5"/>
      <c r="Z35" s="5"/>
    </row>
    <row r="36" spans="2:26" ht="2.25" customHeight="1" x14ac:dyDescent="0.15">
      <c r="C36" s="4"/>
      <c r="D36" s="5"/>
      <c r="E36" s="4"/>
      <c r="F36" s="5"/>
      <c r="G36" s="4"/>
      <c r="H36" s="5"/>
      <c r="I36" s="4"/>
      <c r="J36" s="5"/>
      <c r="K36" s="5"/>
      <c r="L36" s="321"/>
      <c r="M36" s="4"/>
      <c r="N36" s="5"/>
      <c r="O36" s="5"/>
      <c r="P36" s="5"/>
      <c r="Q36" s="5"/>
      <c r="R36" s="5"/>
      <c r="S36" s="5"/>
      <c r="T36" s="5"/>
      <c r="U36" s="5"/>
      <c r="V36" s="5"/>
      <c r="W36" s="5"/>
      <c r="X36" s="5"/>
      <c r="Y36" s="5"/>
      <c r="Z36" s="5"/>
    </row>
    <row r="37" spans="2:26" ht="15" x14ac:dyDescent="0.15">
      <c r="B37" s="34" t="s">
        <v>164</v>
      </c>
      <c r="C37" s="4"/>
      <c r="D37" s="5"/>
      <c r="E37" s="4"/>
      <c r="F37" s="5"/>
      <c r="G37" s="4"/>
      <c r="H37" s="5"/>
      <c r="I37" s="4"/>
      <c r="J37" s="5"/>
      <c r="K37" s="5"/>
      <c r="L37" s="321"/>
      <c r="M37" s="4"/>
      <c r="N37" s="5"/>
      <c r="O37" s="5"/>
      <c r="P37" s="5"/>
      <c r="Q37" s="5"/>
      <c r="R37" s="5"/>
      <c r="S37" s="5"/>
      <c r="T37" s="5"/>
      <c r="U37" s="5"/>
      <c r="V37" s="5"/>
      <c r="W37" s="5"/>
      <c r="X37" s="5"/>
      <c r="Y37" s="5"/>
      <c r="Z37" s="5"/>
    </row>
    <row r="38" spans="2:26" ht="15" x14ac:dyDescent="0.15">
      <c r="B38" s="34" t="s">
        <v>163</v>
      </c>
      <c r="E38" s="220"/>
      <c r="F38" s="220"/>
      <c r="G38" s="220"/>
    </row>
    <row r="39" spans="2:26" x14ac:dyDescent="0.15">
      <c r="E39" s="220"/>
      <c r="G39" s="220"/>
      <c r="K39" s="220"/>
    </row>
  </sheetData>
  <mergeCells count="27">
    <mergeCell ref="C2:Z2"/>
    <mergeCell ref="C3:F3"/>
    <mergeCell ref="G3:J3"/>
    <mergeCell ref="K3:N3"/>
    <mergeCell ref="O3:R3"/>
    <mergeCell ref="S3:V3"/>
    <mergeCell ref="W3:Z3"/>
    <mergeCell ref="AA3:AD3"/>
    <mergeCell ref="AE3:AH3"/>
    <mergeCell ref="C4:D4"/>
    <mergeCell ref="E4:F4"/>
    <mergeCell ref="G4:H4"/>
    <mergeCell ref="I4:J4"/>
    <mergeCell ref="K4:L4"/>
    <mergeCell ref="M4:N4"/>
    <mergeCell ref="O4:P4"/>
    <mergeCell ref="Q4:R4"/>
    <mergeCell ref="AE4:AF4"/>
    <mergeCell ref="AG4:AH4"/>
    <mergeCell ref="AA4:AB4"/>
    <mergeCell ref="AC4:AD4"/>
    <mergeCell ref="B30:Z31"/>
    <mergeCell ref="B32:L32"/>
    <mergeCell ref="S4:T4"/>
    <mergeCell ref="U4:V4"/>
    <mergeCell ref="W4:X4"/>
    <mergeCell ref="Y4:Z4"/>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tabColor theme="9" tint="-0.249977111117893"/>
  </sheetPr>
  <dimension ref="B1:L218"/>
  <sheetViews>
    <sheetView zoomScaleNormal="100" workbookViewId="0">
      <selection activeCell="A2" sqref="A2"/>
    </sheetView>
  </sheetViews>
  <sheetFormatPr baseColWidth="10" defaultColWidth="9.1640625" defaultRowHeight="13" x14ac:dyDescent="0.15"/>
  <cols>
    <col min="1" max="1" width="9.1640625" style="3"/>
    <col min="2" max="2" width="27.33203125" style="3" customWidth="1"/>
    <col min="3" max="3" width="10.83203125" style="3" customWidth="1"/>
    <col min="4" max="4" width="13.1640625" style="3" customWidth="1"/>
    <col min="5" max="5" width="12.33203125" style="3" customWidth="1"/>
    <col min="6" max="6" width="0.83203125" style="3" customWidth="1"/>
    <col min="7" max="7" width="32.1640625" style="3" bestFit="1" customWidth="1"/>
    <col min="8" max="8" width="12.1640625" style="3" customWidth="1"/>
    <col min="9" max="9" width="10.1640625" style="3" customWidth="1"/>
    <col min="10" max="10" width="9.1640625" style="3"/>
    <col min="11" max="11" width="11.6640625" style="3" customWidth="1"/>
    <col min="12" max="12" width="13.33203125" style="3" customWidth="1"/>
    <col min="13" max="16384" width="9.1640625" style="3"/>
  </cols>
  <sheetData>
    <row r="1" spans="2:12" ht="8.25" customHeight="1" thickBot="1" x14ac:dyDescent="0.2">
      <c r="B1" s="150"/>
      <c r="C1" s="150"/>
      <c r="D1" s="150"/>
      <c r="E1" s="150"/>
      <c r="F1" s="150"/>
      <c r="G1" s="150"/>
      <c r="H1" s="150"/>
      <c r="I1" s="150"/>
      <c r="J1" s="150"/>
      <c r="K1" s="150"/>
      <c r="L1" s="150"/>
    </row>
    <row r="2" spans="2:12" ht="23.25" customHeight="1" x14ac:dyDescent="0.25">
      <c r="B2" s="421" t="s">
        <v>64</v>
      </c>
      <c r="C2" s="422"/>
      <c r="D2" s="422"/>
      <c r="E2" s="422"/>
      <c r="F2" s="422"/>
      <c r="G2" s="422"/>
      <c r="H2" s="422"/>
      <c r="I2" s="422"/>
      <c r="J2" s="422"/>
      <c r="K2" s="422"/>
      <c r="L2" s="423"/>
    </row>
    <row r="3" spans="2:12" ht="23.25" customHeight="1" x14ac:dyDescent="0.25">
      <c r="B3" s="424" t="s">
        <v>107</v>
      </c>
      <c r="C3" s="425"/>
      <c r="D3" s="425"/>
      <c r="E3" s="425"/>
      <c r="F3" s="425"/>
      <c r="G3" s="425"/>
      <c r="H3" s="425"/>
      <c r="I3" s="425"/>
      <c r="J3" s="425"/>
      <c r="K3" s="425"/>
      <c r="L3" s="426"/>
    </row>
    <row r="4" spans="2:12" ht="23.25" customHeight="1" thickBot="1" x14ac:dyDescent="0.3">
      <c r="B4" s="424" t="s">
        <v>62</v>
      </c>
      <c r="C4" s="425"/>
      <c r="D4" s="425"/>
      <c r="E4" s="425"/>
      <c r="F4" s="425"/>
      <c r="G4" s="425"/>
      <c r="H4" s="425"/>
      <c r="I4" s="425"/>
      <c r="J4" s="425"/>
      <c r="K4" s="425"/>
      <c r="L4" s="426"/>
    </row>
    <row r="5" spans="2:12" ht="44.25" customHeight="1" thickBot="1" x14ac:dyDescent="0.2">
      <c r="B5" s="151"/>
      <c r="C5" s="108" t="s">
        <v>3</v>
      </c>
      <c r="D5" s="109" t="s">
        <v>4</v>
      </c>
      <c r="E5" s="110" t="s">
        <v>16</v>
      </c>
      <c r="F5" s="111"/>
      <c r="G5" s="166"/>
      <c r="H5" s="42" t="s">
        <v>26</v>
      </c>
      <c r="I5" s="43" t="s">
        <v>3</v>
      </c>
      <c r="J5" s="113" t="s">
        <v>27</v>
      </c>
      <c r="K5" s="43" t="s">
        <v>52</v>
      </c>
      <c r="L5" s="113" t="s">
        <v>53</v>
      </c>
    </row>
    <row r="6" spans="2:12" ht="15.75" customHeight="1" thickBot="1" x14ac:dyDescent="0.25">
      <c r="B6" s="267" t="s">
        <v>2</v>
      </c>
      <c r="C6" s="173">
        <v>161526.533</v>
      </c>
      <c r="D6" s="174">
        <v>5944.0450000000001</v>
      </c>
      <c r="E6" s="116">
        <f t="shared" ref="E6:E74" si="0">D6/(C6+D6)</f>
        <v>3.5493070311132503E-2</v>
      </c>
      <c r="F6" s="176"/>
      <c r="G6" s="164" t="s">
        <v>20</v>
      </c>
      <c r="H6" s="173">
        <v>45917.307999999997</v>
      </c>
      <c r="I6" s="174">
        <v>148326.16500000001</v>
      </c>
      <c r="J6" s="177">
        <v>199579.51699999999</v>
      </c>
      <c r="K6" s="189">
        <f t="shared" ref="K6:K69" si="1">(J6-H6)/J6</f>
        <v>0.76992975686978948</v>
      </c>
      <c r="L6" s="178">
        <f t="shared" ref="L6:L69" si="2">I6/J6</f>
        <v>0.74319332579605357</v>
      </c>
    </row>
    <row r="7" spans="2:12" ht="15" x14ac:dyDescent="0.2">
      <c r="B7" s="268" t="s">
        <v>54</v>
      </c>
      <c r="C7" s="179">
        <v>2102.6840000000002</v>
      </c>
      <c r="D7" s="180">
        <v>288.37799999999999</v>
      </c>
      <c r="E7" s="124">
        <f t="shared" si="0"/>
        <v>0.12060665930034434</v>
      </c>
      <c r="F7" s="182"/>
      <c r="G7" s="126" t="s">
        <v>47</v>
      </c>
      <c r="H7" s="179">
        <v>6891.2259999999997</v>
      </c>
      <c r="I7" s="180">
        <v>2102.6840000000002</v>
      </c>
      <c r="J7" s="183">
        <v>9282.2880000000005</v>
      </c>
      <c r="K7" s="190">
        <f t="shared" si="1"/>
        <v>0.2575940328505214</v>
      </c>
      <c r="L7" s="184">
        <f t="shared" si="2"/>
        <v>0.22652647709271681</v>
      </c>
    </row>
    <row r="8" spans="2:12" ht="15" x14ac:dyDescent="0.2">
      <c r="B8" s="269" t="s">
        <v>92</v>
      </c>
      <c r="C8" s="122">
        <v>35137.667000000001</v>
      </c>
      <c r="D8" s="123">
        <v>2135.5439999999999</v>
      </c>
      <c r="E8" s="124">
        <f t="shared" si="0"/>
        <v>5.7294339358098224E-2</v>
      </c>
      <c r="F8" s="125"/>
      <c r="G8" s="130" t="s">
        <v>17</v>
      </c>
      <c r="H8" s="122">
        <v>14430.182000000001</v>
      </c>
      <c r="I8" s="123">
        <v>35137.667000000001</v>
      </c>
      <c r="J8" s="127">
        <v>51703.392999999996</v>
      </c>
      <c r="K8" s="172">
        <f t="shared" si="1"/>
        <v>0.72090454489128009</v>
      </c>
      <c r="L8" s="129">
        <f t="shared" si="2"/>
        <v>0.67960079525148387</v>
      </c>
    </row>
    <row r="9" spans="2:12" ht="15" x14ac:dyDescent="0.2">
      <c r="B9" s="270" t="s">
        <v>166</v>
      </c>
      <c r="C9" s="122">
        <v>103644.74</v>
      </c>
      <c r="D9" s="123">
        <v>3241.5909999999999</v>
      </c>
      <c r="E9" s="124">
        <f t="shared" si="0"/>
        <v>3.0327460674087502E-2</v>
      </c>
      <c r="F9" s="125"/>
      <c r="G9" s="131" t="s">
        <v>166</v>
      </c>
      <c r="H9" s="122">
        <v>21311.632000000001</v>
      </c>
      <c r="I9" s="123">
        <v>103644.74</v>
      </c>
      <c r="J9" s="127">
        <v>128197.963</v>
      </c>
      <c r="K9" s="172">
        <f t="shared" si="1"/>
        <v>0.83375997947798908</v>
      </c>
      <c r="L9" s="129">
        <f t="shared" si="2"/>
        <v>0.80847415648874232</v>
      </c>
    </row>
    <row r="10" spans="2:12" ht="15" x14ac:dyDescent="0.2">
      <c r="B10" s="271" t="s">
        <v>60</v>
      </c>
      <c r="C10" s="133">
        <f>C13+C14+C15</f>
        <v>93253.192999999999</v>
      </c>
      <c r="D10" s="134">
        <f>D13+D14+D15</f>
        <v>4221.0600000000004</v>
      </c>
      <c r="E10" s="135">
        <f t="shared" si="0"/>
        <v>4.3304358536607614E-2</v>
      </c>
      <c r="F10" s="136"/>
      <c r="G10" s="137" t="s">
        <v>61</v>
      </c>
      <c r="H10" s="133">
        <v>35801.339999999997</v>
      </c>
      <c r="I10" s="134">
        <v>86852.361999999994</v>
      </c>
      <c r="J10" s="138">
        <v>126675.242</v>
      </c>
      <c r="K10" s="165">
        <f t="shared" si="1"/>
        <v>0.71737697568400938</v>
      </c>
      <c r="L10" s="140">
        <f t="shared" si="2"/>
        <v>0.68563012494580433</v>
      </c>
    </row>
    <row r="11" spans="2:12" ht="13.5" customHeight="1" x14ac:dyDescent="0.2">
      <c r="B11" s="272" t="s">
        <v>92</v>
      </c>
      <c r="C11" s="122">
        <v>24796.63</v>
      </c>
      <c r="D11" s="123">
        <v>1762.8589999999999</v>
      </c>
      <c r="E11" s="124">
        <f t="shared" si="0"/>
        <v>6.6373980312648323E-2</v>
      </c>
      <c r="F11" s="125"/>
      <c r="G11" s="141" t="s">
        <v>92</v>
      </c>
      <c r="H11" s="122">
        <v>12692.745999999999</v>
      </c>
      <c r="I11" s="123">
        <v>24796.63</v>
      </c>
      <c r="J11" s="127">
        <v>39252.235000000001</v>
      </c>
      <c r="K11" s="172">
        <f t="shared" si="1"/>
        <v>0.67663634949704143</v>
      </c>
      <c r="L11" s="129">
        <f t="shared" si="2"/>
        <v>0.6317253017567025</v>
      </c>
    </row>
    <row r="12" spans="2:12" ht="15" x14ac:dyDescent="0.2">
      <c r="B12" s="273" t="s">
        <v>166</v>
      </c>
      <c r="C12" s="122">
        <v>56061.226999999999</v>
      </c>
      <c r="D12" s="123">
        <v>2319.4720000000002</v>
      </c>
      <c r="E12" s="124">
        <f t="shared" si="0"/>
        <v>3.9730116968966063E-2</v>
      </c>
      <c r="F12" s="125"/>
      <c r="G12" s="142" t="s">
        <v>166</v>
      </c>
      <c r="H12" s="122">
        <v>15583.502</v>
      </c>
      <c r="I12" s="123">
        <v>56061.226999999999</v>
      </c>
      <c r="J12" s="127">
        <v>73964.201000000001</v>
      </c>
      <c r="K12" s="172">
        <f t="shared" si="1"/>
        <v>0.78931020967832799</v>
      </c>
      <c r="L12" s="129">
        <f t="shared" si="2"/>
        <v>0.75795082272300895</v>
      </c>
    </row>
    <row r="13" spans="2:12" ht="15" x14ac:dyDescent="0.2">
      <c r="B13" s="274" t="s">
        <v>0</v>
      </c>
      <c r="C13" s="122">
        <v>10348.207</v>
      </c>
      <c r="D13" s="123">
        <v>742.28399999999999</v>
      </c>
      <c r="E13" s="124">
        <f t="shared" si="0"/>
        <v>6.6929768934486308E-2</v>
      </c>
      <c r="F13" s="136"/>
      <c r="G13" s="141" t="s">
        <v>29</v>
      </c>
      <c r="H13" s="122">
        <v>6843.058</v>
      </c>
      <c r="I13" s="123">
        <v>9667.7389999999996</v>
      </c>
      <c r="J13" s="127">
        <v>17224.759999999998</v>
      </c>
      <c r="K13" s="172">
        <f t="shared" si="1"/>
        <v>0.60271968956316369</v>
      </c>
      <c r="L13" s="129">
        <f t="shared" si="2"/>
        <v>0.56126988126394795</v>
      </c>
    </row>
    <row r="14" spans="2:12" ht="15" x14ac:dyDescent="0.2">
      <c r="B14" s="274" t="s">
        <v>1</v>
      </c>
      <c r="C14" s="122">
        <v>41437.635999999999</v>
      </c>
      <c r="D14" s="123">
        <v>2158.0160000000001</v>
      </c>
      <c r="E14" s="124">
        <f t="shared" si="0"/>
        <v>4.950071626408982E-2</v>
      </c>
      <c r="F14" s="136"/>
      <c r="G14" s="141" t="s">
        <v>30</v>
      </c>
      <c r="H14" s="122">
        <v>15235.61</v>
      </c>
      <c r="I14" s="123">
        <v>38762.597000000002</v>
      </c>
      <c r="J14" s="127">
        <v>56085.398999999998</v>
      </c>
      <c r="K14" s="172">
        <f t="shared" si="1"/>
        <v>0.7283497974223202</v>
      </c>
      <c r="L14" s="129">
        <f t="shared" si="2"/>
        <v>0.69113526320816587</v>
      </c>
    </row>
    <row r="15" spans="2:12" ht="15" x14ac:dyDescent="0.2">
      <c r="B15" s="274" t="s">
        <v>165</v>
      </c>
      <c r="C15" s="122">
        <v>41467.35</v>
      </c>
      <c r="D15" s="123">
        <v>1320.76</v>
      </c>
      <c r="E15" s="124">
        <f t="shared" si="0"/>
        <v>3.086745359867496E-2</v>
      </c>
      <c r="F15" s="136"/>
      <c r="G15" s="141" t="s">
        <v>179</v>
      </c>
      <c r="H15" s="122">
        <v>13722.672</v>
      </c>
      <c r="I15" s="123">
        <v>38422.025999999998</v>
      </c>
      <c r="J15" s="127">
        <v>53365.082999999999</v>
      </c>
      <c r="K15" s="172">
        <f t="shared" si="1"/>
        <v>0.74285298122744414</v>
      </c>
      <c r="L15" s="129">
        <f t="shared" si="2"/>
        <v>0.71998437630088574</v>
      </c>
    </row>
    <row r="16" spans="2:12" ht="15" x14ac:dyDescent="0.2">
      <c r="B16" s="275" t="s">
        <v>58</v>
      </c>
      <c r="C16" s="133">
        <v>66170.657000000007</v>
      </c>
      <c r="D16" s="134">
        <v>1434.606</v>
      </c>
      <c r="E16" s="135">
        <f t="shared" si="0"/>
        <v>2.1220330139089909E-2</v>
      </c>
      <c r="F16" s="136"/>
      <c r="G16" s="132" t="s">
        <v>59</v>
      </c>
      <c r="H16" s="133">
        <v>10115.968000000001</v>
      </c>
      <c r="I16" s="134">
        <v>61473.803</v>
      </c>
      <c r="J16" s="138">
        <v>72904.274999999994</v>
      </c>
      <c r="K16" s="165">
        <f t="shared" si="1"/>
        <v>0.86124314383484368</v>
      </c>
      <c r="L16" s="140">
        <f t="shared" si="2"/>
        <v>0.84321259624349887</v>
      </c>
    </row>
    <row r="17" spans="2:12" ht="16" thickBot="1" x14ac:dyDescent="0.25">
      <c r="B17" s="276" t="s">
        <v>166</v>
      </c>
      <c r="C17" s="167">
        <v>47583.512999999999</v>
      </c>
      <c r="D17" s="186">
        <v>922.11900000000003</v>
      </c>
      <c r="E17" s="168">
        <f t="shared" si="0"/>
        <v>1.9010555310360663E-2</v>
      </c>
      <c r="F17" s="187"/>
      <c r="G17" s="185" t="s">
        <v>166</v>
      </c>
      <c r="H17" s="167">
        <v>5728.13</v>
      </c>
      <c r="I17" s="186">
        <v>47583.512999999999</v>
      </c>
      <c r="J17" s="191">
        <v>54233.762000000002</v>
      </c>
      <c r="K17" s="188">
        <f t="shared" si="1"/>
        <v>0.89438073648661887</v>
      </c>
      <c r="L17" s="169">
        <f t="shared" si="2"/>
        <v>0.87737806202711877</v>
      </c>
    </row>
    <row r="18" spans="2:12" ht="16" thickBot="1" x14ac:dyDescent="0.25">
      <c r="B18" s="277" t="s">
        <v>167</v>
      </c>
      <c r="C18" s="143">
        <v>131260.83600000001</v>
      </c>
      <c r="D18" s="144">
        <v>4787.509</v>
      </c>
      <c r="E18" s="116">
        <f t="shared" si="0"/>
        <v>3.5189762874366461E-2</v>
      </c>
      <c r="F18" s="170"/>
      <c r="G18" s="171" t="s">
        <v>180</v>
      </c>
      <c r="H18" s="143">
        <v>37133.521999999997</v>
      </c>
      <c r="I18" s="144">
        <v>119907.63400000001</v>
      </c>
      <c r="J18" s="146">
        <v>161297.73699999999</v>
      </c>
      <c r="K18" s="147">
        <f t="shared" si="1"/>
        <v>0.7697827465490108</v>
      </c>
      <c r="L18" s="148">
        <f t="shared" si="2"/>
        <v>0.74339315746258738</v>
      </c>
    </row>
    <row r="19" spans="2:12" ht="15" x14ac:dyDescent="0.2">
      <c r="B19" s="268" t="s">
        <v>54</v>
      </c>
      <c r="C19" s="122">
        <v>2008.8989999999999</v>
      </c>
      <c r="D19" s="123">
        <v>273.19900000000001</v>
      </c>
      <c r="E19" s="124">
        <f t="shared" si="0"/>
        <v>0.11971396495680729</v>
      </c>
      <c r="F19" s="125"/>
      <c r="G19" s="447" t="s">
        <v>47</v>
      </c>
      <c r="H19" s="122">
        <v>6406.598</v>
      </c>
      <c r="I19" s="123">
        <v>2008.8989999999999</v>
      </c>
      <c r="J19" s="127">
        <v>8688.6959999999999</v>
      </c>
      <c r="K19" s="128">
        <f t="shared" si="1"/>
        <v>0.26265138059842352</v>
      </c>
      <c r="L19" s="129">
        <f t="shared" si="2"/>
        <v>0.23120834242560678</v>
      </c>
    </row>
    <row r="20" spans="2:12" ht="15" x14ac:dyDescent="0.2">
      <c r="B20" s="269" t="s">
        <v>92</v>
      </c>
      <c r="C20" s="122">
        <v>30788.791000000001</v>
      </c>
      <c r="D20" s="123">
        <v>1885.0139999999999</v>
      </c>
      <c r="E20" s="124">
        <f t="shared" si="0"/>
        <v>5.7691903345814789E-2</v>
      </c>
      <c r="F20" s="125"/>
      <c r="G20" s="448" t="s">
        <v>17</v>
      </c>
      <c r="H20" s="122">
        <v>12506.182000000001</v>
      </c>
      <c r="I20" s="123">
        <v>30788.791000000001</v>
      </c>
      <c r="J20" s="127">
        <v>45179.987000000001</v>
      </c>
      <c r="K20" s="128">
        <f t="shared" si="1"/>
        <v>0.72319199649172095</v>
      </c>
      <c r="L20" s="129">
        <f t="shared" si="2"/>
        <v>0.68146967372965384</v>
      </c>
    </row>
    <row r="21" spans="2:12" ht="15" x14ac:dyDescent="0.2">
      <c r="B21" s="270" t="s">
        <v>166</v>
      </c>
      <c r="C21" s="122">
        <v>82495.255999999994</v>
      </c>
      <c r="D21" s="123">
        <v>2461.3739999999998</v>
      </c>
      <c r="E21" s="124">
        <f t="shared" si="0"/>
        <v>2.8972123776566938E-2</v>
      </c>
      <c r="F21" s="125"/>
      <c r="G21" s="449" t="s">
        <v>166</v>
      </c>
      <c r="H21" s="122">
        <v>16105.819</v>
      </c>
      <c r="I21" s="123">
        <v>82495.255999999994</v>
      </c>
      <c r="J21" s="127">
        <v>101062.44899999999</v>
      </c>
      <c r="K21" s="128">
        <f t="shared" si="1"/>
        <v>0.84063498203966935</v>
      </c>
      <c r="L21" s="129">
        <f t="shared" si="2"/>
        <v>0.81628000128910394</v>
      </c>
    </row>
    <row r="22" spans="2:12" ht="15" x14ac:dyDescent="0.2">
      <c r="B22" s="271" t="s">
        <v>60</v>
      </c>
      <c r="C22" s="133">
        <f>C25+C26+C27</f>
        <v>74903.303</v>
      </c>
      <c r="D22" s="134">
        <f>D25+D26+D27</f>
        <v>3455.6680000000001</v>
      </c>
      <c r="E22" s="135">
        <f t="shared" si="0"/>
        <v>4.4100477021322804E-2</v>
      </c>
      <c r="F22" s="136"/>
      <c r="G22" s="450" t="s">
        <v>61</v>
      </c>
      <c r="H22" s="133">
        <v>29451.99</v>
      </c>
      <c r="I22" s="134">
        <v>69561.460000000006</v>
      </c>
      <c r="J22" s="138">
        <v>102310.37300000001</v>
      </c>
      <c r="K22" s="139">
        <f t="shared" si="1"/>
        <v>0.7121309488335068</v>
      </c>
      <c r="L22" s="140">
        <f t="shared" si="2"/>
        <v>0.67990623003593198</v>
      </c>
    </row>
    <row r="23" spans="2:12" ht="15" x14ac:dyDescent="0.2">
      <c r="B23" s="272" t="s">
        <v>92</v>
      </c>
      <c r="C23" s="122">
        <v>21732.697</v>
      </c>
      <c r="D23" s="123">
        <v>1587.1569999999999</v>
      </c>
      <c r="E23" s="124">
        <f t="shared" si="0"/>
        <v>6.8060331767085674E-2</v>
      </c>
      <c r="F23" s="125"/>
      <c r="G23" s="451" t="s">
        <v>92</v>
      </c>
      <c r="H23" s="122">
        <v>11179.091</v>
      </c>
      <c r="I23" s="123">
        <v>21732.697</v>
      </c>
      <c r="J23" s="127">
        <v>34498.945</v>
      </c>
      <c r="K23" s="128">
        <f t="shared" si="1"/>
        <v>0.67595846771546197</v>
      </c>
      <c r="L23" s="129">
        <f t="shared" si="2"/>
        <v>0.62995251014197684</v>
      </c>
    </row>
    <row r="24" spans="2:12" ht="15" x14ac:dyDescent="0.2">
      <c r="B24" s="273" t="s">
        <v>166</v>
      </c>
      <c r="C24" s="122">
        <v>43776.38</v>
      </c>
      <c r="D24" s="123">
        <v>1824.875</v>
      </c>
      <c r="E24" s="124">
        <f t="shared" si="0"/>
        <v>4.0018087221503004E-2</v>
      </c>
      <c r="F24" s="125"/>
      <c r="G24" s="452" t="s">
        <v>166</v>
      </c>
      <c r="H24" s="122">
        <v>12085.272999999999</v>
      </c>
      <c r="I24" s="123">
        <v>43776.38</v>
      </c>
      <c r="J24" s="127">
        <v>57686.527999999998</v>
      </c>
      <c r="K24" s="128">
        <f t="shared" si="1"/>
        <v>0.79050094677218219</v>
      </c>
      <c r="L24" s="129">
        <f t="shared" si="2"/>
        <v>0.75886661093557228</v>
      </c>
    </row>
    <row r="25" spans="2:12" ht="15" x14ac:dyDescent="0.2">
      <c r="B25" s="274" t="s">
        <v>0</v>
      </c>
      <c r="C25" s="122">
        <v>4781.3729999999996</v>
      </c>
      <c r="D25" s="123">
        <v>448.55900000000003</v>
      </c>
      <c r="E25" s="124">
        <f t="shared" si="0"/>
        <v>8.5767654340438856E-2</v>
      </c>
      <c r="F25" s="136"/>
      <c r="G25" s="451" t="s">
        <v>29</v>
      </c>
      <c r="H25" s="122">
        <v>4574.9709999999995</v>
      </c>
      <c r="I25" s="123">
        <v>4441.4350000000004</v>
      </c>
      <c r="J25" s="127">
        <v>9450.5159999999996</v>
      </c>
      <c r="K25" s="128">
        <f t="shared" si="1"/>
        <v>0.51590251791542385</v>
      </c>
      <c r="L25" s="129">
        <f t="shared" si="2"/>
        <v>0.46996745997784678</v>
      </c>
    </row>
    <row r="26" spans="2:12" ht="15" x14ac:dyDescent="0.2">
      <c r="B26" s="274" t="s">
        <v>1</v>
      </c>
      <c r="C26" s="122">
        <v>33387.423000000003</v>
      </c>
      <c r="D26" s="123">
        <v>1828.1669999999999</v>
      </c>
      <c r="E26" s="124">
        <f t="shared" si="0"/>
        <v>5.1913570097789068E-2</v>
      </c>
      <c r="F26" s="136"/>
      <c r="G26" s="451" t="s">
        <v>30</v>
      </c>
      <c r="H26" s="122">
        <v>12747.563</v>
      </c>
      <c r="I26" s="123">
        <v>31140.489000000001</v>
      </c>
      <c r="J26" s="127">
        <v>45656.044999999998</v>
      </c>
      <c r="K26" s="128">
        <f t="shared" si="1"/>
        <v>0.72079134318358051</v>
      </c>
      <c r="L26" s="129">
        <f t="shared" si="2"/>
        <v>0.68206716109553511</v>
      </c>
    </row>
    <row r="27" spans="2:12" ht="15" x14ac:dyDescent="0.2">
      <c r="B27" s="274" t="s">
        <v>165</v>
      </c>
      <c r="C27" s="122">
        <v>36734.506999999998</v>
      </c>
      <c r="D27" s="123">
        <v>1178.942</v>
      </c>
      <c r="E27" s="124">
        <f t="shared" si="0"/>
        <v>3.1095614645874081E-2</v>
      </c>
      <c r="F27" s="136"/>
      <c r="G27" s="451" t="s">
        <v>179</v>
      </c>
      <c r="H27" s="122">
        <v>12129.456</v>
      </c>
      <c r="I27" s="123">
        <v>33979.536</v>
      </c>
      <c r="J27" s="127">
        <v>47203.811999999998</v>
      </c>
      <c r="K27" s="128">
        <f t="shared" si="1"/>
        <v>0.74304075272564851</v>
      </c>
      <c r="L27" s="129">
        <f t="shared" si="2"/>
        <v>0.71984728690979449</v>
      </c>
    </row>
    <row r="28" spans="2:12" ht="15" x14ac:dyDescent="0.2">
      <c r="B28" s="275" t="s">
        <v>58</v>
      </c>
      <c r="C28" s="133">
        <v>54348.633999999998</v>
      </c>
      <c r="D28" s="134">
        <v>1058.6420000000001</v>
      </c>
      <c r="E28" s="135">
        <f t="shared" si="0"/>
        <v>1.9106551998694179E-2</v>
      </c>
      <c r="F28" s="136"/>
      <c r="G28" s="453" t="s">
        <v>59</v>
      </c>
      <c r="H28" s="133">
        <v>7681.5320000000002</v>
      </c>
      <c r="I28" s="134">
        <v>50346.173999999999</v>
      </c>
      <c r="J28" s="138">
        <v>58987.364000000001</v>
      </c>
      <c r="K28" s="165">
        <f t="shared" si="1"/>
        <v>0.86977665250476355</v>
      </c>
      <c r="L28" s="140">
        <f t="shared" si="2"/>
        <v>0.8535077783777556</v>
      </c>
    </row>
    <row r="29" spans="2:12" ht="16" thickBot="1" x14ac:dyDescent="0.25">
      <c r="B29" s="276" t="s">
        <v>166</v>
      </c>
      <c r="C29" s="167">
        <v>38718.875999999997</v>
      </c>
      <c r="D29" s="186">
        <v>636.49900000000002</v>
      </c>
      <c r="E29" s="168">
        <f>D29/(C29+D29)</f>
        <v>1.6173114854070126E-2</v>
      </c>
      <c r="F29" s="187"/>
      <c r="G29" s="454" t="s">
        <v>166</v>
      </c>
      <c r="H29" s="167">
        <v>4020.5459999999998</v>
      </c>
      <c r="I29" s="186">
        <v>38718.875999999997</v>
      </c>
      <c r="J29" s="191">
        <v>43375.921000000002</v>
      </c>
      <c r="K29" s="188">
        <f t="shared" si="1"/>
        <v>0.90730926497214892</v>
      </c>
      <c r="L29" s="169">
        <f t="shared" si="2"/>
        <v>0.89263524802159233</v>
      </c>
    </row>
    <row r="30" spans="2:12" ht="16" thickBot="1" x14ac:dyDescent="0.25">
      <c r="B30" s="149" t="s">
        <v>168</v>
      </c>
      <c r="C30" s="114">
        <v>68232.565000000002</v>
      </c>
      <c r="D30" s="115">
        <v>2700.9940000000001</v>
      </c>
      <c r="E30" s="116">
        <f t="shared" si="0"/>
        <v>3.8077801791955759E-2</v>
      </c>
      <c r="F30" s="117"/>
      <c r="G30" s="118" t="s">
        <v>181</v>
      </c>
      <c r="H30" s="114">
        <v>15527.833000000001</v>
      </c>
      <c r="I30" s="115">
        <v>62305.635999999999</v>
      </c>
      <c r="J30" s="119">
        <v>80245.842999999993</v>
      </c>
      <c r="K30" s="120">
        <f t="shared" si="1"/>
        <v>0.80649673030414792</v>
      </c>
      <c r="L30" s="121">
        <f t="shared" si="2"/>
        <v>0.77643443785617661</v>
      </c>
    </row>
    <row r="31" spans="2:12" ht="15" x14ac:dyDescent="0.2">
      <c r="B31" s="268" t="s">
        <v>54</v>
      </c>
      <c r="C31" s="122">
        <v>933.29399999999998</v>
      </c>
      <c r="D31" s="123">
        <v>152.97999999999999</v>
      </c>
      <c r="E31" s="124">
        <f t="shared" si="0"/>
        <v>0.14083002999243285</v>
      </c>
      <c r="F31" s="125"/>
      <c r="G31" s="447" t="s">
        <v>47</v>
      </c>
      <c r="H31" s="122">
        <v>3364.6219999999998</v>
      </c>
      <c r="I31" s="123">
        <v>933.29399999999998</v>
      </c>
      <c r="J31" s="127">
        <v>4450.8959999999997</v>
      </c>
      <c r="K31" s="128">
        <f t="shared" si="1"/>
        <v>0.2440573763125447</v>
      </c>
      <c r="L31" s="129">
        <f t="shared" si="2"/>
        <v>0.20968676868657457</v>
      </c>
    </row>
    <row r="32" spans="2:12" ht="15" x14ac:dyDescent="0.2">
      <c r="B32" s="269" t="s">
        <v>92</v>
      </c>
      <c r="C32" s="122">
        <v>15561.03</v>
      </c>
      <c r="D32" s="123">
        <v>1035.5429999999999</v>
      </c>
      <c r="E32" s="124">
        <f t="shared" si="0"/>
        <v>6.2394989616229801E-2</v>
      </c>
      <c r="F32" s="125"/>
      <c r="G32" s="448" t="s">
        <v>17</v>
      </c>
      <c r="H32" s="122">
        <v>5945.6859999999997</v>
      </c>
      <c r="I32" s="123">
        <v>15561.03</v>
      </c>
      <c r="J32" s="127">
        <v>22542.258999999998</v>
      </c>
      <c r="K32" s="128">
        <f t="shared" si="1"/>
        <v>0.73624267204098748</v>
      </c>
      <c r="L32" s="129">
        <f t="shared" si="2"/>
        <v>0.69030481816396494</v>
      </c>
    </row>
    <row r="33" spans="2:12" ht="15" x14ac:dyDescent="0.2">
      <c r="B33" s="270" t="s">
        <v>166</v>
      </c>
      <c r="C33" s="122">
        <v>43130.228000000003</v>
      </c>
      <c r="D33" s="123">
        <v>1414.076</v>
      </c>
      <c r="E33" s="124">
        <f t="shared" si="0"/>
        <v>3.1745383203203713E-2</v>
      </c>
      <c r="F33" s="125"/>
      <c r="G33" s="449" t="s">
        <v>166</v>
      </c>
      <c r="H33" s="122">
        <v>5886.8879999999999</v>
      </c>
      <c r="I33" s="123">
        <v>43130.228000000003</v>
      </c>
      <c r="J33" s="127">
        <v>50431.192000000003</v>
      </c>
      <c r="K33" s="128">
        <f t="shared" si="1"/>
        <v>0.88326891024110632</v>
      </c>
      <c r="L33" s="129">
        <f t="shared" si="2"/>
        <v>0.85522920021402626</v>
      </c>
    </row>
    <row r="34" spans="2:12" ht="15" x14ac:dyDescent="0.2">
      <c r="B34" s="271" t="s">
        <v>60</v>
      </c>
      <c r="C34" s="133">
        <f>C37+C38+C39</f>
        <v>41171.536999999997</v>
      </c>
      <c r="D34" s="134">
        <f>D37+D38+D39</f>
        <v>2030.366</v>
      </c>
      <c r="E34" s="135">
        <f t="shared" si="0"/>
        <v>4.6997142695311363E-2</v>
      </c>
      <c r="F34" s="136"/>
      <c r="G34" s="450" t="s">
        <v>61</v>
      </c>
      <c r="H34" s="133">
        <v>13031.626</v>
      </c>
      <c r="I34" s="134">
        <v>38474.366999999998</v>
      </c>
      <c r="J34" s="138">
        <v>53455.360999999997</v>
      </c>
      <c r="K34" s="139">
        <f t="shared" si="1"/>
        <v>0.75621479761403165</v>
      </c>
      <c r="L34" s="140">
        <f t="shared" si="2"/>
        <v>0.71974758527961302</v>
      </c>
    </row>
    <row r="35" spans="2:12" ht="15" x14ac:dyDescent="0.2">
      <c r="B35" s="272" t="s">
        <v>92</v>
      </c>
      <c r="C35" s="122">
        <v>11658.058999999999</v>
      </c>
      <c r="D35" s="123">
        <v>893.51</v>
      </c>
      <c r="E35" s="124">
        <f t="shared" si="0"/>
        <v>7.1187116128668862E-2</v>
      </c>
      <c r="F35" s="125"/>
      <c r="G35" s="451" t="s">
        <v>92</v>
      </c>
      <c r="H35" s="122">
        <v>5454.1260000000002</v>
      </c>
      <c r="I35" s="123">
        <v>11658.058999999999</v>
      </c>
      <c r="J35" s="127">
        <v>18005.695</v>
      </c>
      <c r="K35" s="128">
        <f t="shared" si="1"/>
        <v>0.69708883772606389</v>
      </c>
      <c r="L35" s="129">
        <f t="shared" si="2"/>
        <v>0.64746509368285976</v>
      </c>
    </row>
    <row r="36" spans="2:12" ht="15" x14ac:dyDescent="0.2">
      <c r="B36" s="273" t="s">
        <v>166</v>
      </c>
      <c r="C36" s="122">
        <v>24921.167000000001</v>
      </c>
      <c r="D36" s="123">
        <v>1118.2629999999999</v>
      </c>
      <c r="E36" s="124">
        <f t="shared" si="0"/>
        <v>4.2944987659100063E-2</v>
      </c>
      <c r="F36" s="125"/>
      <c r="G36" s="452" t="s">
        <v>166</v>
      </c>
      <c r="H36" s="122">
        <v>4761.83</v>
      </c>
      <c r="I36" s="123">
        <v>24921.167000000001</v>
      </c>
      <c r="J36" s="127">
        <v>30801.26</v>
      </c>
      <c r="K36" s="128">
        <f t="shared" si="1"/>
        <v>0.84540145435608804</v>
      </c>
      <c r="L36" s="129">
        <f t="shared" si="2"/>
        <v>0.80909569933178072</v>
      </c>
    </row>
    <row r="37" spans="2:12" ht="15" x14ac:dyDescent="0.2">
      <c r="B37" s="274" t="s">
        <v>0</v>
      </c>
      <c r="C37" s="122">
        <v>3003.8679999999999</v>
      </c>
      <c r="D37" s="123">
        <v>284.91199999999998</v>
      </c>
      <c r="E37" s="124">
        <f t="shared" si="0"/>
        <v>8.6631516854274226E-2</v>
      </c>
      <c r="F37" s="136"/>
      <c r="G37" s="451" t="s">
        <v>29</v>
      </c>
      <c r="H37" s="122">
        <v>2241.846</v>
      </c>
      <c r="I37" s="123">
        <v>2833.6849999999999</v>
      </c>
      <c r="J37" s="127">
        <v>5349.152</v>
      </c>
      <c r="K37" s="128">
        <f t="shared" si="1"/>
        <v>0.58089693469170445</v>
      </c>
      <c r="L37" s="129">
        <f t="shared" si="2"/>
        <v>0.52974471467627016</v>
      </c>
    </row>
    <row r="38" spans="2:12" ht="15" x14ac:dyDescent="0.2">
      <c r="B38" s="274" t="s">
        <v>1</v>
      </c>
      <c r="C38" s="122">
        <v>19701.587</v>
      </c>
      <c r="D38" s="123">
        <v>1105.441</v>
      </c>
      <c r="E38" s="124">
        <f t="shared" si="0"/>
        <v>5.3128250704521575E-2</v>
      </c>
      <c r="F38" s="136"/>
      <c r="G38" s="451" t="s">
        <v>30</v>
      </c>
      <c r="H38" s="122">
        <v>5722.7169999999996</v>
      </c>
      <c r="I38" s="123">
        <v>18507.696</v>
      </c>
      <c r="J38" s="127">
        <v>25305.438999999998</v>
      </c>
      <c r="K38" s="128">
        <f t="shared" si="1"/>
        <v>0.77385426903678689</v>
      </c>
      <c r="L38" s="129">
        <f t="shared" si="2"/>
        <v>0.73137225558505425</v>
      </c>
    </row>
    <row r="39" spans="2:12" ht="15" x14ac:dyDescent="0.2">
      <c r="B39" s="274" t="s">
        <v>165</v>
      </c>
      <c r="C39" s="122">
        <v>18466.081999999999</v>
      </c>
      <c r="D39" s="123">
        <v>640.01300000000003</v>
      </c>
      <c r="E39" s="124">
        <f t="shared" si="0"/>
        <v>3.3497844535997551E-2</v>
      </c>
      <c r="F39" s="136"/>
      <c r="G39" s="451" t="s">
        <v>179</v>
      </c>
      <c r="H39" s="122">
        <v>5067.0630000000001</v>
      </c>
      <c r="I39" s="123">
        <v>17132.986000000001</v>
      </c>
      <c r="J39" s="127">
        <v>22800.77</v>
      </c>
      <c r="K39" s="128">
        <f t="shared" si="1"/>
        <v>0.77776789994373008</v>
      </c>
      <c r="L39" s="129">
        <f t="shared" si="2"/>
        <v>0.75142137743593751</v>
      </c>
    </row>
    <row r="40" spans="2:12" ht="15" x14ac:dyDescent="0.2">
      <c r="B40" s="275" t="s">
        <v>58</v>
      </c>
      <c r="C40" s="133">
        <v>26127.734</v>
      </c>
      <c r="D40" s="134">
        <v>517.649</v>
      </c>
      <c r="E40" s="135">
        <f t="shared" si="0"/>
        <v>1.9427343191126205E-2</v>
      </c>
      <c r="F40" s="136"/>
      <c r="G40" s="453" t="s">
        <v>59</v>
      </c>
      <c r="H40" s="133">
        <v>2496.2069999999999</v>
      </c>
      <c r="I40" s="134">
        <v>23831.269</v>
      </c>
      <c r="J40" s="138">
        <v>26790.482</v>
      </c>
      <c r="K40" s="165">
        <f t="shared" si="1"/>
        <v>0.90682485667857715</v>
      </c>
      <c r="L40" s="140">
        <f t="shared" si="2"/>
        <v>0.88954237553471416</v>
      </c>
    </row>
    <row r="41" spans="2:12" ht="16" thickBot="1" x14ac:dyDescent="0.25">
      <c r="B41" s="276" t="s">
        <v>166</v>
      </c>
      <c r="C41" s="167">
        <v>18209.061000000002</v>
      </c>
      <c r="D41" s="186">
        <v>295.81299999999999</v>
      </c>
      <c r="E41" s="168">
        <f>D41/(C41+D41)</f>
        <v>1.5985680313197484E-2</v>
      </c>
      <c r="F41" s="187"/>
      <c r="G41" s="454" t="s">
        <v>166</v>
      </c>
      <c r="H41" s="167">
        <v>1125.058</v>
      </c>
      <c r="I41" s="186">
        <v>18209.061000000002</v>
      </c>
      <c r="J41" s="191">
        <v>19629.932000000001</v>
      </c>
      <c r="K41" s="188">
        <f t="shared" si="1"/>
        <v>0.94268660737082532</v>
      </c>
      <c r="L41" s="169">
        <f t="shared" si="2"/>
        <v>0.92761712062986268</v>
      </c>
    </row>
    <row r="42" spans="2:12" ht="16" thickBot="1" x14ac:dyDescent="0.25">
      <c r="B42" s="149" t="s">
        <v>169</v>
      </c>
      <c r="C42" s="114">
        <v>63028.271000000001</v>
      </c>
      <c r="D42" s="115">
        <v>2086.5149999999999</v>
      </c>
      <c r="E42" s="116">
        <f t="shared" si="0"/>
        <v>3.2043643666432378E-2</v>
      </c>
      <c r="F42" s="117"/>
      <c r="G42" s="118" t="s">
        <v>182</v>
      </c>
      <c r="H42" s="114">
        <v>21605.688999999998</v>
      </c>
      <c r="I42" s="115">
        <v>57601.998</v>
      </c>
      <c r="J42" s="119">
        <v>81051.894</v>
      </c>
      <c r="K42" s="120">
        <f t="shared" si="1"/>
        <v>0.73343387879375155</v>
      </c>
      <c r="L42" s="121">
        <f t="shared" si="2"/>
        <v>0.71068046849096456</v>
      </c>
    </row>
    <row r="43" spans="2:12" ht="15" x14ac:dyDescent="0.2">
      <c r="B43" s="268" t="s">
        <v>54</v>
      </c>
      <c r="C43" s="122">
        <v>1075.605</v>
      </c>
      <c r="D43" s="123">
        <v>120.21899999999999</v>
      </c>
      <c r="E43" s="124">
        <f t="shared" si="0"/>
        <v>0.10053235258700276</v>
      </c>
      <c r="F43" s="125"/>
      <c r="G43" s="447" t="s">
        <v>47</v>
      </c>
      <c r="H43" s="122">
        <v>3041.9760000000001</v>
      </c>
      <c r="I43" s="123">
        <v>1075.605</v>
      </c>
      <c r="J43" s="127">
        <v>4237.8</v>
      </c>
      <c r="K43" s="128">
        <f t="shared" si="1"/>
        <v>0.28218037661050543</v>
      </c>
      <c r="L43" s="129">
        <f t="shared" si="2"/>
        <v>0.25381211949596488</v>
      </c>
    </row>
    <row r="44" spans="2:12" ht="15" x14ac:dyDescent="0.2">
      <c r="B44" s="269" t="s">
        <v>92</v>
      </c>
      <c r="C44" s="122">
        <v>15227.761</v>
      </c>
      <c r="D44" s="123">
        <v>849.471</v>
      </c>
      <c r="E44" s="124">
        <f t="shared" si="0"/>
        <v>5.2836893813561936E-2</v>
      </c>
      <c r="F44" s="125"/>
      <c r="G44" s="448" t="s">
        <v>17</v>
      </c>
      <c r="H44" s="122">
        <v>6560.4960000000001</v>
      </c>
      <c r="I44" s="123">
        <v>15227.761</v>
      </c>
      <c r="J44" s="127">
        <v>22637.727999999999</v>
      </c>
      <c r="K44" s="128">
        <f t="shared" si="1"/>
        <v>0.71019635892789246</v>
      </c>
      <c r="L44" s="129">
        <f t="shared" si="2"/>
        <v>0.67267178932444105</v>
      </c>
    </row>
    <row r="45" spans="2:12" ht="15" x14ac:dyDescent="0.2">
      <c r="B45" s="270" t="s">
        <v>166</v>
      </c>
      <c r="C45" s="122">
        <v>39365.027999999998</v>
      </c>
      <c r="D45" s="123">
        <v>1047.298</v>
      </c>
      <c r="E45" s="124">
        <f t="shared" si="0"/>
        <v>2.5915311086028556E-2</v>
      </c>
      <c r="F45" s="125"/>
      <c r="G45" s="449" t="s">
        <v>166</v>
      </c>
      <c r="H45" s="122">
        <v>10218.931</v>
      </c>
      <c r="I45" s="123">
        <v>39365.027999999998</v>
      </c>
      <c r="J45" s="127">
        <v>50631.256999999998</v>
      </c>
      <c r="K45" s="128">
        <f t="shared" si="1"/>
        <v>0.79816951809037651</v>
      </c>
      <c r="L45" s="129">
        <f t="shared" si="2"/>
        <v>0.77748470672967884</v>
      </c>
    </row>
    <row r="46" spans="2:12" ht="15" x14ac:dyDescent="0.2">
      <c r="B46" s="271" t="s">
        <v>60</v>
      </c>
      <c r="C46" s="133">
        <f>C49+C50+C51</f>
        <v>33731.766000000003</v>
      </c>
      <c r="D46" s="134">
        <f>D49+D50+D51</f>
        <v>1425.3020000000001</v>
      </c>
      <c r="E46" s="135">
        <f t="shared" si="0"/>
        <v>4.0540980266044933E-2</v>
      </c>
      <c r="F46" s="136"/>
      <c r="G46" s="450" t="s">
        <v>61</v>
      </c>
      <c r="H46" s="133">
        <v>16420.364000000001</v>
      </c>
      <c r="I46" s="134">
        <v>31087.093000000001</v>
      </c>
      <c r="J46" s="138">
        <v>48855.012000000002</v>
      </c>
      <c r="K46" s="139">
        <f t="shared" si="1"/>
        <v>0.6638960195117749</v>
      </c>
      <c r="L46" s="140">
        <f t="shared" si="2"/>
        <v>0.63631328142954913</v>
      </c>
    </row>
    <row r="47" spans="2:12" ht="15" x14ac:dyDescent="0.2">
      <c r="B47" s="272" t="s">
        <v>92</v>
      </c>
      <c r="C47" s="122">
        <v>10074.638000000001</v>
      </c>
      <c r="D47" s="123">
        <v>693.64700000000005</v>
      </c>
      <c r="E47" s="124">
        <f t="shared" si="0"/>
        <v>6.4415735653356121E-2</v>
      </c>
      <c r="F47" s="125"/>
      <c r="G47" s="451" t="s">
        <v>92</v>
      </c>
      <c r="H47" s="122">
        <v>5724.9650000000001</v>
      </c>
      <c r="I47" s="123">
        <v>10074.638000000001</v>
      </c>
      <c r="J47" s="127">
        <v>16493.25</v>
      </c>
      <c r="K47" s="128">
        <f t="shared" si="1"/>
        <v>0.65289042487078042</v>
      </c>
      <c r="L47" s="129">
        <f t="shared" si="2"/>
        <v>0.61083400785169695</v>
      </c>
    </row>
    <row r="48" spans="2:12" ht="15" x14ac:dyDescent="0.2">
      <c r="B48" s="273" t="s">
        <v>166</v>
      </c>
      <c r="C48" s="122">
        <v>18855.213</v>
      </c>
      <c r="D48" s="123">
        <v>706.61199999999997</v>
      </c>
      <c r="E48" s="124">
        <f t="shared" si="0"/>
        <v>3.6121987595738127E-2</v>
      </c>
      <c r="F48" s="125"/>
      <c r="G48" s="452" t="s">
        <v>166</v>
      </c>
      <c r="H48" s="122">
        <v>7323.4430000000002</v>
      </c>
      <c r="I48" s="123">
        <v>18855.213</v>
      </c>
      <c r="J48" s="127">
        <v>26885.268</v>
      </c>
      <c r="K48" s="128">
        <f t="shared" si="1"/>
        <v>0.72760386840852775</v>
      </c>
      <c r="L48" s="129">
        <f t="shared" si="2"/>
        <v>0.7013213704992638</v>
      </c>
    </row>
    <row r="49" spans="2:12" ht="15" x14ac:dyDescent="0.2">
      <c r="B49" s="274" t="s">
        <v>0</v>
      </c>
      <c r="C49" s="122">
        <v>1777.5050000000001</v>
      </c>
      <c r="D49" s="123">
        <v>163.64699999999999</v>
      </c>
      <c r="E49" s="124">
        <f t="shared" si="0"/>
        <v>8.4304062742124264E-2</v>
      </c>
      <c r="F49" s="136"/>
      <c r="G49" s="451" t="s">
        <v>29</v>
      </c>
      <c r="H49" s="122">
        <v>2333.125</v>
      </c>
      <c r="I49" s="123">
        <v>1607.75</v>
      </c>
      <c r="J49" s="127">
        <v>4101.3639999999996</v>
      </c>
      <c r="K49" s="128">
        <f t="shared" si="1"/>
        <v>0.43113437383270536</v>
      </c>
      <c r="L49" s="129">
        <f t="shared" si="2"/>
        <v>0.39200373339211059</v>
      </c>
    </row>
    <row r="50" spans="2:12" ht="15" x14ac:dyDescent="0.2">
      <c r="B50" s="274" t="s">
        <v>1</v>
      </c>
      <c r="C50" s="122">
        <v>13685.835999999999</v>
      </c>
      <c r="D50" s="123">
        <v>722.726</v>
      </c>
      <c r="E50" s="124">
        <f t="shared" si="0"/>
        <v>5.0159481563809075E-2</v>
      </c>
      <c r="F50" s="136"/>
      <c r="G50" s="451" t="s">
        <v>30</v>
      </c>
      <c r="H50" s="122">
        <v>7024.8459999999995</v>
      </c>
      <c r="I50" s="123">
        <v>12632.793</v>
      </c>
      <c r="J50" s="127">
        <v>20350.606</v>
      </c>
      <c r="K50" s="128">
        <f t="shared" si="1"/>
        <v>0.65480900175650791</v>
      </c>
      <c r="L50" s="129">
        <f t="shared" si="2"/>
        <v>0.6207575833368304</v>
      </c>
    </row>
    <row r="51" spans="2:12" ht="15" x14ac:dyDescent="0.2">
      <c r="B51" s="274" t="s">
        <v>165</v>
      </c>
      <c r="C51" s="122">
        <v>18268.424999999999</v>
      </c>
      <c r="D51" s="123">
        <v>538.92899999999997</v>
      </c>
      <c r="E51" s="124">
        <f t="shared" si="0"/>
        <v>2.8655227098931618E-2</v>
      </c>
      <c r="F51" s="136"/>
      <c r="G51" s="451" t="s">
        <v>179</v>
      </c>
      <c r="H51" s="122">
        <v>7062.393</v>
      </c>
      <c r="I51" s="123">
        <v>16846.55</v>
      </c>
      <c r="J51" s="127">
        <v>24403.042000000001</v>
      </c>
      <c r="K51" s="128">
        <f t="shared" si="1"/>
        <v>0.71059374482902582</v>
      </c>
      <c r="L51" s="129">
        <f t="shared" si="2"/>
        <v>0.69034631010346981</v>
      </c>
    </row>
    <row r="52" spans="2:12" ht="15" x14ac:dyDescent="0.2">
      <c r="B52" s="275" t="s">
        <v>58</v>
      </c>
      <c r="C52" s="133">
        <v>28220.9</v>
      </c>
      <c r="D52" s="134">
        <v>540.99300000000005</v>
      </c>
      <c r="E52" s="135">
        <f t="shared" si="0"/>
        <v>1.8809366963433181E-2</v>
      </c>
      <c r="F52" s="136"/>
      <c r="G52" s="453" t="s">
        <v>59</v>
      </c>
      <c r="H52" s="133">
        <v>5185.3249999999998</v>
      </c>
      <c r="I52" s="134">
        <v>26514.904999999999</v>
      </c>
      <c r="J52" s="138">
        <v>32196.882000000001</v>
      </c>
      <c r="K52" s="165">
        <f t="shared" si="1"/>
        <v>0.83894946721859587</v>
      </c>
      <c r="L52" s="140">
        <f t="shared" si="2"/>
        <v>0.82352399837971879</v>
      </c>
    </row>
    <row r="53" spans="2:12" ht="16" thickBot="1" x14ac:dyDescent="0.25">
      <c r="B53" s="276" t="s">
        <v>166</v>
      </c>
      <c r="C53" s="167">
        <v>20509.814999999999</v>
      </c>
      <c r="D53" s="186">
        <v>340.68599999999998</v>
      </c>
      <c r="E53" s="168">
        <f>D53/(C53+D53)</f>
        <v>1.6339463497783577E-2</v>
      </c>
      <c r="F53" s="187"/>
      <c r="G53" s="454" t="s">
        <v>166</v>
      </c>
      <c r="H53" s="167">
        <v>2895.4879999999998</v>
      </c>
      <c r="I53" s="186">
        <v>20509.814999999999</v>
      </c>
      <c r="J53" s="191">
        <v>23745.989000000001</v>
      </c>
      <c r="K53" s="188">
        <f t="shared" si="1"/>
        <v>0.87806412274510859</v>
      </c>
      <c r="L53" s="169">
        <f t="shared" si="2"/>
        <v>0.86371702606280154</v>
      </c>
    </row>
    <row r="54" spans="2:12" ht="16" thickBot="1" x14ac:dyDescent="0.25">
      <c r="B54" s="149" t="s">
        <v>170</v>
      </c>
      <c r="C54" s="114">
        <v>91431.108999999997</v>
      </c>
      <c r="D54" s="115">
        <v>2593.306</v>
      </c>
      <c r="E54" s="116">
        <f t="shared" si="0"/>
        <v>2.7581197926091858E-2</v>
      </c>
      <c r="F54" s="117"/>
      <c r="G54" s="118" t="s">
        <v>183</v>
      </c>
      <c r="H54" s="114">
        <v>23577.741999999998</v>
      </c>
      <c r="I54" s="115">
        <v>82357.263999999996</v>
      </c>
      <c r="J54" s="119">
        <v>108201.785</v>
      </c>
      <c r="K54" s="120">
        <f t="shared" si="1"/>
        <v>0.7820947038905135</v>
      </c>
      <c r="L54" s="121">
        <f t="shared" si="2"/>
        <v>0.76114515116363368</v>
      </c>
    </row>
    <row r="55" spans="2:12" ht="15" x14ac:dyDescent="0.2">
      <c r="B55" s="268" t="s">
        <v>54</v>
      </c>
      <c r="C55" s="122">
        <v>1279.808</v>
      </c>
      <c r="D55" s="123">
        <v>143.26499999999999</v>
      </c>
      <c r="E55" s="124">
        <f t="shared" si="0"/>
        <v>0.10067298023362119</v>
      </c>
      <c r="F55" s="125"/>
      <c r="G55" s="447" t="s">
        <v>47</v>
      </c>
      <c r="H55" s="122">
        <v>3155.9490000000001</v>
      </c>
      <c r="I55" s="123">
        <v>1279.808</v>
      </c>
      <c r="J55" s="127">
        <v>4579.0219999999999</v>
      </c>
      <c r="K55" s="128">
        <f t="shared" si="1"/>
        <v>0.31078099209831267</v>
      </c>
      <c r="L55" s="129">
        <f t="shared" si="2"/>
        <v>0.27949374342381406</v>
      </c>
    </row>
    <row r="56" spans="2:12" ht="15" x14ac:dyDescent="0.2">
      <c r="B56" s="269" t="s">
        <v>92</v>
      </c>
      <c r="C56" s="122">
        <v>18315.221000000001</v>
      </c>
      <c r="D56" s="123">
        <v>848.798</v>
      </c>
      <c r="E56" s="124">
        <f t="shared" si="0"/>
        <v>4.4291231395669144E-2</v>
      </c>
      <c r="F56" s="125"/>
      <c r="G56" s="448" t="s">
        <v>17</v>
      </c>
      <c r="H56" s="122">
        <v>6685.1180000000004</v>
      </c>
      <c r="I56" s="123">
        <v>18315.221000000001</v>
      </c>
      <c r="J56" s="127">
        <v>25849.136999999999</v>
      </c>
      <c r="K56" s="128">
        <f t="shared" si="1"/>
        <v>0.74137945108186787</v>
      </c>
      <c r="L56" s="129">
        <f t="shared" si="2"/>
        <v>0.7085428422620067</v>
      </c>
    </row>
    <row r="57" spans="2:12" ht="15" x14ac:dyDescent="0.2">
      <c r="B57" s="270" t="s">
        <v>166</v>
      </c>
      <c r="C57" s="122">
        <v>56120.076999999997</v>
      </c>
      <c r="D57" s="123">
        <v>1321.79</v>
      </c>
      <c r="E57" s="124">
        <f t="shared" si="0"/>
        <v>2.3010916410498985E-2</v>
      </c>
      <c r="F57" s="125"/>
      <c r="G57" s="449" t="s">
        <v>166</v>
      </c>
      <c r="H57" s="122">
        <v>9842.4179999999997</v>
      </c>
      <c r="I57" s="123">
        <v>56120.076999999997</v>
      </c>
      <c r="J57" s="127">
        <v>67284.285000000003</v>
      </c>
      <c r="K57" s="128">
        <f t="shared" si="1"/>
        <v>0.8537189181693764</v>
      </c>
      <c r="L57" s="129">
        <f t="shared" si="2"/>
        <v>0.83407406350531921</v>
      </c>
    </row>
    <row r="58" spans="2:12" ht="15" x14ac:dyDescent="0.2">
      <c r="B58" s="271" t="s">
        <v>60</v>
      </c>
      <c r="C58" s="133">
        <f>C61+C62+C63</f>
        <v>48720.050999999999</v>
      </c>
      <c r="D58" s="134">
        <f>D61+D62+D63</f>
        <v>1692.674</v>
      </c>
      <c r="E58" s="135">
        <f t="shared" si="0"/>
        <v>3.3576324231630011E-2</v>
      </c>
      <c r="F58" s="136"/>
      <c r="G58" s="450" t="s">
        <v>61</v>
      </c>
      <c r="H58" s="133">
        <v>17989.424999999999</v>
      </c>
      <c r="I58" s="134">
        <v>44377.358999999997</v>
      </c>
      <c r="J58" s="138">
        <v>63949.358</v>
      </c>
      <c r="K58" s="139">
        <f t="shared" si="1"/>
        <v>0.71869264113644427</v>
      </c>
      <c r="L58" s="140">
        <f t="shared" si="2"/>
        <v>0.69394534031131316</v>
      </c>
    </row>
    <row r="59" spans="2:12" ht="15" x14ac:dyDescent="0.2">
      <c r="B59" s="272" t="s">
        <v>92</v>
      </c>
      <c r="C59" s="122">
        <v>12130.037</v>
      </c>
      <c r="D59" s="123">
        <v>699.71400000000006</v>
      </c>
      <c r="E59" s="124">
        <f t="shared" si="0"/>
        <v>5.453839283396849E-2</v>
      </c>
      <c r="F59" s="125"/>
      <c r="G59" s="451" t="s">
        <v>92</v>
      </c>
      <c r="H59" s="122">
        <v>5952.4549999999999</v>
      </c>
      <c r="I59" s="123">
        <v>12130.037</v>
      </c>
      <c r="J59" s="127">
        <v>18782.205999999998</v>
      </c>
      <c r="K59" s="128">
        <f t="shared" si="1"/>
        <v>0.68308009186993257</v>
      </c>
      <c r="L59" s="129">
        <f t="shared" si="2"/>
        <v>0.64582600148246705</v>
      </c>
    </row>
    <row r="60" spans="2:12" ht="15" x14ac:dyDescent="0.2">
      <c r="B60" s="273" t="s">
        <v>166</v>
      </c>
      <c r="C60" s="122">
        <v>27496.185000000001</v>
      </c>
      <c r="D60" s="123">
        <v>854.75800000000004</v>
      </c>
      <c r="E60" s="124">
        <f t="shared" si="0"/>
        <v>3.0149191157415819E-2</v>
      </c>
      <c r="F60" s="125"/>
      <c r="G60" s="452" t="s">
        <v>166</v>
      </c>
      <c r="H60" s="122">
        <v>7048.5519999999997</v>
      </c>
      <c r="I60" s="123">
        <v>27496.185000000001</v>
      </c>
      <c r="J60" s="127">
        <v>35399.495000000003</v>
      </c>
      <c r="K60" s="128">
        <f t="shared" si="1"/>
        <v>0.80088552110701017</v>
      </c>
      <c r="L60" s="129">
        <f t="shared" si="2"/>
        <v>0.77673947043594826</v>
      </c>
    </row>
    <row r="61" spans="2:12" ht="15" x14ac:dyDescent="0.2">
      <c r="B61" s="274" t="s">
        <v>0</v>
      </c>
      <c r="C61" s="122">
        <v>2782.0259999999998</v>
      </c>
      <c r="D61" s="123">
        <v>203.084</v>
      </c>
      <c r="E61" s="124">
        <f t="shared" si="0"/>
        <v>6.8032333816844273E-2</v>
      </c>
      <c r="F61" s="136"/>
      <c r="G61" s="451" t="s">
        <v>29</v>
      </c>
      <c r="H61" s="122">
        <v>2475.4810000000002</v>
      </c>
      <c r="I61" s="123">
        <v>2537.6129999999998</v>
      </c>
      <c r="J61" s="127">
        <v>5206.5990000000002</v>
      </c>
      <c r="K61" s="128">
        <f t="shared" si="1"/>
        <v>0.52454932672940624</v>
      </c>
      <c r="L61" s="129">
        <f t="shared" si="2"/>
        <v>0.48738399096992102</v>
      </c>
    </row>
    <row r="62" spans="2:12" ht="15" x14ac:dyDescent="0.2">
      <c r="B62" s="274" t="s">
        <v>1</v>
      </c>
      <c r="C62" s="122">
        <v>21363.017</v>
      </c>
      <c r="D62" s="123">
        <v>866.48599999999999</v>
      </c>
      <c r="E62" s="124">
        <f t="shared" si="0"/>
        <v>3.8979099082871983E-2</v>
      </c>
      <c r="F62" s="136"/>
      <c r="G62" s="451" t="s">
        <v>30</v>
      </c>
      <c r="H62" s="122">
        <v>7697.6329999999998</v>
      </c>
      <c r="I62" s="123">
        <v>19551.760999999999</v>
      </c>
      <c r="J62" s="127">
        <v>28075.184000000001</v>
      </c>
      <c r="K62" s="128">
        <f t="shared" si="1"/>
        <v>0.72582074617925918</v>
      </c>
      <c r="L62" s="129">
        <f t="shared" si="2"/>
        <v>0.69640722568372115</v>
      </c>
    </row>
    <row r="63" spans="2:12" ht="15" x14ac:dyDescent="0.2">
      <c r="B63" s="274" t="s">
        <v>165</v>
      </c>
      <c r="C63" s="122">
        <v>24575.008000000002</v>
      </c>
      <c r="D63" s="123">
        <v>623.10400000000004</v>
      </c>
      <c r="E63" s="124">
        <f t="shared" si="0"/>
        <v>2.4728201858932923E-2</v>
      </c>
      <c r="F63" s="136"/>
      <c r="G63" s="451" t="s">
        <v>179</v>
      </c>
      <c r="H63" s="122">
        <v>7816.3109999999997</v>
      </c>
      <c r="I63" s="123">
        <v>22287.985000000001</v>
      </c>
      <c r="J63" s="127">
        <v>30667.575000000001</v>
      </c>
      <c r="K63" s="128">
        <f t="shared" si="1"/>
        <v>0.74512784268074672</v>
      </c>
      <c r="L63" s="129">
        <f t="shared" si="2"/>
        <v>0.7267605932324287</v>
      </c>
    </row>
    <row r="64" spans="2:12" ht="15" x14ac:dyDescent="0.2">
      <c r="B64" s="275" t="s">
        <v>58</v>
      </c>
      <c r="C64" s="133">
        <v>41431.25</v>
      </c>
      <c r="D64" s="134">
        <v>757.36699999999996</v>
      </c>
      <c r="E64" s="135">
        <f t="shared" si="0"/>
        <v>1.795192764910971E-2</v>
      </c>
      <c r="F64" s="136"/>
      <c r="G64" s="453" t="s">
        <v>59</v>
      </c>
      <c r="H64" s="133">
        <v>5588.317</v>
      </c>
      <c r="I64" s="134">
        <v>37979.904999999999</v>
      </c>
      <c r="J64" s="138">
        <v>44252.427000000003</v>
      </c>
      <c r="K64" s="165">
        <f t="shared" si="1"/>
        <v>0.87371727656880827</v>
      </c>
      <c r="L64" s="140">
        <f t="shared" si="2"/>
        <v>0.85825586470093485</v>
      </c>
    </row>
    <row r="65" spans="2:12" ht="16" thickBot="1" x14ac:dyDescent="0.25">
      <c r="B65" s="276" t="s">
        <v>166</v>
      </c>
      <c r="C65" s="167">
        <v>28623.892</v>
      </c>
      <c r="D65" s="186">
        <v>467.03199999999998</v>
      </c>
      <c r="E65" s="168">
        <f>D65/(C65+D65)</f>
        <v>1.6054216772213904E-2</v>
      </c>
      <c r="F65" s="187"/>
      <c r="G65" s="454" t="s">
        <v>166</v>
      </c>
      <c r="H65" s="167">
        <v>2793.866</v>
      </c>
      <c r="I65" s="186">
        <v>28623.892</v>
      </c>
      <c r="J65" s="191">
        <v>31884.79</v>
      </c>
      <c r="K65" s="188">
        <f t="shared" si="1"/>
        <v>0.91237621448973005</v>
      </c>
      <c r="L65" s="169">
        <f t="shared" si="2"/>
        <v>0.89772872896449996</v>
      </c>
    </row>
    <row r="66" spans="2:12" ht="16" thickBot="1" x14ac:dyDescent="0.25">
      <c r="B66" s="149" t="s">
        <v>171</v>
      </c>
      <c r="C66" s="114">
        <v>48403.372000000003</v>
      </c>
      <c r="D66" s="115">
        <v>1514.15</v>
      </c>
      <c r="E66" s="116">
        <f t="shared" si="0"/>
        <v>3.0333036163133258E-2</v>
      </c>
      <c r="F66" s="117"/>
      <c r="G66" s="118" t="s">
        <v>184</v>
      </c>
      <c r="H66" s="114">
        <v>9605.1319999999996</v>
      </c>
      <c r="I66" s="115">
        <v>43515.663999999997</v>
      </c>
      <c r="J66" s="119">
        <v>54451.05</v>
      </c>
      <c r="K66" s="120">
        <f t="shared" si="1"/>
        <v>0.82360061008924534</v>
      </c>
      <c r="L66" s="121">
        <f t="shared" si="2"/>
        <v>0.79917033739477927</v>
      </c>
    </row>
    <row r="67" spans="2:12" ht="15" x14ac:dyDescent="0.2">
      <c r="B67" s="268" t="s">
        <v>54</v>
      </c>
      <c r="C67" s="122">
        <v>603.82899999999995</v>
      </c>
      <c r="D67" s="123">
        <v>83.16</v>
      </c>
      <c r="E67" s="124">
        <f t="shared" si="0"/>
        <v>0.1210499731436748</v>
      </c>
      <c r="F67" s="125"/>
      <c r="G67" s="447" t="s">
        <v>47</v>
      </c>
      <c r="H67" s="122">
        <v>1671.0050000000001</v>
      </c>
      <c r="I67" s="123">
        <v>603.82899999999995</v>
      </c>
      <c r="J67" s="127">
        <v>2357.9940000000001</v>
      </c>
      <c r="K67" s="128">
        <f t="shared" si="1"/>
        <v>0.29134467687364768</v>
      </c>
      <c r="L67" s="129">
        <f t="shared" si="2"/>
        <v>0.25607741156253999</v>
      </c>
    </row>
    <row r="68" spans="2:12" ht="15" x14ac:dyDescent="0.2">
      <c r="B68" s="269" t="s">
        <v>92</v>
      </c>
      <c r="C68" s="122">
        <v>9439.5480000000007</v>
      </c>
      <c r="D68" s="123">
        <v>482.74599999999998</v>
      </c>
      <c r="E68" s="124">
        <f t="shared" si="0"/>
        <v>4.8652660362613724E-2</v>
      </c>
      <c r="F68" s="125"/>
      <c r="G68" s="448" t="s">
        <v>17</v>
      </c>
      <c r="H68" s="122">
        <v>3204.8180000000002</v>
      </c>
      <c r="I68" s="123">
        <v>9439.5480000000007</v>
      </c>
      <c r="J68" s="127">
        <v>13127.111999999999</v>
      </c>
      <c r="K68" s="128">
        <f t="shared" si="1"/>
        <v>0.75586267565935283</v>
      </c>
      <c r="L68" s="129">
        <f t="shared" si="2"/>
        <v>0.71908794561972211</v>
      </c>
    </row>
    <row r="69" spans="2:12" ht="15" x14ac:dyDescent="0.2">
      <c r="B69" s="270" t="s">
        <v>166</v>
      </c>
      <c r="C69" s="122">
        <v>29844.350999999999</v>
      </c>
      <c r="D69" s="123">
        <v>787.46299999999997</v>
      </c>
      <c r="E69" s="124">
        <f t="shared" si="0"/>
        <v>2.5707357716392508E-2</v>
      </c>
      <c r="F69" s="125"/>
      <c r="G69" s="449" t="s">
        <v>166</v>
      </c>
      <c r="H69" s="122">
        <v>3365.223</v>
      </c>
      <c r="I69" s="123">
        <v>29844.350999999999</v>
      </c>
      <c r="J69" s="127">
        <v>33997.036999999997</v>
      </c>
      <c r="K69" s="128">
        <f t="shared" si="1"/>
        <v>0.90101422662216124</v>
      </c>
      <c r="L69" s="129">
        <f t="shared" si="2"/>
        <v>0.87785153159082663</v>
      </c>
    </row>
    <row r="70" spans="2:12" ht="15" x14ac:dyDescent="0.2">
      <c r="B70" s="271" t="s">
        <v>60</v>
      </c>
      <c r="C70" s="133">
        <f>C73+C74+C75</f>
        <v>27431.867999999999</v>
      </c>
      <c r="D70" s="134">
        <f>D73+D74+D75</f>
        <v>1035.1079999999999</v>
      </c>
      <c r="E70" s="135">
        <f t="shared" si="0"/>
        <v>3.6361712603404026E-2</v>
      </c>
      <c r="F70" s="136"/>
      <c r="G70" s="450" t="s">
        <v>61</v>
      </c>
      <c r="H70" s="133">
        <v>7791.6289999999999</v>
      </c>
      <c r="I70" s="134">
        <v>25177.300999999999</v>
      </c>
      <c r="J70" s="138">
        <v>33945.139000000003</v>
      </c>
      <c r="K70" s="139">
        <f t="shared" ref="K70:K133" si="3">(J70-H70)/J70</f>
        <v>0.77046407145364759</v>
      </c>
      <c r="L70" s="140">
        <f t="shared" ref="L70:L133" si="4">I70/J70</f>
        <v>0.74170563861883132</v>
      </c>
    </row>
    <row r="71" spans="2:12" ht="15" x14ac:dyDescent="0.2">
      <c r="B71" s="272" t="s">
        <v>92</v>
      </c>
      <c r="C71" s="122">
        <v>6682.7709999999997</v>
      </c>
      <c r="D71" s="123">
        <v>400.8</v>
      </c>
      <c r="E71" s="124">
        <f t="shared" si="0"/>
        <v>5.6581630931630392E-2</v>
      </c>
      <c r="F71" s="125"/>
      <c r="G71" s="451" t="s">
        <v>92</v>
      </c>
      <c r="H71" s="122">
        <v>2917.7919999999999</v>
      </c>
      <c r="I71" s="123">
        <v>6682.7709999999997</v>
      </c>
      <c r="J71" s="127">
        <v>10001.362999999999</v>
      </c>
      <c r="K71" s="128">
        <f t="shared" si="3"/>
        <v>0.70826056408511529</v>
      </c>
      <c r="L71" s="129">
        <f t="shared" si="4"/>
        <v>0.66818602624462287</v>
      </c>
    </row>
    <row r="72" spans="2:12" ht="15" x14ac:dyDescent="0.2">
      <c r="B72" s="273" t="s">
        <v>166</v>
      </c>
      <c r="C72" s="122">
        <v>16146.136</v>
      </c>
      <c r="D72" s="123">
        <v>552.40099999999995</v>
      </c>
      <c r="E72" s="124">
        <f t="shared" si="0"/>
        <v>3.3080802228362877E-2</v>
      </c>
      <c r="F72" s="125"/>
      <c r="G72" s="452" t="s">
        <v>166</v>
      </c>
      <c r="H72" s="122">
        <v>2635.5659999999998</v>
      </c>
      <c r="I72" s="123">
        <v>16146.136</v>
      </c>
      <c r="J72" s="127">
        <v>19334.102999999999</v>
      </c>
      <c r="K72" s="128">
        <f t="shared" si="3"/>
        <v>0.8636830475145395</v>
      </c>
      <c r="L72" s="129">
        <f t="shared" si="4"/>
        <v>0.83511171943172136</v>
      </c>
    </row>
    <row r="73" spans="2:12" ht="15" x14ac:dyDescent="0.2">
      <c r="B73" s="274" t="s">
        <v>0</v>
      </c>
      <c r="C73" s="122">
        <v>1781.085</v>
      </c>
      <c r="D73" s="123">
        <v>133.554</v>
      </c>
      <c r="E73" s="124">
        <f t="shared" si="0"/>
        <v>6.975414164236704E-2</v>
      </c>
      <c r="F73" s="136"/>
      <c r="G73" s="451" t="s">
        <v>29</v>
      </c>
      <c r="H73" s="122">
        <v>1211.8389999999999</v>
      </c>
      <c r="I73" s="123">
        <v>1641.425</v>
      </c>
      <c r="J73" s="127">
        <v>2980.3980000000001</v>
      </c>
      <c r="K73" s="128">
        <f t="shared" si="3"/>
        <v>0.59339692215603423</v>
      </c>
      <c r="L73" s="129">
        <f t="shared" si="4"/>
        <v>0.55074020315407535</v>
      </c>
    </row>
    <row r="74" spans="2:12" ht="15" x14ac:dyDescent="0.2">
      <c r="B74" s="274" t="s">
        <v>1</v>
      </c>
      <c r="C74" s="122">
        <v>12944.677</v>
      </c>
      <c r="D74" s="123">
        <v>549.20000000000005</v>
      </c>
      <c r="E74" s="124">
        <f t="shared" si="0"/>
        <v>4.0699941165908068E-2</v>
      </c>
      <c r="F74" s="136"/>
      <c r="G74" s="451" t="s">
        <v>30</v>
      </c>
      <c r="H74" s="122">
        <v>3361.2359999999999</v>
      </c>
      <c r="I74" s="123">
        <v>11968.116</v>
      </c>
      <c r="J74" s="127">
        <v>15857.112999999999</v>
      </c>
      <c r="K74" s="128">
        <f t="shared" si="3"/>
        <v>0.78802976304703143</v>
      </c>
      <c r="L74" s="129">
        <f t="shared" si="4"/>
        <v>0.75474747515515594</v>
      </c>
    </row>
    <row r="75" spans="2:12" ht="15" x14ac:dyDescent="0.2">
      <c r="B75" s="274" t="s">
        <v>165</v>
      </c>
      <c r="C75" s="122">
        <v>12706.106</v>
      </c>
      <c r="D75" s="123">
        <v>352.35399999999998</v>
      </c>
      <c r="E75" s="124">
        <f t="shared" ref="E75:E144" si="5">D75/(C75+D75)</f>
        <v>2.6982814206269346E-2</v>
      </c>
      <c r="F75" s="136"/>
      <c r="G75" s="451" t="s">
        <v>179</v>
      </c>
      <c r="H75" s="122">
        <v>3218.5540000000001</v>
      </c>
      <c r="I75" s="123">
        <v>11567.76</v>
      </c>
      <c r="J75" s="127">
        <v>15107.628000000001</v>
      </c>
      <c r="K75" s="128">
        <f t="shared" si="3"/>
        <v>0.78695834978197765</v>
      </c>
      <c r="L75" s="129">
        <f t="shared" si="4"/>
        <v>0.76569002096159633</v>
      </c>
    </row>
    <row r="76" spans="2:12" ht="15" x14ac:dyDescent="0.2">
      <c r="B76" s="275" t="s">
        <v>58</v>
      </c>
      <c r="C76" s="133">
        <v>20367.674999999999</v>
      </c>
      <c r="D76" s="134">
        <v>395.88200000000001</v>
      </c>
      <c r="E76" s="135">
        <f t="shared" si="5"/>
        <v>1.9066193716230799E-2</v>
      </c>
      <c r="F76" s="136"/>
      <c r="G76" s="453" t="s">
        <v>59</v>
      </c>
      <c r="H76" s="133">
        <v>1813.5029999999999</v>
      </c>
      <c r="I76" s="134">
        <v>18338.363000000001</v>
      </c>
      <c r="J76" s="138">
        <v>20505.911</v>
      </c>
      <c r="K76" s="165">
        <f t="shared" si="3"/>
        <v>0.91156193938420971</v>
      </c>
      <c r="L76" s="140">
        <f t="shared" si="4"/>
        <v>0.89429642994159109</v>
      </c>
    </row>
    <row r="77" spans="2:12" ht="16" thickBot="1" x14ac:dyDescent="0.25">
      <c r="B77" s="276" t="s">
        <v>166</v>
      </c>
      <c r="C77" s="167">
        <v>13698.215</v>
      </c>
      <c r="D77" s="186">
        <v>235.06200000000001</v>
      </c>
      <c r="E77" s="168">
        <f t="shared" si="5"/>
        <v>1.6870546677569105E-2</v>
      </c>
      <c r="F77" s="187"/>
      <c r="G77" s="454" t="s">
        <v>166</v>
      </c>
      <c r="H77" s="167">
        <v>729.65700000000004</v>
      </c>
      <c r="I77" s="186">
        <v>13698.215</v>
      </c>
      <c r="J77" s="191">
        <v>14662.933999999999</v>
      </c>
      <c r="K77" s="188">
        <f t="shared" si="3"/>
        <v>0.95023799466055026</v>
      </c>
      <c r="L77" s="169">
        <f t="shared" si="4"/>
        <v>0.93420696021682981</v>
      </c>
    </row>
    <row r="78" spans="2:12" ht="16" thickBot="1" x14ac:dyDescent="0.25">
      <c r="B78" s="149" t="s">
        <v>172</v>
      </c>
      <c r="C78" s="114">
        <v>43027.737000000001</v>
      </c>
      <c r="D78" s="115">
        <v>1079.1559999999999</v>
      </c>
      <c r="E78" s="116">
        <f t="shared" si="5"/>
        <v>2.446683333600487E-2</v>
      </c>
      <c r="F78" s="117"/>
      <c r="G78" s="118" t="s">
        <v>185</v>
      </c>
      <c r="H78" s="114">
        <v>13972.61</v>
      </c>
      <c r="I78" s="115">
        <v>38841.599999999999</v>
      </c>
      <c r="J78" s="119">
        <v>53750.735000000001</v>
      </c>
      <c r="K78" s="120">
        <f t="shared" si="3"/>
        <v>0.74004801980847335</v>
      </c>
      <c r="L78" s="121">
        <f t="shared" si="4"/>
        <v>0.72262453713423636</v>
      </c>
    </row>
    <row r="79" spans="2:12" ht="15" x14ac:dyDescent="0.2">
      <c r="B79" s="268" t="s">
        <v>54</v>
      </c>
      <c r="C79" s="122">
        <v>675.97900000000004</v>
      </c>
      <c r="D79" s="123">
        <v>60.104999999999997</v>
      </c>
      <c r="E79" s="124">
        <f t="shared" si="5"/>
        <v>8.1655082843805862E-2</v>
      </c>
      <c r="F79" s="125"/>
      <c r="G79" s="447" t="s">
        <v>47</v>
      </c>
      <c r="H79" s="122">
        <v>1484.944</v>
      </c>
      <c r="I79" s="123">
        <v>675.97900000000004</v>
      </c>
      <c r="J79" s="127">
        <v>2221.0279999999998</v>
      </c>
      <c r="K79" s="128">
        <f t="shared" si="3"/>
        <v>0.33141590290622175</v>
      </c>
      <c r="L79" s="129">
        <f t="shared" si="4"/>
        <v>0.30435410989865957</v>
      </c>
    </row>
    <row r="80" spans="2:12" ht="15" x14ac:dyDescent="0.2">
      <c r="B80" s="269" t="s">
        <v>92</v>
      </c>
      <c r="C80" s="122">
        <v>8875.6730000000007</v>
      </c>
      <c r="D80" s="123">
        <v>366.05200000000002</v>
      </c>
      <c r="E80" s="124">
        <f t="shared" si="5"/>
        <v>3.9608622849089323E-2</v>
      </c>
      <c r="F80" s="125"/>
      <c r="G80" s="448" t="s">
        <v>17</v>
      </c>
      <c r="H80" s="122">
        <v>3480.3</v>
      </c>
      <c r="I80" s="123">
        <v>8875.6730000000007</v>
      </c>
      <c r="J80" s="127">
        <v>12722.025</v>
      </c>
      <c r="K80" s="128">
        <f t="shared" si="3"/>
        <v>0.72643506045617723</v>
      </c>
      <c r="L80" s="129">
        <f t="shared" si="4"/>
        <v>0.69766196812221337</v>
      </c>
    </row>
    <row r="81" spans="2:12" ht="15" x14ac:dyDescent="0.2">
      <c r="B81" s="270" t="s">
        <v>166</v>
      </c>
      <c r="C81" s="122">
        <v>26275.725999999999</v>
      </c>
      <c r="D81" s="123">
        <v>534.327</v>
      </c>
      <c r="E81" s="124">
        <f t="shared" si="5"/>
        <v>1.9930098608906145E-2</v>
      </c>
      <c r="F81" s="125"/>
      <c r="G81" s="449" t="s">
        <v>166</v>
      </c>
      <c r="H81" s="122">
        <v>6477.1949999999997</v>
      </c>
      <c r="I81" s="123">
        <v>26275.725999999999</v>
      </c>
      <c r="J81" s="127">
        <v>33287.248</v>
      </c>
      <c r="K81" s="128">
        <f t="shared" si="3"/>
        <v>0.80541512473485344</v>
      </c>
      <c r="L81" s="129">
        <f t="shared" si="4"/>
        <v>0.78936312187778335</v>
      </c>
    </row>
    <row r="82" spans="2:12" ht="15" x14ac:dyDescent="0.2">
      <c r="B82" s="271" t="s">
        <v>60</v>
      </c>
      <c r="C82" s="133">
        <f>C85+C86+C87</f>
        <v>21288.183000000001</v>
      </c>
      <c r="D82" s="134">
        <f>D85+D86+D87</f>
        <v>657.56600000000003</v>
      </c>
      <c r="E82" s="135">
        <f t="shared" si="5"/>
        <v>2.9963251652973887E-2</v>
      </c>
      <c r="F82" s="136"/>
      <c r="G82" s="450" t="s">
        <v>61</v>
      </c>
      <c r="H82" s="133">
        <v>10197.796</v>
      </c>
      <c r="I82" s="134">
        <v>19200.058000000001</v>
      </c>
      <c r="J82" s="138">
        <v>30004.219000000001</v>
      </c>
      <c r="K82" s="139">
        <f t="shared" si="3"/>
        <v>0.66012126494610646</v>
      </c>
      <c r="L82" s="140">
        <f t="shared" si="4"/>
        <v>0.63991194038411736</v>
      </c>
    </row>
    <row r="83" spans="2:12" ht="15" x14ac:dyDescent="0.2">
      <c r="B83" s="272" t="s">
        <v>92</v>
      </c>
      <c r="C83" s="122">
        <v>5447.2659999999996</v>
      </c>
      <c r="D83" s="123">
        <v>298.91399999999999</v>
      </c>
      <c r="E83" s="124">
        <f t="shared" si="5"/>
        <v>5.2019602588154218E-2</v>
      </c>
      <c r="F83" s="125"/>
      <c r="G83" s="451" t="s">
        <v>92</v>
      </c>
      <c r="H83" s="122">
        <v>3034.663</v>
      </c>
      <c r="I83" s="123">
        <v>5447.2659999999996</v>
      </c>
      <c r="J83" s="127">
        <v>8780.8430000000008</v>
      </c>
      <c r="K83" s="128">
        <f t="shared" si="3"/>
        <v>0.65439958327463543</v>
      </c>
      <c r="L83" s="129">
        <f t="shared" si="4"/>
        <v>0.62035797701883511</v>
      </c>
    </row>
    <row r="84" spans="2:12" ht="15" x14ac:dyDescent="0.2">
      <c r="B84" s="273" t="s">
        <v>166</v>
      </c>
      <c r="C84" s="122">
        <v>11350.049000000001</v>
      </c>
      <c r="D84" s="123">
        <v>302.35700000000003</v>
      </c>
      <c r="E84" s="124">
        <f t="shared" si="5"/>
        <v>2.5948031676891452E-2</v>
      </c>
      <c r="F84" s="125"/>
      <c r="G84" s="452" t="s">
        <v>166</v>
      </c>
      <c r="H84" s="122">
        <v>4412.9859999999999</v>
      </c>
      <c r="I84" s="123">
        <v>11350.049000000001</v>
      </c>
      <c r="J84" s="127">
        <v>16065.392</v>
      </c>
      <c r="K84" s="128">
        <f t="shared" si="3"/>
        <v>0.72531102882519138</v>
      </c>
      <c r="L84" s="129">
        <f t="shared" si="4"/>
        <v>0.70649063527363676</v>
      </c>
    </row>
    <row r="85" spans="2:12" ht="15" x14ac:dyDescent="0.2">
      <c r="B85" s="274" t="s">
        <v>0</v>
      </c>
      <c r="C85" s="122">
        <v>1000.941</v>
      </c>
      <c r="D85" s="123">
        <v>69.53</v>
      </c>
      <c r="E85" s="124">
        <f t="shared" si="5"/>
        <v>6.4952717075007174E-2</v>
      </c>
      <c r="F85" s="136"/>
      <c r="G85" s="451" t="s">
        <v>29</v>
      </c>
      <c r="H85" s="122">
        <v>1263.6420000000001</v>
      </c>
      <c r="I85" s="123">
        <v>896.18799999999999</v>
      </c>
      <c r="J85" s="127">
        <v>2226.201</v>
      </c>
      <c r="K85" s="128">
        <f t="shared" si="3"/>
        <v>0.43237739988437701</v>
      </c>
      <c r="L85" s="129">
        <f t="shared" si="4"/>
        <v>0.40256382959130821</v>
      </c>
    </row>
    <row r="86" spans="2:12" ht="15" x14ac:dyDescent="0.2">
      <c r="B86" s="274" t="s">
        <v>1</v>
      </c>
      <c r="C86" s="122">
        <v>8418.34</v>
      </c>
      <c r="D86" s="123">
        <v>317.286</v>
      </c>
      <c r="E86" s="124">
        <f t="shared" si="5"/>
        <v>3.6320923079811336E-2</v>
      </c>
      <c r="F86" s="136"/>
      <c r="G86" s="451" t="s">
        <v>30</v>
      </c>
      <c r="H86" s="122">
        <v>4336.3969999999999</v>
      </c>
      <c r="I86" s="123">
        <v>7583.6450000000004</v>
      </c>
      <c r="J86" s="127">
        <v>12218.071</v>
      </c>
      <c r="K86" s="128">
        <f t="shared" si="3"/>
        <v>0.64508333598650724</v>
      </c>
      <c r="L86" s="129">
        <f t="shared" si="4"/>
        <v>0.62069086028391884</v>
      </c>
    </row>
    <row r="87" spans="2:12" ht="15" x14ac:dyDescent="0.2">
      <c r="B87" s="274" t="s">
        <v>165</v>
      </c>
      <c r="C87" s="122">
        <v>11868.902</v>
      </c>
      <c r="D87" s="123">
        <v>270.75</v>
      </c>
      <c r="E87" s="124">
        <f t="shared" si="5"/>
        <v>2.230294575165746E-2</v>
      </c>
      <c r="F87" s="136"/>
      <c r="G87" s="451" t="s">
        <v>179</v>
      </c>
      <c r="H87" s="122">
        <v>4597.7569999999996</v>
      </c>
      <c r="I87" s="123">
        <v>10720.225</v>
      </c>
      <c r="J87" s="127">
        <v>15559.947</v>
      </c>
      <c r="K87" s="128">
        <f t="shared" si="3"/>
        <v>0.70451332514178877</v>
      </c>
      <c r="L87" s="129">
        <f t="shared" si="4"/>
        <v>0.68896282230267236</v>
      </c>
    </row>
    <row r="88" spans="2:12" ht="15" x14ac:dyDescent="0.2">
      <c r="B88" s="275" t="s">
        <v>58</v>
      </c>
      <c r="C88" s="133">
        <v>21063.575000000001</v>
      </c>
      <c r="D88" s="134">
        <v>361.48500000000001</v>
      </c>
      <c r="E88" s="135">
        <f t="shared" si="5"/>
        <v>1.687206476901348E-2</v>
      </c>
      <c r="F88" s="136"/>
      <c r="G88" s="453" t="s">
        <v>59</v>
      </c>
      <c r="H88" s="133">
        <v>3774.8139999999999</v>
      </c>
      <c r="I88" s="134">
        <v>19641.542000000001</v>
      </c>
      <c r="J88" s="138">
        <v>23746.516</v>
      </c>
      <c r="K88" s="165">
        <f t="shared" si="3"/>
        <v>0.84103714414358732</v>
      </c>
      <c r="L88" s="140">
        <f t="shared" si="4"/>
        <v>0.82713363088715841</v>
      </c>
    </row>
    <row r="89" spans="2:12" ht="16" thickBot="1" x14ac:dyDescent="0.25">
      <c r="B89" s="276" t="s">
        <v>166</v>
      </c>
      <c r="C89" s="167">
        <v>14925.677</v>
      </c>
      <c r="D89" s="186">
        <v>231.97</v>
      </c>
      <c r="E89" s="168">
        <f t="shared" si="5"/>
        <v>1.5303826510803425E-2</v>
      </c>
      <c r="F89" s="187"/>
      <c r="G89" s="454" t="s">
        <v>166</v>
      </c>
      <c r="H89" s="167">
        <v>2064.2089999999998</v>
      </c>
      <c r="I89" s="186">
        <v>14925.677</v>
      </c>
      <c r="J89" s="191">
        <v>17221.856</v>
      </c>
      <c r="K89" s="188">
        <f t="shared" si="3"/>
        <v>0.88014015446418792</v>
      </c>
      <c r="L89" s="169">
        <f t="shared" si="4"/>
        <v>0.86667064223507617</v>
      </c>
    </row>
    <row r="90" spans="2:12" ht="16" thickBot="1" x14ac:dyDescent="0.25">
      <c r="B90" s="149" t="s">
        <v>173</v>
      </c>
      <c r="C90" s="114">
        <v>16094.047</v>
      </c>
      <c r="D90" s="115">
        <v>974.07500000000005</v>
      </c>
      <c r="E90" s="116">
        <f t="shared" si="5"/>
        <v>5.7069840489773864E-2</v>
      </c>
      <c r="F90" s="117"/>
      <c r="G90" s="118" t="s">
        <v>186</v>
      </c>
      <c r="H90" s="114">
        <v>5747.8720000000003</v>
      </c>
      <c r="I90" s="115">
        <v>15002.964</v>
      </c>
      <c r="J90" s="119">
        <v>21645.078000000001</v>
      </c>
      <c r="K90" s="120">
        <f t="shared" si="3"/>
        <v>0.73444900498857069</v>
      </c>
      <c r="L90" s="121">
        <f t="shared" si="4"/>
        <v>0.69313513215336986</v>
      </c>
    </row>
    <row r="91" spans="2:12" ht="15" x14ac:dyDescent="0.2">
      <c r="B91" s="439" t="s">
        <v>54</v>
      </c>
      <c r="C91" s="122">
        <v>227.68100000000001</v>
      </c>
      <c r="D91" s="123">
        <v>43.085999999999999</v>
      </c>
      <c r="E91" s="124">
        <f t="shared" si="5"/>
        <v>0.15912574279731281</v>
      </c>
      <c r="F91" s="125"/>
      <c r="G91" s="447" t="s">
        <v>47</v>
      </c>
      <c r="H91" s="122">
        <v>950.70500000000004</v>
      </c>
      <c r="I91" s="123">
        <v>227.68100000000001</v>
      </c>
      <c r="J91" s="127">
        <v>1221.472</v>
      </c>
      <c r="K91" s="128">
        <f t="shared" si="3"/>
        <v>0.22167270309921139</v>
      </c>
      <c r="L91" s="129">
        <f t="shared" si="4"/>
        <v>0.18639886956066123</v>
      </c>
    </row>
    <row r="92" spans="2:12" ht="15" x14ac:dyDescent="0.2">
      <c r="B92" s="440" t="s">
        <v>92</v>
      </c>
      <c r="C92" s="122">
        <v>3955.154</v>
      </c>
      <c r="D92" s="123">
        <v>416.62</v>
      </c>
      <c r="E92" s="124">
        <f t="shared" si="5"/>
        <v>9.5297698371416259E-2</v>
      </c>
      <c r="F92" s="125"/>
      <c r="G92" s="448" t="s">
        <v>17</v>
      </c>
      <c r="H92" s="122">
        <v>1928.2840000000001</v>
      </c>
      <c r="I92" s="123">
        <v>3955.154</v>
      </c>
      <c r="J92" s="127">
        <v>6300.058</v>
      </c>
      <c r="K92" s="128">
        <f t="shared" si="3"/>
        <v>0.69392599242737119</v>
      </c>
      <c r="L92" s="129">
        <f t="shared" si="4"/>
        <v>0.62779644250894195</v>
      </c>
    </row>
    <row r="93" spans="2:12" ht="15" x14ac:dyDescent="0.2">
      <c r="B93" s="441" t="s">
        <v>166</v>
      </c>
      <c r="C93" s="122">
        <v>10639.773999999999</v>
      </c>
      <c r="D93" s="123">
        <v>548.63099999999997</v>
      </c>
      <c r="E93" s="124">
        <f t="shared" si="5"/>
        <v>4.9035675773267062E-2</v>
      </c>
      <c r="F93" s="125"/>
      <c r="G93" s="449" t="s">
        <v>166</v>
      </c>
      <c r="H93" s="122">
        <v>2706.5430000000001</v>
      </c>
      <c r="I93" s="123">
        <v>10639.773999999999</v>
      </c>
      <c r="J93" s="127">
        <v>13894.948</v>
      </c>
      <c r="K93" s="128">
        <f t="shared" si="3"/>
        <v>0.80521388061329924</v>
      </c>
      <c r="L93" s="129">
        <f t="shared" si="4"/>
        <v>0.76572967383541124</v>
      </c>
    </row>
    <row r="94" spans="2:12" ht="15" x14ac:dyDescent="0.2">
      <c r="B94" s="442" t="s">
        <v>60</v>
      </c>
      <c r="C94" s="133">
        <f>C97+C98+C99</f>
        <v>10530.287</v>
      </c>
      <c r="D94" s="134">
        <f>D97+D98+D99</f>
        <v>828.08199999999999</v>
      </c>
      <c r="E94" s="135">
        <f t="shared" si="5"/>
        <v>7.2905009513249658E-2</v>
      </c>
      <c r="F94" s="136"/>
      <c r="G94" s="450" t="s">
        <v>61</v>
      </c>
      <c r="H94" s="133">
        <v>4945.201</v>
      </c>
      <c r="I94" s="134">
        <v>9984.2150000000001</v>
      </c>
      <c r="J94" s="138">
        <v>15732.423000000001</v>
      </c>
      <c r="K94" s="139">
        <f t="shared" si="3"/>
        <v>0.68566818982683098</v>
      </c>
      <c r="L94" s="140">
        <f t="shared" si="4"/>
        <v>0.63462665604656066</v>
      </c>
    </row>
    <row r="95" spans="2:12" ht="15" x14ac:dyDescent="0.2">
      <c r="B95" s="443" t="s">
        <v>92</v>
      </c>
      <c r="C95" s="122">
        <v>3003.4479999999999</v>
      </c>
      <c r="D95" s="123">
        <v>368.26900000000001</v>
      </c>
      <c r="E95" s="124">
        <f t="shared" si="5"/>
        <v>0.10922298638942712</v>
      </c>
      <c r="F95" s="125"/>
      <c r="G95" s="451" t="s">
        <v>92</v>
      </c>
      <c r="H95" s="122">
        <v>1747.886</v>
      </c>
      <c r="I95" s="123">
        <v>3003.4479999999999</v>
      </c>
      <c r="J95" s="127">
        <v>5119.6030000000001</v>
      </c>
      <c r="K95" s="128">
        <f t="shared" si="3"/>
        <v>0.6585895429782348</v>
      </c>
      <c r="L95" s="129">
        <f t="shared" si="4"/>
        <v>0.58665642628930403</v>
      </c>
    </row>
    <row r="96" spans="2:12" ht="15" x14ac:dyDescent="0.2">
      <c r="B96" s="444" t="s">
        <v>166</v>
      </c>
      <c r="C96" s="122">
        <v>6673.4139999999998</v>
      </c>
      <c r="D96" s="123">
        <v>488.327</v>
      </c>
      <c r="E96" s="124">
        <f t="shared" si="5"/>
        <v>6.8185515225976476E-2</v>
      </c>
      <c r="F96" s="125"/>
      <c r="G96" s="452" t="s">
        <v>166</v>
      </c>
      <c r="H96" s="122">
        <v>2265.317</v>
      </c>
      <c r="I96" s="123">
        <v>6673.4139999999998</v>
      </c>
      <c r="J96" s="127">
        <v>9427.0580000000009</v>
      </c>
      <c r="K96" s="128">
        <f t="shared" si="3"/>
        <v>0.75970053435546914</v>
      </c>
      <c r="L96" s="129">
        <f t="shared" si="4"/>
        <v>0.70789996200299177</v>
      </c>
    </row>
    <row r="97" spans="2:12" ht="15" x14ac:dyDescent="0.2">
      <c r="B97" s="443" t="s">
        <v>0</v>
      </c>
      <c r="C97" s="122">
        <v>611.66800000000001</v>
      </c>
      <c r="D97" s="123">
        <v>112.264</v>
      </c>
      <c r="E97" s="124">
        <f t="shared" si="5"/>
        <v>0.15507533856771077</v>
      </c>
      <c r="F97" s="136"/>
      <c r="G97" s="451" t="s">
        <v>29</v>
      </c>
      <c r="H97" s="122">
        <v>849.57799999999997</v>
      </c>
      <c r="I97" s="123">
        <v>555.05200000000002</v>
      </c>
      <c r="J97" s="127">
        <v>1513.4369999999999</v>
      </c>
      <c r="K97" s="128">
        <f t="shared" si="3"/>
        <v>0.43864329998539747</v>
      </c>
      <c r="L97" s="129">
        <f t="shared" si="4"/>
        <v>0.3667493262025443</v>
      </c>
    </row>
    <row r="98" spans="2:12" ht="15" x14ac:dyDescent="0.2">
      <c r="B98" s="443" t="s">
        <v>1</v>
      </c>
      <c r="C98" s="122">
        <v>4896.8220000000001</v>
      </c>
      <c r="D98" s="123">
        <v>454.64400000000001</v>
      </c>
      <c r="E98" s="124">
        <f t="shared" si="5"/>
        <v>8.4956907135353185E-2</v>
      </c>
      <c r="F98" s="136"/>
      <c r="G98" s="451" t="s">
        <v>30</v>
      </c>
      <c r="H98" s="122">
        <v>2317.6390000000001</v>
      </c>
      <c r="I98" s="123">
        <v>4669.1670000000004</v>
      </c>
      <c r="J98" s="127">
        <v>7427.4740000000002</v>
      </c>
      <c r="K98" s="128">
        <f t="shared" si="3"/>
        <v>0.68796403730258771</v>
      </c>
      <c r="L98" s="129">
        <f t="shared" si="4"/>
        <v>0.62863458020856089</v>
      </c>
    </row>
    <row r="99" spans="2:12" ht="15" x14ac:dyDescent="0.2">
      <c r="B99" s="443" t="s">
        <v>165</v>
      </c>
      <c r="C99" s="122">
        <v>5021.7969999999996</v>
      </c>
      <c r="D99" s="123">
        <v>261.17399999999998</v>
      </c>
      <c r="E99" s="124">
        <f t="shared" si="5"/>
        <v>4.9436955076982252E-2</v>
      </c>
      <c r="F99" s="136"/>
      <c r="G99" s="451" t="s">
        <v>179</v>
      </c>
      <c r="H99" s="122">
        <v>1777.9839999999999</v>
      </c>
      <c r="I99" s="123">
        <v>4759.9960000000001</v>
      </c>
      <c r="J99" s="127">
        <v>6791.5119999999997</v>
      </c>
      <c r="K99" s="128">
        <f t="shared" si="3"/>
        <v>0.73820498292574621</v>
      </c>
      <c r="L99" s="129">
        <f t="shared" si="4"/>
        <v>0.70087426776246586</v>
      </c>
    </row>
    <row r="100" spans="2:12" ht="15" x14ac:dyDescent="0.2">
      <c r="B100" s="445" t="s">
        <v>58</v>
      </c>
      <c r="C100" s="133">
        <v>5336.0780000000004</v>
      </c>
      <c r="D100" s="134">
        <v>102.90600000000001</v>
      </c>
      <c r="E100" s="135">
        <f t="shared" si="5"/>
        <v>1.892007772039778E-2</v>
      </c>
      <c r="F100" s="136"/>
      <c r="G100" s="453" t="s">
        <v>59</v>
      </c>
      <c r="H100" s="133">
        <v>802.67100000000005</v>
      </c>
      <c r="I100" s="134">
        <v>5018.7489999999998</v>
      </c>
      <c r="J100" s="138">
        <v>5912.6549999999997</v>
      </c>
      <c r="K100" s="165">
        <f t="shared" si="3"/>
        <v>0.86424525023022647</v>
      </c>
      <c r="L100" s="140">
        <f t="shared" si="4"/>
        <v>0.84881478794213427</v>
      </c>
    </row>
    <row r="101" spans="2:12" ht="16" thickBot="1" x14ac:dyDescent="0.25">
      <c r="B101" s="446" t="s">
        <v>166</v>
      </c>
      <c r="C101" s="167">
        <v>3966.36</v>
      </c>
      <c r="D101" s="186">
        <v>60.304000000000002</v>
      </c>
      <c r="E101" s="168">
        <f t="shared" si="5"/>
        <v>1.4976168858389972E-2</v>
      </c>
      <c r="F101" s="187"/>
      <c r="G101" s="454" t="s">
        <v>166</v>
      </c>
      <c r="H101" s="167">
        <v>441.226</v>
      </c>
      <c r="I101" s="186">
        <v>3966.36</v>
      </c>
      <c r="J101" s="191">
        <v>4467.8900000000003</v>
      </c>
      <c r="K101" s="188">
        <f t="shared" si="3"/>
        <v>0.90124510675061376</v>
      </c>
      <c r="L101" s="169">
        <f t="shared" si="4"/>
        <v>0.88774790784911894</v>
      </c>
    </row>
    <row r="102" spans="2:12" ht="16" thickBot="1" x14ac:dyDescent="0.25">
      <c r="B102" s="149" t="s">
        <v>174</v>
      </c>
      <c r="C102" s="114">
        <v>7582.5510000000004</v>
      </c>
      <c r="D102" s="115">
        <v>475.11500000000001</v>
      </c>
      <c r="E102" s="116">
        <f t="shared" si="5"/>
        <v>5.8964345258291917E-2</v>
      </c>
      <c r="F102" s="117"/>
      <c r="G102" s="118" t="s">
        <v>187</v>
      </c>
      <c r="H102" s="114">
        <v>2641.931</v>
      </c>
      <c r="I102" s="115">
        <v>7089.3379999999997</v>
      </c>
      <c r="J102" s="119">
        <v>10173.407999999999</v>
      </c>
      <c r="K102" s="120">
        <f t="shared" si="3"/>
        <v>0.74031013009603064</v>
      </c>
      <c r="L102" s="121">
        <f t="shared" si="4"/>
        <v>0.69684986584633191</v>
      </c>
    </row>
    <row r="103" spans="2:12" ht="15" x14ac:dyDescent="0.2">
      <c r="B103" s="439" t="s">
        <v>54</v>
      </c>
      <c r="C103" s="122">
        <v>122.65300000000001</v>
      </c>
      <c r="D103" s="123">
        <v>17.43</v>
      </c>
      <c r="E103" s="124">
        <f t="shared" si="5"/>
        <v>0.12442623301899589</v>
      </c>
      <c r="F103" s="125"/>
      <c r="G103" s="447" t="s">
        <v>47</v>
      </c>
      <c r="H103" s="122">
        <v>482.149</v>
      </c>
      <c r="I103" s="123">
        <v>122.65300000000001</v>
      </c>
      <c r="J103" s="127">
        <v>622.23199999999997</v>
      </c>
      <c r="K103" s="128">
        <f t="shared" si="3"/>
        <v>0.22512985510227693</v>
      </c>
      <c r="L103" s="129">
        <f t="shared" si="4"/>
        <v>0.1971177952917883</v>
      </c>
    </row>
    <row r="104" spans="2:12" ht="15" x14ac:dyDescent="0.2">
      <c r="B104" s="440" t="s">
        <v>92</v>
      </c>
      <c r="C104" s="122">
        <v>1857.5450000000001</v>
      </c>
      <c r="D104" s="123">
        <v>195.37</v>
      </c>
      <c r="E104" s="124">
        <f t="shared" si="5"/>
        <v>9.5167116027697202E-2</v>
      </c>
      <c r="F104" s="125"/>
      <c r="G104" s="448" t="s">
        <v>17</v>
      </c>
      <c r="H104" s="122">
        <v>973.92399999999998</v>
      </c>
      <c r="I104" s="123">
        <v>1857.5450000000001</v>
      </c>
      <c r="J104" s="127">
        <v>3026.8389999999999</v>
      </c>
      <c r="K104" s="128">
        <f t="shared" si="3"/>
        <v>0.67823726336286805</v>
      </c>
      <c r="L104" s="129">
        <f t="shared" si="4"/>
        <v>0.61369137902610615</v>
      </c>
    </row>
    <row r="105" spans="2:12" ht="15" x14ac:dyDescent="0.2">
      <c r="B105" s="441" t="s">
        <v>166</v>
      </c>
      <c r="C105" s="122">
        <v>5018.518</v>
      </c>
      <c r="D105" s="123">
        <v>286.78100000000001</v>
      </c>
      <c r="E105" s="124">
        <f t="shared" si="5"/>
        <v>5.4055577263411543E-2</v>
      </c>
      <c r="F105" s="125"/>
      <c r="G105" s="449" t="s">
        <v>166</v>
      </c>
      <c r="H105" s="122">
        <v>1205.7470000000001</v>
      </c>
      <c r="I105" s="123">
        <v>5018.518</v>
      </c>
      <c r="J105" s="127">
        <v>6511.0460000000003</v>
      </c>
      <c r="K105" s="128">
        <f t="shared" si="3"/>
        <v>0.81481516180349511</v>
      </c>
      <c r="L105" s="129">
        <f t="shared" si="4"/>
        <v>0.77076985786922714</v>
      </c>
    </row>
    <row r="106" spans="2:12" ht="15" x14ac:dyDescent="0.2">
      <c r="B106" s="442" t="s">
        <v>60</v>
      </c>
      <c r="C106" s="133">
        <f>C109+C110+C111</f>
        <v>5270.35</v>
      </c>
      <c r="D106" s="134">
        <f>D109+D110+D111</f>
        <v>424.69800000000004</v>
      </c>
      <c r="E106" s="135">
        <f t="shared" si="5"/>
        <v>7.4573208162600213E-2</v>
      </c>
      <c r="F106" s="136"/>
      <c r="G106" s="450" t="s">
        <v>61</v>
      </c>
      <c r="H106" s="133">
        <v>2350.172</v>
      </c>
      <c r="I106" s="134">
        <v>5030.1580000000004</v>
      </c>
      <c r="J106" s="138">
        <v>7793.3249999999998</v>
      </c>
      <c r="K106" s="139">
        <f t="shared" si="3"/>
        <v>0.69843782980948443</v>
      </c>
      <c r="L106" s="140">
        <f t="shared" si="4"/>
        <v>0.64544440274209025</v>
      </c>
    </row>
    <row r="107" spans="2:12" ht="15" x14ac:dyDescent="0.2">
      <c r="B107" s="443" t="s">
        <v>92</v>
      </c>
      <c r="C107" s="122">
        <v>1482.193</v>
      </c>
      <c r="D107" s="123">
        <v>178.19499999999999</v>
      </c>
      <c r="E107" s="124">
        <f t="shared" si="5"/>
        <v>0.1073213008043903</v>
      </c>
      <c r="F107" s="125"/>
      <c r="G107" s="451" t="s">
        <v>92</v>
      </c>
      <c r="H107" s="122">
        <v>894.56600000000003</v>
      </c>
      <c r="I107" s="123">
        <v>1482.193</v>
      </c>
      <c r="J107" s="127">
        <v>2554.9540000000002</v>
      </c>
      <c r="K107" s="128">
        <f t="shared" si="3"/>
        <v>0.64987001722927307</v>
      </c>
      <c r="L107" s="129">
        <f t="shared" si="4"/>
        <v>0.5801251216264558</v>
      </c>
    </row>
    <row r="108" spans="2:12" ht="15" x14ac:dyDescent="0.2">
      <c r="B108" s="444" t="s">
        <v>166</v>
      </c>
      <c r="C108" s="122">
        <v>3398.433</v>
      </c>
      <c r="D108" s="123">
        <v>267.94799999999998</v>
      </c>
      <c r="E108" s="124">
        <f t="shared" si="5"/>
        <v>7.3082421057713315E-2</v>
      </c>
      <c r="F108" s="125"/>
      <c r="G108" s="452" t="s">
        <v>166</v>
      </c>
      <c r="H108" s="122">
        <v>1035.097</v>
      </c>
      <c r="I108" s="123">
        <v>3398.433</v>
      </c>
      <c r="J108" s="127">
        <v>4701.4780000000001</v>
      </c>
      <c r="K108" s="128">
        <f t="shared" si="3"/>
        <v>0.77983583034951998</v>
      </c>
      <c r="L108" s="129">
        <f t="shared" si="4"/>
        <v>0.72284353984002481</v>
      </c>
    </row>
    <row r="109" spans="2:12" ht="15" x14ac:dyDescent="0.2">
      <c r="B109" s="443" t="s">
        <v>0</v>
      </c>
      <c r="C109" s="122">
        <v>326.10700000000003</v>
      </c>
      <c r="D109" s="123">
        <v>63.57</v>
      </c>
      <c r="E109" s="124">
        <f t="shared" si="5"/>
        <v>0.16313510933414083</v>
      </c>
      <c r="F109" s="136"/>
      <c r="G109" s="451" t="s">
        <v>29</v>
      </c>
      <c r="H109" s="122">
        <v>446.53899999999999</v>
      </c>
      <c r="I109" s="123">
        <v>311.98500000000001</v>
      </c>
      <c r="J109" s="127">
        <v>818.63699999999994</v>
      </c>
      <c r="K109" s="128">
        <f t="shared" si="3"/>
        <v>0.45453357226707319</v>
      </c>
      <c r="L109" s="129">
        <f t="shared" si="4"/>
        <v>0.38110297970895529</v>
      </c>
    </row>
    <row r="110" spans="2:12" ht="15" x14ac:dyDescent="0.2">
      <c r="B110" s="443" t="s">
        <v>1</v>
      </c>
      <c r="C110" s="122">
        <v>2598.864</v>
      </c>
      <c r="D110" s="123">
        <v>238.792</v>
      </c>
      <c r="E110" s="124">
        <f t="shared" si="5"/>
        <v>8.4151144465713951E-2</v>
      </c>
      <c r="F110" s="136"/>
      <c r="G110" s="451" t="s">
        <v>30</v>
      </c>
      <c r="H110" s="122">
        <v>1118.3510000000001</v>
      </c>
      <c r="I110" s="123">
        <v>2482.029</v>
      </c>
      <c r="J110" s="127">
        <v>3833.7</v>
      </c>
      <c r="K110" s="128">
        <f t="shared" si="3"/>
        <v>0.70828416412343165</v>
      </c>
      <c r="L110" s="129">
        <f t="shared" si="4"/>
        <v>0.64742389858361382</v>
      </c>
    </row>
    <row r="111" spans="2:12" ht="15" x14ac:dyDescent="0.2">
      <c r="B111" s="443" t="s">
        <v>165</v>
      </c>
      <c r="C111" s="122">
        <v>2345.3789999999999</v>
      </c>
      <c r="D111" s="123">
        <v>122.336</v>
      </c>
      <c r="E111" s="124">
        <f t="shared" si="5"/>
        <v>4.9574606467926816E-2</v>
      </c>
      <c r="F111" s="136"/>
      <c r="G111" s="451" t="s">
        <v>179</v>
      </c>
      <c r="H111" s="122">
        <v>785.28200000000004</v>
      </c>
      <c r="I111" s="123">
        <v>2236.1439999999998</v>
      </c>
      <c r="J111" s="127">
        <v>3140.9879999999998</v>
      </c>
      <c r="K111" s="128">
        <f t="shared" si="3"/>
        <v>0.74998885700932316</v>
      </c>
      <c r="L111" s="129">
        <f t="shared" si="4"/>
        <v>0.71192376411498548</v>
      </c>
    </row>
    <row r="112" spans="2:12" ht="15" x14ac:dyDescent="0.2">
      <c r="B112" s="445" t="s">
        <v>58</v>
      </c>
      <c r="C112" s="133">
        <v>2189.549</v>
      </c>
      <c r="D112" s="134">
        <v>32.985999999999997</v>
      </c>
      <c r="E112" s="135">
        <f t="shared" si="5"/>
        <v>1.4841611043245663E-2</v>
      </c>
      <c r="F112" s="136"/>
      <c r="G112" s="453" t="s">
        <v>59</v>
      </c>
      <c r="H112" s="133">
        <v>291.75900000000001</v>
      </c>
      <c r="I112" s="134">
        <v>2059.1799999999998</v>
      </c>
      <c r="J112" s="138">
        <v>2380.0830000000001</v>
      </c>
      <c r="K112" s="165">
        <f t="shared" si="3"/>
        <v>0.87741645984614824</v>
      </c>
      <c r="L112" s="140">
        <f t="shared" si="4"/>
        <v>0.86517150872469561</v>
      </c>
    </row>
    <row r="113" spans="2:12" ht="16" thickBot="1" x14ac:dyDescent="0.25">
      <c r="B113" s="446" t="s">
        <v>166</v>
      </c>
      <c r="C113" s="167">
        <v>1620.085</v>
      </c>
      <c r="D113" s="186">
        <v>18.832999999999998</v>
      </c>
      <c r="E113" s="168">
        <f t="shared" si="5"/>
        <v>1.1491117920481683E-2</v>
      </c>
      <c r="F113" s="187"/>
      <c r="G113" s="454" t="s">
        <v>166</v>
      </c>
      <c r="H113" s="167">
        <v>170.65</v>
      </c>
      <c r="I113" s="186">
        <v>1620.085</v>
      </c>
      <c r="J113" s="191">
        <v>1809.568</v>
      </c>
      <c r="K113" s="188">
        <f t="shared" si="3"/>
        <v>0.90569572406231758</v>
      </c>
      <c r="L113" s="169">
        <f t="shared" si="4"/>
        <v>0.89528826769704151</v>
      </c>
    </row>
    <row r="114" spans="2:12" ht="16" thickBot="1" x14ac:dyDescent="0.25">
      <c r="B114" s="149" t="s">
        <v>175</v>
      </c>
      <c r="C114" s="114">
        <v>8511.4959999999992</v>
      </c>
      <c r="D114" s="115">
        <v>498.96</v>
      </c>
      <c r="E114" s="116">
        <f t="shared" si="5"/>
        <v>5.5375665782064758E-2</v>
      </c>
      <c r="F114" s="117"/>
      <c r="G114" s="118" t="s">
        <v>188</v>
      </c>
      <c r="H114" s="114">
        <v>3105.9409999999998</v>
      </c>
      <c r="I114" s="115">
        <v>7913.6260000000002</v>
      </c>
      <c r="J114" s="119">
        <v>11471.67</v>
      </c>
      <c r="K114" s="120">
        <f t="shared" si="3"/>
        <v>0.72925119010571249</v>
      </c>
      <c r="L114" s="121">
        <f t="shared" si="4"/>
        <v>0.68984079911643204</v>
      </c>
    </row>
    <row r="115" spans="2:12" ht="15" x14ac:dyDescent="0.2">
      <c r="B115" s="439" t="s">
        <v>54</v>
      </c>
      <c r="C115" s="122">
        <v>105.02800000000001</v>
      </c>
      <c r="D115" s="123">
        <v>25.655999999999999</v>
      </c>
      <c r="E115" s="124">
        <f t="shared" si="5"/>
        <v>0.19632089620764592</v>
      </c>
      <c r="F115" s="125"/>
      <c r="G115" s="447" t="s">
        <v>47</v>
      </c>
      <c r="H115" s="122">
        <v>468.55599999999998</v>
      </c>
      <c r="I115" s="123">
        <v>105.02800000000001</v>
      </c>
      <c r="J115" s="127">
        <v>599.24</v>
      </c>
      <c r="K115" s="128">
        <f t="shared" si="3"/>
        <v>0.21808290501301653</v>
      </c>
      <c r="L115" s="129">
        <f t="shared" si="4"/>
        <v>0.17526867365329418</v>
      </c>
    </row>
    <row r="116" spans="2:12" ht="15" x14ac:dyDescent="0.2">
      <c r="B116" s="440" t="s">
        <v>92</v>
      </c>
      <c r="C116" s="122">
        <v>2097.6089999999999</v>
      </c>
      <c r="D116" s="123">
        <v>221.25</v>
      </c>
      <c r="E116" s="124">
        <f t="shared" si="5"/>
        <v>9.5413304560561907E-2</v>
      </c>
      <c r="F116" s="125"/>
      <c r="G116" s="448" t="s">
        <v>17</v>
      </c>
      <c r="H116" s="122">
        <v>954.36</v>
      </c>
      <c r="I116" s="123">
        <v>2097.6089999999999</v>
      </c>
      <c r="J116" s="127">
        <v>3273.2190000000001</v>
      </c>
      <c r="K116" s="128">
        <f t="shared" si="3"/>
        <v>0.70843380782037491</v>
      </c>
      <c r="L116" s="129">
        <f t="shared" si="4"/>
        <v>0.6408397971538109</v>
      </c>
    </row>
    <row r="117" spans="2:12" ht="15" x14ac:dyDescent="0.2">
      <c r="B117" s="441" t="s">
        <v>166</v>
      </c>
      <c r="C117" s="122">
        <v>5621.2560000000003</v>
      </c>
      <c r="D117" s="123">
        <v>261.85000000000002</v>
      </c>
      <c r="E117" s="124">
        <f t="shared" si="5"/>
        <v>4.4508801983170115E-2</v>
      </c>
      <c r="F117" s="125"/>
      <c r="G117" s="449" t="s">
        <v>166</v>
      </c>
      <c r="H117" s="122">
        <v>1500.796</v>
      </c>
      <c r="I117" s="123">
        <v>5621.2560000000003</v>
      </c>
      <c r="J117" s="127">
        <v>7383.902</v>
      </c>
      <c r="K117" s="128">
        <f t="shared" si="3"/>
        <v>0.79674757330202917</v>
      </c>
      <c r="L117" s="129">
        <f t="shared" si="4"/>
        <v>0.76128529333135786</v>
      </c>
    </row>
    <row r="118" spans="2:12" ht="15" x14ac:dyDescent="0.2">
      <c r="B118" s="442" t="s">
        <v>60</v>
      </c>
      <c r="C118" s="133">
        <f>C121+C122+C123</f>
        <v>5259.9369999999999</v>
      </c>
      <c r="D118" s="134">
        <f>D121+D122+D123</f>
        <v>403.38400000000001</v>
      </c>
      <c r="E118" s="135">
        <f t="shared" si="5"/>
        <v>7.1227465298188117E-2</v>
      </c>
      <c r="F118" s="136"/>
      <c r="G118" s="450" t="s">
        <v>61</v>
      </c>
      <c r="H118" s="133">
        <v>2595.029</v>
      </c>
      <c r="I118" s="134">
        <v>4954.0569999999998</v>
      </c>
      <c r="J118" s="138">
        <v>7939.098</v>
      </c>
      <c r="K118" s="139">
        <f t="shared" si="3"/>
        <v>0.67313301838571582</v>
      </c>
      <c r="L118" s="140">
        <f t="shared" si="4"/>
        <v>0.62400753838786216</v>
      </c>
    </row>
    <row r="119" spans="2:12" ht="15" x14ac:dyDescent="0.2">
      <c r="B119" s="443" t="s">
        <v>92</v>
      </c>
      <c r="C119" s="122">
        <v>1521.2550000000001</v>
      </c>
      <c r="D119" s="123">
        <v>190.07400000000001</v>
      </c>
      <c r="E119" s="124">
        <f t="shared" si="5"/>
        <v>0.11106806464449559</v>
      </c>
      <c r="F119" s="125"/>
      <c r="G119" s="451" t="s">
        <v>92</v>
      </c>
      <c r="H119" s="122">
        <v>853.32</v>
      </c>
      <c r="I119" s="123">
        <v>1521.2550000000001</v>
      </c>
      <c r="J119" s="127">
        <v>2564.6489999999999</v>
      </c>
      <c r="K119" s="128">
        <f t="shared" si="3"/>
        <v>0.66727610678888216</v>
      </c>
      <c r="L119" s="129">
        <f t="shared" si="4"/>
        <v>0.59316304102432738</v>
      </c>
    </row>
    <row r="120" spans="2:12" ht="15" x14ac:dyDescent="0.2">
      <c r="B120" s="444" t="s">
        <v>166</v>
      </c>
      <c r="C120" s="122">
        <v>3274.9810000000002</v>
      </c>
      <c r="D120" s="123">
        <v>220.37899999999999</v>
      </c>
      <c r="E120" s="124">
        <f t="shared" si="5"/>
        <v>6.3049013549391186E-2</v>
      </c>
      <c r="F120" s="125"/>
      <c r="G120" s="452" t="s">
        <v>166</v>
      </c>
      <c r="H120" s="122">
        <v>1230.22</v>
      </c>
      <c r="I120" s="123">
        <v>3274.9810000000002</v>
      </c>
      <c r="J120" s="127">
        <v>4725.58</v>
      </c>
      <c r="K120" s="128">
        <f t="shared" si="3"/>
        <v>0.73966793494131933</v>
      </c>
      <c r="L120" s="129">
        <f t="shared" si="4"/>
        <v>0.693032601289154</v>
      </c>
    </row>
    <row r="121" spans="2:12" ht="15" x14ac:dyDescent="0.2">
      <c r="B121" s="443" t="s">
        <v>0</v>
      </c>
      <c r="C121" s="122">
        <v>285.56099999999998</v>
      </c>
      <c r="D121" s="123">
        <v>48.694000000000003</v>
      </c>
      <c r="E121" s="124">
        <f t="shared" si="5"/>
        <v>0.14567919702023904</v>
      </c>
      <c r="F121" s="136"/>
      <c r="G121" s="451" t="s">
        <v>29</v>
      </c>
      <c r="H121" s="122">
        <v>403.03899999999999</v>
      </c>
      <c r="I121" s="123">
        <v>243.06700000000001</v>
      </c>
      <c r="J121" s="127">
        <v>694.8</v>
      </c>
      <c r="K121" s="128">
        <f t="shared" si="3"/>
        <v>0.41992084052964879</v>
      </c>
      <c r="L121" s="129">
        <f t="shared" si="4"/>
        <v>0.34983736327000581</v>
      </c>
    </row>
    <row r="122" spans="2:12" ht="15" x14ac:dyDescent="0.2">
      <c r="B122" s="443" t="s">
        <v>1</v>
      </c>
      <c r="C122" s="122">
        <v>2297.9580000000001</v>
      </c>
      <c r="D122" s="123">
        <v>215.852</v>
      </c>
      <c r="E122" s="124">
        <f t="shared" si="5"/>
        <v>8.5866473599834514E-2</v>
      </c>
      <c r="F122" s="136"/>
      <c r="G122" s="451" t="s">
        <v>30</v>
      </c>
      <c r="H122" s="122">
        <v>1199.288</v>
      </c>
      <c r="I122" s="123">
        <v>2187.1379999999999</v>
      </c>
      <c r="J122" s="127">
        <v>3593.7739999999999</v>
      </c>
      <c r="K122" s="128">
        <f t="shared" si="3"/>
        <v>0.66628730688128968</v>
      </c>
      <c r="L122" s="129">
        <f t="shared" si="4"/>
        <v>0.6085908574106218</v>
      </c>
    </row>
    <row r="123" spans="2:12" ht="15" x14ac:dyDescent="0.2">
      <c r="B123" s="443" t="s">
        <v>165</v>
      </c>
      <c r="C123" s="122">
        <v>2676.4180000000001</v>
      </c>
      <c r="D123" s="123">
        <v>138.83799999999999</v>
      </c>
      <c r="E123" s="124">
        <f t="shared" si="5"/>
        <v>4.9316296635190542E-2</v>
      </c>
      <c r="F123" s="136"/>
      <c r="G123" s="451" t="s">
        <v>179</v>
      </c>
      <c r="H123" s="122">
        <v>992.702</v>
      </c>
      <c r="I123" s="123">
        <v>2523.8519999999999</v>
      </c>
      <c r="J123" s="127">
        <v>3650.5239999999999</v>
      </c>
      <c r="K123" s="128">
        <f t="shared" si="3"/>
        <v>0.72806588862311283</v>
      </c>
      <c r="L123" s="129">
        <f t="shared" si="4"/>
        <v>0.69136704758001866</v>
      </c>
    </row>
    <row r="124" spans="2:12" ht="15" x14ac:dyDescent="0.2">
      <c r="B124" s="445" t="s">
        <v>58</v>
      </c>
      <c r="C124" s="133">
        <v>3146.529</v>
      </c>
      <c r="D124" s="134">
        <v>69.92</v>
      </c>
      <c r="E124" s="135">
        <f t="shared" si="5"/>
        <v>2.1738258557807071E-2</v>
      </c>
      <c r="F124" s="136"/>
      <c r="G124" s="453" t="s">
        <v>59</v>
      </c>
      <c r="H124" s="133">
        <v>510.91199999999998</v>
      </c>
      <c r="I124" s="134">
        <v>2959.569</v>
      </c>
      <c r="J124" s="138">
        <v>3532.5720000000001</v>
      </c>
      <c r="K124" s="165">
        <f t="shared" si="3"/>
        <v>0.85537110071641853</v>
      </c>
      <c r="L124" s="140">
        <f t="shared" si="4"/>
        <v>0.83779438890417512</v>
      </c>
    </row>
    <row r="125" spans="2:12" ht="16" thickBot="1" x14ac:dyDescent="0.25">
      <c r="B125" s="446" t="s">
        <v>166</v>
      </c>
      <c r="C125" s="167">
        <v>2346.2750000000001</v>
      </c>
      <c r="D125" s="186">
        <v>41.470999999999997</v>
      </c>
      <c r="E125" s="168">
        <f t="shared" si="5"/>
        <v>1.7368262788420543E-2</v>
      </c>
      <c r="F125" s="187"/>
      <c r="G125" s="454" t="s">
        <v>166</v>
      </c>
      <c r="H125" s="167">
        <v>270.57600000000002</v>
      </c>
      <c r="I125" s="186">
        <v>2346.2750000000001</v>
      </c>
      <c r="J125" s="191">
        <v>2658.3220000000001</v>
      </c>
      <c r="K125" s="188">
        <f t="shared" si="3"/>
        <v>0.89821549082466312</v>
      </c>
      <c r="L125" s="169">
        <f t="shared" si="4"/>
        <v>0.88261504813939018</v>
      </c>
    </row>
    <row r="126" spans="2:12" ht="16" thickBot="1" x14ac:dyDescent="0.25">
      <c r="B126" s="149" t="s">
        <v>176</v>
      </c>
      <c r="C126" s="114">
        <v>16210.316000000001</v>
      </c>
      <c r="D126" s="115">
        <v>846.46500000000003</v>
      </c>
      <c r="E126" s="116">
        <f t="shared" si="5"/>
        <v>4.9626304048812027E-2</v>
      </c>
      <c r="F126" s="117"/>
      <c r="G126" s="118" t="s">
        <v>189</v>
      </c>
      <c r="H126" s="114">
        <v>5135.8760000000002</v>
      </c>
      <c r="I126" s="115">
        <v>15481.963</v>
      </c>
      <c r="J126" s="119">
        <v>21364.062000000002</v>
      </c>
      <c r="K126" s="120">
        <f t="shared" si="3"/>
        <v>0.75960208316190059</v>
      </c>
      <c r="L126" s="121">
        <f t="shared" si="4"/>
        <v>0.72467319183028012</v>
      </c>
    </row>
    <row r="127" spans="2:12" ht="15" x14ac:dyDescent="0.2">
      <c r="B127" s="439" t="s">
        <v>54</v>
      </c>
      <c r="C127" s="122">
        <v>322.72899999999998</v>
      </c>
      <c r="D127" s="123">
        <v>70.206999999999994</v>
      </c>
      <c r="E127" s="124">
        <f t="shared" si="5"/>
        <v>0.17867286275627584</v>
      </c>
      <c r="F127" s="125"/>
      <c r="G127" s="447" t="s">
        <v>47</v>
      </c>
      <c r="H127" s="122">
        <v>1683.1969999999999</v>
      </c>
      <c r="I127" s="123">
        <v>322.72899999999998</v>
      </c>
      <c r="J127" s="127">
        <v>2076.1329999999998</v>
      </c>
      <c r="K127" s="128">
        <f t="shared" si="3"/>
        <v>0.1892634046084716</v>
      </c>
      <c r="L127" s="129">
        <f t="shared" si="4"/>
        <v>0.15544717029207666</v>
      </c>
    </row>
    <row r="128" spans="2:12" ht="15" x14ac:dyDescent="0.2">
      <c r="B128" s="440" t="s">
        <v>92</v>
      </c>
      <c r="C128" s="122">
        <v>6000.14</v>
      </c>
      <c r="D128" s="123">
        <v>436.36599999999999</v>
      </c>
      <c r="E128" s="124">
        <f t="shared" si="5"/>
        <v>6.7795477857085812E-2</v>
      </c>
      <c r="F128" s="125"/>
      <c r="G128" s="448" t="s">
        <v>17</v>
      </c>
      <c r="H128" s="122">
        <v>2514.498</v>
      </c>
      <c r="I128" s="123">
        <v>6000.14</v>
      </c>
      <c r="J128" s="127">
        <v>8951.0040000000008</v>
      </c>
      <c r="K128" s="128">
        <f t="shared" si="3"/>
        <v>0.71908201582749831</v>
      </c>
      <c r="L128" s="129">
        <f t="shared" si="4"/>
        <v>0.67033150694603638</v>
      </c>
    </row>
    <row r="129" spans="2:12" ht="15" x14ac:dyDescent="0.2">
      <c r="B129" s="441" t="s">
        <v>166</v>
      </c>
      <c r="C129" s="122">
        <v>10649.323</v>
      </c>
      <c r="D129" s="123">
        <v>386.14800000000002</v>
      </c>
      <c r="E129" s="124">
        <f t="shared" si="5"/>
        <v>3.4991528680561081E-2</v>
      </c>
      <c r="F129" s="125"/>
      <c r="G129" s="449" t="s">
        <v>166</v>
      </c>
      <c r="H129" s="122">
        <v>2446.777</v>
      </c>
      <c r="I129" s="123">
        <v>10649.323</v>
      </c>
      <c r="J129" s="127">
        <v>13482.248</v>
      </c>
      <c r="K129" s="128">
        <f t="shared" si="3"/>
        <v>0.81851861796341385</v>
      </c>
      <c r="L129" s="129">
        <f t="shared" si="4"/>
        <v>0.78987740026737385</v>
      </c>
    </row>
    <row r="130" spans="2:12" ht="15" x14ac:dyDescent="0.2">
      <c r="B130" s="442" t="s">
        <v>60</v>
      </c>
      <c r="C130" s="133">
        <f>C133+C134+C135</f>
        <v>11758.184999999999</v>
      </c>
      <c r="D130" s="134">
        <f>D133+D134+D135</f>
        <v>677.01400000000001</v>
      </c>
      <c r="E130" s="135">
        <f t="shared" si="5"/>
        <v>5.4443358727110043E-2</v>
      </c>
      <c r="F130" s="136"/>
      <c r="G130" s="450" t="s">
        <v>61</v>
      </c>
      <c r="H130" s="133">
        <v>4450.3810000000003</v>
      </c>
      <c r="I130" s="134">
        <v>11478.439</v>
      </c>
      <c r="J130" s="138">
        <v>16583.249</v>
      </c>
      <c r="K130" s="139">
        <f t="shared" si="3"/>
        <v>0.73163395182693081</v>
      </c>
      <c r="L130" s="140">
        <f t="shared" si="4"/>
        <v>0.69217069586303626</v>
      </c>
    </row>
    <row r="131" spans="2:12" ht="15" x14ac:dyDescent="0.2">
      <c r="B131" s="443" t="s">
        <v>92</v>
      </c>
      <c r="C131" s="122">
        <v>4999.4210000000003</v>
      </c>
      <c r="D131" s="123">
        <v>390.06099999999998</v>
      </c>
      <c r="E131" s="124">
        <f t="shared" si="5"/>
        <v>7.237448793780181E-2</v>
      </c>
      <c r="F131" s="125"/>
      <c r="G131" s="451" t="s">
        <v>92</v>
      </c>
      <c r="H131" s="122">
        <v>2320.0729999999999</v>
      </c>
      <c r="I131" s="123">
        <v>4999.4210000000003</v>
      </c>
      <c r="J131" s="127">
        <v>7709.5550000000003</v>
      </c>
      <c r="K131" s="128">
        <f t="shared" si="3"/>
        <v>0.69906525084781157</v>
      </c>
      <c r="L131" s="129">
        <f t="shared" si="4"/>
        <v>0.64847076128259029</v>
      </c>
    </row>
    <row r="132" spans="2:12" ht="15" x14ac:dyDescent="0.2">
      <c r="B132" s="444" t="s">
        <v>166</v>
      </c>
      <c r="C132" s="122">
        <v>7285.1710000000003</v>
      </c>
      <c r="D132" s="123">
        <v>337.50599999999997</v>
      </c>
      <c r="E132" s="124">
        <f t="shared" si="5"/>
        <v>4.4276571078638118E-2</v>
      </c>
      <c r="F132" s="125"/>
      <c r="G132" s="452" t="s">
        <v>166</v>
      </c>
      <c r="H132" s="122">
        <v>2009.79</v>
      </c>
      <c r="I132" s="123">
        <v>7285.1710000000003</v>
      </c>
      <c r="J132" s="127">
        <v>9632.4670000000006</v>
      </c>
      <c r="K132" s="128">
        <f t="shared" si="3"/>
        <v>0.79135251644256865</v>
      </c>
      <c r="L132" s="129">
        <f t="shared" si="4"/>
        <v>0.75631414050004009</v>
      </c>
    </row>
    <row r="133" spans="2:12" ht="15" x14ac:dyDescent="0.2">
      <c r="B133" s="443" t="s">
        <v>0</v>
      </c>
      <c r="C133" s="122">
        <v>1142.3420000000001</v>
      </c>
      <c r="D133" s="123">
        <v>104.663</v>
      </c>
      <c r="E133" s="124">
        <f t="shared" si="5"/>
        <v>8.3931499873697371E-2</v>
      </c>
      <c r="F133" s="136"/>
      <c r="G133" s="451" t="s">
        <v>29</v>
      </c>
      <c r="H133" s="122">
        <v>920.26300000000003</v>
      </c>
      <c r="I133" s="123">
        <v>1112.4659999999999</v>
      </c>
      <c r="J133" s="127">
        <v>2135.9789999999998</v>
      </c>
      <c r="K133" s="128">
        <f t="shared" si="3"/>
        <v>0.56916102639585875</v>
      </c>
      <c r="L133" s="129">
        <f t="shared" si="4"/>
        <v>0.52082253617661967</v>
      </c>
    </row>
    <row r="134" spans="2:12" ht="15" x14ac:dyDescent="0.2">
      <c r="B134" s="443" t="s">
        <v>1</v>
      </c>
      <c r="C134" s="122">
        <v>5505.1009999999997</v>
      </c>
      <c r="D134" s="123">
        <v>393.00299999999999</v>
      </c>
      <c r="E134" s="124">
        <f t="shared" si="5"/>
        <v>6.6632090583685882E-2</v>
      </c>
      <c r="F134" s="136"/>
      <c r="G134" s="451" t="s">
        <v>30</v>
      </c>
      <c r="H134" s="122">
        <v>1914.5340000000001</v>
      </c>
      <c r="I134" s="123">
        <v>5373.9139999999998</v>
      </c>
      <c r="J134" s="127">
        <v>7676.2120000000004</v>
      </c>
      <c r="K134" s="128">
        <f t="shared" ref="K134:K197" si="6">(J134-H134)/J134</f>
        <v>0.750588701823243</v>
      </c>
      <c r="L134" s="129">
        <f t="shared" ref="L134:L197" si="7">I134/J134</f>
        <v>0.70007368217553134</v>
      </c>
    </row>
    <row r="135" spans="2:12" ht="15" x14ac:dyDescent="0.2">
      <c r="B135" s="443" t="s">
        <v>165</v>
      </c>
      <c r="C135" s="122">
        <v>5110.7420000000002</v>
      </c>
      <c r="D135" s="123">
        <v>179.34800000000001</v>
      </c>
      <c r="E135" s="124">
        <f t="shared" si="5"/>
        <v>3.3902636817142999E-2</v>
      </c>
      <c r="F135" s="136"/>
      <c r="G135" s="451" t="s">
        <v>179</v>
      </c>
      <c r="H135" s="122">
        <v>1615.5840000000001</v>
      </c>
      <c r="I135" s="123">
        <v>4992.0590000000002</v>
      </c>
      <c r="J135" s="127">
        <v>6771.058</v>
      </c>
      <c r="K135" s="128">
        <f t="shared" si="6"/>
        <v>0.76139858793116233</v>
      </c>
      <c r="L135" s="129">
        <f t="shared" si="7"/>
        <v>0.73726425028407672</v>
      </c>
    </row>
    <row r="136" spans="2:12" ht="15" x14ac:dyDescent="0.2">
      <c r="B136" s="445" t="s">
        <v>58</v>
      </c>
      <c r="C136" s="133">
        <v>4129.4009999999998</v>
      </c>
      <c r="D136" s="134">
        <v>99.245000000000005</v>
      </c>
      <c r="E136" s="135">
        <f t="shared" si="5"/>
        <v>2.3469687460241414E-2</v>
      </c>
      <c r="F136" s="136"/>
      <c r="G136" s="453" t="s">
        <v>59</v>
      </c>
      <c r="H136" s="133">
        <v>685.495</v>
      </c>
      <c r="I136" s="134">
        <v>4003.5239999999999</v>
      </c>
      <c r="J136" s="138">
        <v>4780.8130000000001</v>
      </c>
      <c r="K136" s="165">
        <f t="shared" si="6"/>
        <v>0.85661539156624622</v>
      </c>
      <c r="L136" s="140">
        <f t="shared" si="7"/>
        <v>0.83741489156760573</v>
      </c>
    </row>
    <row r="137" spans="2:12" ht="16" thickBot="1" x14ac:dyDescent="0.25">
      <c r="B137" s="446" t="s">
        <v>166</v>
      </c>
      <c r="C137" s="167">
        <v>3364.152</v>
      </c>
      <c r="D137" s="186">
        <v>48.642000000000003</v>
      </c>
      <c r="E137" s="168">
        <f t="shared" si="5"/>
        <v>1.4252837997253864E-2</v>
      </c>
      <c r="F137" s="187"/>
      <c r="G137" s="454" t="s">
        <v>166</v>
      </c>
      <c r="H137" s="167">
        <v>436.98700000000002</v>
      </c>
      <c r="I137" s="186">
        <v>3364.152</v>
      </c>
      <c r="J137" s="191">
        <v>3849.7809999999999</v>
      </c>
      <c r="K137" s="188">
        <f t="shared" si="6"/>
        <v>0.88649042633853714</v>
      </c>
      <c r="L137" s="169">
        <f t="shared" si="7"/>
        <v>0.87385542190581755</v>
      </c>
    </row>
    <row r="138" spans="2:12" ht="16" thickBot="1" x14ac:dyDescent="0.25">
      <c r="B138" s="149" t="s">
        <v>177</v>
      </c>
      <c r="C138" s="114">
        <v>8409.3330000000005</v>
      </c>
      <c r="D138" s="115">
        <v>496.25799999999998</v>
      </c>
      <c r="E138" s="116">
        <f t="shared" si="5"/>
        <v>5.5724319699837994E-2</v>
      </c>
      <c r="F138" s="117"/>
      <c r="G138" s="118" t="s">
        <v>190</v>
      </c>
      <c r="H138" s="114">
        <v>2094.1849999999999</v>
      </c>
      <c r="I138" s="115">
        <v>8072.9290000000001</v>
      </c>
      <c r="J138" s="119">
        <v>10607.4</v>
      </c>
      <c r="K138" s="120">
        <f t="shared" si="6"/>
        <v>0.80257320361257245</v>
      </c>
      <c r="L138" s="121">
        <f t="shared" si="7"/>
        <v>0.76106576540905413</v>
      </c>
    </row>
    <row r="139" spans="2:12" ht="15" x14ac:dyDescent="0.2">
      <c r="B139" s="439" t="s">
        <v>54</v>
      </c>
      <c r="C139" s="122">
        <v>134.483</v>
      </c>
      <c r="D139" s="123">
        <v>43.576000000000001</v>
      </c>
      <c r="E139" s="124">
        <f t="shared" si="5"/>
        <v>0.24472787109890543</v>
      </c>
      <c r="F139" s="125"/>
      <c r="G139" s="447" t="s">
        <v>47</v>
      </c>
      <c r="H139" s="122">
        <v>874.47799999999995</v>
      </c>
      <c r="I139" s="123">
        <v>134.483</v>
      </c>
      <c r="J139" s="127">
        <v>1052.537</v>
      </c>
      <c r="K139" s="128">
        <f t="shared" si="6"/>
        <v>0.16917125003681588</v>
      </c>
      <c r="L139" s="129">
        <f t="shared" si="7"/>
        <v>0.12777033016416525</v>
      </c>
    </row>
    <row r="140" spans="2:12" ht="15" x14ac:dyDescent="0.2">
      <c r="B140" s="440" t="s">
        <v>92</v>
      </c>
      <c r="C140" s="122">
        <v>3010.4789999999998</v>
      </c>
      <c r="D140" s="123">
        <v>262.96699999999998</v>
      </c>
      <c r="E140" s="124">
        <f t="shared" si="5"/>
        <v>8.0333385673690652E-2</v>
      </c>
      <c r="F140" s="125"/>
      <c r="G140" s="448" t="s">
        <v>17</v>
      </c>
      <c r="H140" s="122">
        <v>1090.1379999999999</v>
      </c>
      <c r="I140" s="123">
        <v>3010.4789999999998</v>
      </c>
      <c r="J140" s="127">
        <v>4363.5839999999998</v>
      </c>
      <c r="K140" s="128">
        <f t="shared" si="6"/>
        <v>0.75017371041785841</v>
      </c>
      <c r="L140" s="129">
        <f t="shared" si="7"/>
        <v>0.68990971641659693</v>
      </c>
    </row>
    <row r="141" spans="2:12" ht="15" x14ac:dyDescent="0.2">
      <c r="B141" s="441" t="s">
        <v>166</v>
      </c>
      <c r="C141" s="122">
        <v>5601.9660000000003</v>
      </c>
      <c r="D141" s="123">
        <v>221.655</v>
      </c>
      <c r="E141" s="124">
        <f t="shared" si="5"/>
        <v>3.8061371095406103E-2</v>
      </c>
      <c r="F141" s="125"/>
      <c r="G141" s="449" t="s">
        <v>166</v>
      </c>
      <c r="H141" s="122">
        <v>891.87099999999998</v>
      </c>
      <c r="I141" s="123">
        <v>5601.9660000000003</v>
      </c>
      <c r="J141" s="127">
        <v>6715.4920000000002</v>
      </c>
      <c r="K141" s="128">
        <f t="shared" si="6"/>
        <v>0.86719200916328987</v>
      </c>
      <c r="L141" s="129">
        <f t="shared" si="7"/>
        <v>0.83418549229155514</v>
      </c>
    </row>
    <row r="142" spans="2:12" ht="15" x14ac:dyDescent="0.2">
      <c r="B142" s="442" t="s">
        <v>60</v>
      </c>
      <c r="C142" s="133">
        <f>C145+C146+C147</f>
        <v>6372.2549999999992</v>
      </c>
      <c r="D142" s="134">
        <f>D145+D146+D147</f>
        <v>406.53</v>
      </c>
      <c r="E142" s="135">
        <f t="shared" si="5"/>
        <v>5.9970923993016456E-2</v>
      </c>
      <c r="F142" s="136"/>
      <c r="G142" s="450" t="s">
        <v>61</v>
      </c>
      <c r="H142" s="133">
        <v>1912.37</v>
      </c>
      <c r="I142" s="134">
        <v>6250.9740000000002</v>
      </c>
      <c r="J142" s="138">
        <v>8559.741</v>
      </c>
      <c r="K142" s="139">
        <f t="shared" si="6"/>
        <v>0.77658552986591534</v>
      </c>
      <c r="L142" s="140">
        <f t="shared" si="7"/>
        <v>0.73027606793242927</v>
      </c>
    </row>
    <row r="143" spans="2:12" ht="15" x14ac:dyDescent="0.2">
      <c r="B143" s="443" t="s">
        <v>92</v>
      </c>
      <c r="C143" s="122">
        <v>2663.9270000000001</v>
      </c>
      <c r="D143" s="123">
        <v>238.81200000000001</v>
      </c>
      <c r="E143" s="124">
        <f t="shared" si="5"/>
        <v>8.2271261729008366E-2</v>
      </c>
      <c r="F143" s="125"/>
      <c r="G143" s="451" t="s">
        <v>92</v>
      </c>
      <c r="H143" s="122">
        <v>1048.0160000000001</v>
      </c>
      <c r="I143" s="123">
        <v>2663.9270000000001</v>
      </c>
      <c r="J143" s="127">
        <v>3950.7550000000001</v>
      </c>
      <c r="K143" s="128">
        <f t="shared" si="6"/>
        <v>0.73473019713953402</v>
      </c>
      <c r="L143" s="129">
        <f t="shared" si="7"/>
        <v>0.67428301679046154</v>
      </c>
    </row>
    <row r="144" spans="2:12" ht="15" x14ac:dyDescent="0.2">
      <c r="B144" s="444" t="s">
        <v>166</v>
      </c>
      <c r="C144" s="122">
        <v>4060.7840000000001</v>
      </c>
      <c r="D144" s="123">
        <v>204.726</v>
      </c>
      <c r="E144" s="124">
        <f t="shared" si="5"/>
        <v>4.7995667575506794E-2</v>
      </c>
      <c r="F144" s="125"/>
      <c r="G144" s="452" t="s">
        <v>166</v>
      </c>
      <c r="H144" s="122">
        <v>782.87300000000005</v>
      </c>
      <c r="I144" s="123">
        <v>4060.7840000000001</v>
      </c>
      <c r="J144" s="127">
        <v>5048.3829999999998</v>
      </c>
      <c r="K144" s="128">
        <f t="shared" si="6"/>
        <v>0.84492598917316697</v>
      </c>
      <c r="L144" s="129">
        <f t="shared" si="7"/>
        <v>0.80437320227090536</v>
      </c>
    </row>
    <row r="145" spans="2:12" ht="15" x14ac:dyDescent="0.2">
      <c r="B145" s="443" t="s">
        <v>0</v>
      </c>
      <c r="C145" s="122">
        <v>757.41</v>
      </c>
      <c r="D145" s="123">
        <v>72.305000000000007</v>
      </c>
      <c r="E145" s="124">
        <f t="shared" ref="E145:E208" si="8">D145/(C145+D145)</f>
        <v>8.7144380901875956E-2</v>
      </c>
      <c r="F145" s="136"/>
      <c r="G145" s="451" t="s">
        <v>29</v>
      </c>
      <c r="H145" s="122">
        <v>408.02699999999999</v>
      </c>
      <c r="I145" s="123">
        <v>742.524</v>
      </c>
      <c r="J145" s="127">
        <v>1221.443</v>
      </c>
      <c r="K145" s="128">
        <f t="shared" si="6"/>
        <v>0.66594675314361784</v>
      </c>
      <c r="L145" s="129">
        <f t="shared" si="7"/>
        <v>0.60790720483886684</v>
      </c>
    </row>
    <row r="146" spans="2:12" ht="15" x14ac:dyDescent="0.2">
      <c r="B146" s="443" t="s">
        <v>1</v>
      </c>
      <c r="C146" s="122">
        <v>3204.1709999999998</v>
      </c>
      <c r="D146" s="123">
        <v>238.071</v>
      </c>
      <c r="E146" s="124">
        <f t="shared" si="8"/>
        <v>6.9161610369055992E-2</v>
      </c>
      <c r="F146" s="136"/>
      <c r="G146" s="451" t="s">
        <v>30</v>
      </c>
      <c r="H146" s="122">
        <v>853.178</v>
      </c>
      <c r="I146" s="123">
        <v>3141.8589999999999</v>
      </c>
      <c r="J146" s="127">
        <v>4229.866</v>
      </c>
      <c r="K146" s="128">
        <f t="shared" si="6"/>
        <v>0.79829668363016704</v>
      </c>
      <c r="L146" s="129">
        <f t="shared" si="7"/>
        <v>0.74277979491548907</v>
      </c>
    </row>
    <row r="147" spans="2:12" ht="15" x14ac:dyDescent="0.2">
      <c r="B147" s="443" t="s">
        <v>165</v>
      </c>
      <c r="C147" s="122">
        <v>2410.674</v>
      </c>
      <c r="D147" s="123">
        <v>96.153999999999996</v>
      </c>
      <c r="E147" s="124">
        <f t="shared" si="8"/>
        <v>3.8356839799140584E-2</v>
      </c>
      <c r="F147" s="136"/>
      <c r="G147" s="451" t="s">
        <v>179</v>
      </c>
      <c r="H147" s="122">
        <v>651.16499999999996</v>
      </c>
      <c r="I147" s="123">
        <v>2366.5909999999999</v>
      </c>
      <c r="J147" s="127">
        <v>3108.4319999999998</v>
      </c>
      <c r="K147" s="128">
        <f t="shared" si="6"/>
        <v>0.79051656912552692</v>
      </c>
      <c r="L147" s="129">
        <f t="shared" si="7"/>
        <v>0.76134559160374105</v>
      </c>
    </row>
    <row r="148" spans="2:12" ht="15" x14ac:dyDescent="0.2">
      <c r="B148" s="445" t="s">
        <v>58</v>
      </c>
      <c r="C148" s="133">
        <v>1902.5940000000001</v>
      </c>
      <c r="D148" s="134">
        <v>46.152999999999999</v>
      </c>
      <c r="E148" s="135">
        <f t="shared" si="8"/>
        <v>2.3683423245808716E-2</v>
      </c>
      <c r="F148" s="136"/>
      <c r="G148" s="453" t="s">
        <v>59</v>
      </c>
      <c r="H148" s="133">
        <v>181.815</v>
      </c>
      <c r="I148" s="134">
        <v>1821.9549999999999</v>
      </c>
      <c r="J148" s="138">
        <v>2047.6590000000001</v>
      </c>
      <c r="K148" s="165">
        <f t="shared" si="6"/>
        <v>0.91120836037641029</v>
      </c>
      <c r="L148" s="140">
        <f t="shared" si="7"/>
        <v>0.88977461579296158</v>
      </c>
    </row>
    <row r="149" spans="2:12" ht="16" thickBot="1" x14ac:dyDescent="0.25">
      <c r="B149" s="446" t="s">
        <v>166</v>
      </c>
      <c r="C149" s="167">
        <v>1541.182</v>
      </c>
      <c r="D149" s="186">
        <v>16.928999999999998</v>
      </c>
      <c r="E149" s="168">
        <f t="shared" si="8"/>
        <v>1.0865079573919956E-2</v>
      </c>
      <c r="F149" s="187"/>
      <c r="G149" s="454" t="s">
        <v>166</v>
      </c>
      <c r="H149" s="167">
        <v>108.998</v>
      </c>
      <c r="I149" s="186">
        <v>1541.182</v>
      </c>
      <c r="J149" s="191">
        <v>1667.1089999999999</v>
      </c>
      <c r="K149" s="188">
        <f t="shared" si="6"/>
        <v>0.93461855223623647</v>
      </c>
      <c r="L149" s="169">
        <f t="shared" si="7"/>
        <v>0.92446384729492803</v>
      </c>
    </row>
    <row r="150" spans="2:12" ht="16" thickBot="1" x14ac:dyDescent="0.25">
      <c r="B150" s="149" t="s">
        <v>178</v>
      </c>
      <c r="C150" s="114">
        <v>7800.9830000000002</v>
      </c>
      <c r="D150" s="115">
        <v>350.20699999999999</v>
      </c>
      <c r="E150" s="116">
        <f t="shared" si="8"/>
        <v>4.2963910790939724E-2</v>
      </c>
      <c r="F150" s="117"/>
      <c r="G150" s="118" t="s">
        <v>191</v>
      </c>
      <c r="H150" s="114">
        <v>3041.6909999999998</v>
      </c>
      <c r="I150" s="115">
        <v>7409.0339999999997</v>
      </c>
      <c r="J150" s="119">
        <v>10756.662</v>
      </c>
      <c r="K150" s="120">
        <f t="shared" si="6"/>
        <v>0.71722724019774908</v>
      </c>
      <c r="L150" s="121">
        <f t="shared" si="7"/>
        <v>0.68878561025715968</v>
      </c>
    </row>
    <row r="151" spans="2:12" ht="15" x14ac:dyDescent="0.2">
      <c r="B151" s="439" t="s">
        <v>54</v>
      </c>
      <c r="C151" s="122">
        <v>188.24600000000001</v>
      </c>
      <c r="D151" s="123">
        <v>26.631</v>
      </c>
      <c r="E151" s="124">
        <f t="shared" si="8"/>
        <v>0.12393601921099047</v>
      </c>
      <c r="F151" s="125"/>
      <c r="G151" s="447" t="s">
        <v>47</v>
      </c>
      <c r="H151" s="122">
        <v>808.71900000000005</v>
      </c>
      <c r="I151" s="123">
        <v>188.24600000000001</v>
      </c>
      <c r="J151" s="127">
        <v>1023.596</v>
      </c>
      <c r="K151" s="128">
        <f t="shared" si="6"/>
        <v>0.20992364174928385</v>
      </c>
      <c r="L151" s="129">
        <f t="shared" si="7"/>
        <v>0.18390654125260358</v>
      </c>
    </row>
    <row r="152" spans="2:12" ht="15" x14ac:dyDescent="0.2">
      <c r="B152" s="440" t="s">
        <v>92</v>
      </c>
      <c r="C152" s="122">
        <v>2989.6610000000001</v>
      </c>
      <c r="D152" s="123">
        <v>173.399</v>
      </c>
      <c r="E152" s="124">
        <f t="shared" si="8"/>
        <v>5.4820016060397214E-2</v>
      </c>
      <c r="F152" s="125"/>
      <c r="G152" s="448" t="s">
        <v>17</v>
      </c>
      <c r="H152" s="122">
        <v>1424.36</v>
      </c>
      <c r="I152" s="123">
        <v>2989.6610000000001</v>
      </c>
      <c r="J152" s="127">
        <v>4587.42</v>
      </c>
      <c r="K152" s="128">
        <f t="shared" si="6"/>
        <v>0.68950739195451916</v>
      </c>
      <c r="L152" s="129">
        <f t="shared" si="7"/>
        <v>0.65170858565380974</v>
      </c>
    </row>
    <row r="153" spans="2:12" ht="15" x14ac:dyDescent="0.2">
      <c r="B153" s="441" t="s">
        <v>166</v>
      </c>
      <c r="C153" s="122">
        <v>5047.357</v>
      </c>
      <c r="D153" s="123">
        <v>164.49299999999999</v>
      </c>
      <c r="E153" s="124">
        <f t="shared" si="8"/>
        <v>3.1561345779329793E-2</v>
      </c>
      <c r="F153" s="125"/>
      <c r="G153" s="449" t="s">
        <v>166</v>
      </c>
      <c r="H153" s="122">
        <v>1554.9059999999999</v>
      </c>
      <c r="I153" s="123">
        <v>5047.357</v>
      </c>
      <c r="J153" s="127">
        <v>6766.7560000000003</v>
      </c>
      <c r="K153" s="128">
        <f t="shared" si="6"/>
        <v>0.77021396958897292</v>
      </c>
      <c r="L153" s="129">
        <f t="shared" si="7"/>
        <v>0.74590498017070506</v>
      </c>
    </row>
    <row r="154" spans="2:12" ht="15" x14ac:dyDescent="0.2">
      <c r="B154" s="442" t="s">
        <v>60</v>
      </c>
      <c r="C154" s="133">
        <f>C157+C158+C159</f>
        <v>5385.93</v>
      </c>
      <c r="D154" s="134">
        <f>D157+D158+D159</f>
        <v>270.48399999999998</v>
      </c>
      <c r="E154" s="135">
        <f t="shared" si="8"/>
        <v>4.7818989204114114E-2</v>
      </c>
      <c r="F154" s="136"/>
      <c r="G154" s="450" t="s">
        <v>61</v>
      </c>
      <c r="H154" s="133">
        <v>2538.011</v>
      </c>
      <c r="I154" s="134">
        <v>5227.4650000000001</v>
      </c>
      <c r="J154" s="138">
        <v>8023.5079999999998</v>
      </c>
      <c r="K154" s="139">
        <f t="shared" si="6"/>
        <v>0.68367813679502776</v>
      </c>
      <c r="L154" s="140">
        <f t="shared" si="7"/>
        <v>0.65151863748375405</v>
      </c>
    </row>
    <row r="155" spans="2:12" ht="15" x14ac:dyDescent="0.2">
      <c r="B155" s="443" t="s">
        <v>92</v>
      </c>
      <c r="C155" s="122">
        <v>2335.4940000000001</v>
      </c>
      <c r="D155" s="123">
        <v>151.249</v>
      </c>
      <c r="E155" s="124">
        <f t="shared" si="8"/>
        <v>6.0822127578121263E-2</v>
      </c>
      <c r="F155" s="125"/>
      <c r="G155" s="451" t="s">
        <v>92</v>
      </c>
      <c r="H155" s="122">
        <v>1272.057</v>
      </c>
      <c r="I155" s="123">
        <v>2335.4940000000001</v>
      </c>
      <c r="J155" s="127">
        <v>3758.8</v>
      </c>
      <c r="K155" s="128">
        <f t="shared" si="6"/>
        <v>0.66157896137065031</v>
      </c>
      <c r="L155" s="129">
        <f t="shared" si="7"/>
        <v>0.62134032137916362</v>
      </c>
    </row>
    <row r="156" spans="2:12" ht="15" x14ac:dyDescent="0.2">
      <c r="B156" s="444" t="s">
        <v>166</v>
      </c>
      <c r="C156" s="122">
        <v>3224.3870000000002</v>
      </c>
      <c r="D156" s="123">
        <v>132.78</v>
      </c>
      <c r="E156" s="124">
        <f t="shared" si="8"/>
        <v>3.9551204929632627E-2</v>
      </c>
      <c r="F156" s="125"/>
      <c r="G156" s="452" t="s">
        <v>166</v>
      </c>
      <c r="H156" s="122">
        <v>1226.9169999999999</v>
      </c>
      <c r="I156" s="123">
        <v>3224.3870000000002</v>
      </c>
      <c r="J156" s="127">
        <v>4584.0839999999998</v>
      </c>
      <c r="K156" s="128">
        <f t="shared" si="6"/>
        <v>0.73235285391803462</v>
      </c>
      <c r="L156" s="129">
        <f t="shared" si="7"/>
        <v>0.70338741611192124</v>
      </c>
    </row>
    <row r="157" spans="2:12" ht="15" x14ac:dyDescent="0.2">
      <c r="B157" s="443" t="s">
        <v>0</v>
      </c>
      <c r="C157" s="122">
        <v>384.93200000000002</v>
      </c>
      <c r="D157" s="123">
        <v>32.357999999999997</v>
      </c>
      <c r="E157" s="124">
        <f t="shared" si="8"/>
        <v>7.7543195379711938E-2</v>
      </c>
      <c r="F157" s="136"/>
      <c r="G157" s="451" t="s">
        <v>29</v>
      </c>
      <c r="H157" s="122">
        <v>512.23599999999999</v>
      </c>
      <c r="I157" s="123">
        <v>369.94200000000001</v>
      </c>
      <c r="J157" s="127">
        <v>914.53599999999994</v>
      </c>
      <c r="K157" s="128">
        <f t="shared" si="6"/>
        <v>0.4398952036879904</v>
      </c>
      <c r="L157" s="129">
        <f t="shared" si="7"/>
        <v>0.40451332697674014</v>
      </c>
    </row>
    <row r="158" spans="2:12" ht="15" x14ac:dyDescent="0.2">
      <c r="B158" s="443" t="s">
        <v>1</v>
      </c>
      <c r="C158" s="122">
        <v>2300.9299999999998</v>
      </c>
      <c r="D158" s="123">
        <v>154.93199999999999</v>
      </c>
      <c r="E158" s="124">
        <f t="shared" si="8"/>
        <v>6.308660665786596E-2</v>
      </c>
      <c r="F158" s="136"/>
      <c r="G158" s="451" t="s">
        <v>30</v>
      </c>
      <c r="H158" s="122">
        <v>1061.356</v>
      </c>
      <c r="I158" s="123">
        <v>2232.0549999999998</v>
      </c>
      <c r="J158" s="127">
        <v>3446.346</v>
      </c>
      <c r="K158" s="128">
        <f t="shared" si="6"/>
        <v>0.69203440397452831</v>
      </c>
      <c r="L158" s="129">
        <f t="shared" si="7"/>
        <v>0.64765841851050354</v>
      </c>
    </row>
    <row r="159" spans="2:12" ht="15" x14ac:dyDescent="0.2">
      <c r="B159" s="443" t="s">
        <v>165</v>
      </c>
      <c r="C159" s="122">
        <v>2700.0680000000002</v>
      </c>
      <c r="D159" s="123">
        <v>83.194000000000003</v>
      </c>
      <c r="E159" s="124">
        <f t="shared" si="8"/>
        <v>2.9890825944521211E-2</v>
      </c>
      <c r="F159" s="136"/>
      <c r="G159" s="451" t="s">
        <v>179</v>
      </c>
      <c r="H159" s="122">
        <v>964.41899999999998</v>
      </c>
      <c r="I159" s="123">
        <v>2625.4679999999998</v>
      </c>
      <c r="J159" s="127">
        <v>3662.6260000000002</v>
      </c>
      <c r="K159" s="128">
        <f t="shared" si="6"/>
        <v>0.73668646484789879</v>
      </c>
      <c r="L159" s="129">
        <f t="shared" si="7"/>
        <v>0.71682667026335745</v>
      </c>
    </row>
    <row r="160" spans="2:12" ht="15" x14ac:dyDescent="0.2">
      <c r="B160" s="445" t="s">
        <v>58</v>
      </c>
      <c r="C160" s="133">
        <v>2226.8069999999998</v>
      </c>
      <c r="D160" s="134">
        <v>53.091999999999999</v>
      </c>
      <c r="E160" s="135">
        <f t="shared" si="8"/>
        <v>2.3286996485370623E-2</v>
      </c>
      <c r="F160" s="136"/>
      <c r="G160" s="453" t="s">
        <v>59</v>
      </c>
      <c r="H160" s="133">
        <v>503.68</v>
      </c>
      <c r="I160" s="134">
        <v>2181.569</v>
      </c>
      <c r="J160" s="138">
        <v>2733.154</v>
      </c>
      <c r="K160" s="165">
        <f t="shared" si="6"/>
        <v>0.81571473835722397</v>
      </c>
      <c r="L160" s="140">
        <f t="shared" si="7"/>
        <v>0.79818736887859232</v>
      </c>
    </row>
    <row r="161" spans="2:12" ht="16" thickBot="1" x14ac:dyDescent="0.25">
      <c r="B161" s="446" t="s">
        <v>166</v>
      </c>
      <c r="C161" s="167">
        <v>1822.97</v>
      </c>
      <c r="D161" s="186">
        <v>31.713000000000001</v>
      </c>
      <c r="E161" s="168">
        <f t="shared" si="8"/>
        <v>1.7098878891972376E-2</v>
      </c>
      <c r="F161" s="187"/>
      <c r="G161" s="454" t="s">
        <v>166</v>
      </c>
      <c r="H161" s="167">
        <v>327.98899999999998</v>
      </c>
      <c r="I161" s="186">
        <v>1822.97</v>
      </c>
      <c r="J161" s="191">
        <v>2182.672</v>
      </c>
      <c r="K161" s="188">
        <f t="shared" si="6"/>
        <v>0.84973051379226927</v>
      </c>
      <c r="L161" s="169">
        <f t="shared" si="7"/>
        <v>0.83520107464612181</v>
      </c>
    </row>
    <row r="162" spans="2:12" ht="16" thickBot="1" x14ac:dyDescent="0.25">
      <c r="B162" s="149" t="s">
        <v>23</v>
      </c>
      <c r="C162" s="114">
        <v>30265.698</v>
      </c>
      <c r="D162" s="115">
        <v>1156.5350000000001</v>
      </c>
      <c r="E162" s="116">
        <f t="shared" si="8"/>
        <v>3.6806263896012742E-2</v>
      </c>
      <c r="F162" s="117"/>
      <c r="G162" s="118" t="s">
        <v>22</v>
      </c>
      <c r="H162" s="114">
        <v>8783.7870000000003</v>
      </c>
      <c r="I162" s="115">
        <v>28418.53</v>
      </c>
      <c r="J162" s="119">
        <v>38281.781999999999</v>
      </c>
      <c r="K162" s="120">
        <f t="shared" si="6"/>
        <v>0.7705491609559868</v>
      </c>
      <c r="L162" s="121">
        <f t="shared" si="7"/>
        <v>0.74235128343816381</v>
      </c>
    </row>
    <row r="163" spans="2:12" ht="15" x14ac:dyDescent="0.2">
      <c r="B163" s="439" t="s">
        <v>54</v>
      </c>
      <c r="C163" s="122">
        <v>93.784999999999997</v>
      </c>
      <c r="D163" s="123">
        <v>15.18</v>
      </c>
      <c r="E163" s="124">
        <f t="shared" si="8"/>
        <v>0.13931078786766393</v>
      </c>
      <c r="F163" s="125"/>
      <c r="G163" s="447" t="s">
        <v>47</v>
      </c>
      <c r="H163" s="122">
        <v>484.62900000000002</v>
      </c>
      <c r="I163" s="123">
        <v>93.784999999999997</v>
      </c>
      <c r="J163" s="127">
        <v>593.59400000000005</v>
      </c>
      <c r="K163" s="128">
        <f t="shared" si="6"/>
        <v>0.18356823013709711</v>
      </c>
      <c r="L163" s="129">
        <f t="shared" si="7"/>
        <v>0.15799519536922541</v>
      </c>
    </row>
    <row r="164" spans="2:12" ht="15" x14ac:dyDescent="0.2">
      <c r="B164" s="440" t="s">
        <v>92</v>
      </c>
      <c r="C164" s="122">
        <v>4348.8760000000002</v>
      </c>
      <c r="D164" s="123">
        <v>250.53</v>
      </c>
      <c r="E164" s="124">
        <f t="shared" si="8"/>
        <v>5.447007722301532E-2</v>
      </c>
      <c r="F164" s="125"/>
      <c r="G164" s="448" t="s">
        <v>17</v>
      </c>
      <c r="H164" s="122">
        <v>1924</v>
      </c>
      <c r="I164" s="123">
        <v>4348.8760000000002</v>
      </c>
      <c r="J164" s="127">
        <v>6523.4059999999999</v>
      </c>
      <c r="K164" s="128">
        <f t="shared" si="6"/>
        <v>0.70506204887446833</v>
      </c>
      <c r="L164" s="129">
        <f t="shared" si="7"/>
        <v>0.66665726462525865</v>
      </c>
    </row>
    <row r="165" spans="2:12" ht="15" x14ac:dyDescent="0.2">
      <c r="B165" s="441" t="s">
        <v>166</v>
      </c>
      <c r="C165" s="122">
        <v>21149.484</v>
      </c>
      <c r="D165" s="123">
        <v>780.21799999999996</v>
      </c>
      <c r="E165" s="124">
        <f t="shared" si="8"/>
        <v>3.5578139639106811E-2</v>
      </c>
      <c r="F165" s="125"/>
      <c r="G165" s="449" t="s">
        <v>166</v>
      </c>
      <c r="H165" s="122">
        <v>5205.8140000000003</v>
      </c>
      <c r="I165" s="123">
        <v>21149.484</v>
      </c>
      <c r="J165" s="127">
        <v>27135.516</v>
      </c>
      <c r="K165" s="128">
        <f t="shared" si="6"/>
        <v>0.80815496561775346</v>
      </c>
      <c r="L165" s="129">
        <f t="shared" si="7"/>
        <v>0.77940231540096749</v>
      </c>
    </row>
    <row r="166" spans="2:12" ht="15" x14ac:dyDescent="0.2">
      <c r="B166" s="442" t="s">
        <v>60</v>
      </c>
      <c r="C166" s="133">
        <f>C169+C170+C171</f>
        <v>18349.89</v>
      </c>
      <c r="D166" s="134">
        <f>D169+D170+D171</f>
        <v>765.39200000000005</v>
      </c>
      <c r="E166" s="135">
        <f t="shared" si="8"/>
        <v>4.0040842714222057E-2</v>
      </c>
      <c r="F166" s="136"/>
      <c r="G166" s="450" t="s">
        <v>61</v>
      </c>
      <c r="H166" s="133">
        <v>6349.3509999999997</v>
      </c>
      <c r="I166" s="134">
        <v>17290.901999999998</v>
      </c>
      <c r="J166" s="138">
        <v>24364.871999999999</v>
      </c>
      <c r="K166" s="139">
        <f t="shared" si="6"/>
        <v>0.73940552611973509</v>
      </c>
      <c r="L166" s="140">
        <f t="shared" si="7"/>
        <v>0.70966520981517978</v>
      </c>
    </row>
    <row r="167" spans="2:12" ht="15" x14ac:dyDescent="0.2">
      <c r="B167" s="443" t="s">
        <v>92</v>
      </c>
      <c r="C167" s="122">
        <v>3063.933</v>
      </c>
      <c r="D167" s="123">
        <v>175.702</v>
      </c>
      <c r="E167" s="124">
        <f t="shared" si="8"/>
        <v>5.4235122166540362E-2</v>
      </c>
      <c r="F167" s="125"/>
      <c r="G167" s="451" t="s">
        <v>92</v>
      </c>
      <c r="H167" s="122">
        <v>1513.655</v>
      </c>
      <c r="I167" s="123">
        <v>3063.933</v>
      </c>
      <c r="J167" s="127">
        <v>4753.29</v>
      </c>
      <c r="K167" s="128">
        <f t="shared" si="6"/>
        <v>0.68155635359929656</v>
      </c>
      <c r="L167" s="129">
        <f t="shared" si="7"/>
        <v>0.64459206149845683</v>
      </c>
    </row>
    <row r="168" spans="2:12" ht="15" x14ac:dyDescent="0.2">
      <c r="B168" s="444" t="s">
        <v>166</v>
      </c>
      <c r="C168" s="122">
        <v>12284.847</v>
      </c>
      <c r="D168" s="123">
        <v>494.59699999999998</v>
      </c>
      <c r="E168" s="124">
        <f t="shared" si="8"/>
        <v>3.8702544492545995E-2</v>
      </c>
      <c r="F168" s="125"/>
      <c r="G168" s="452" t="s">
        <v>166</v>
      </c>
      <c r="H168" s="122">
        <v>3498.23</v>
      </c>
      <c r="I168" s="123">
        <v>12284.847</v>
      </c>
      <c r="J168" s="127">
        <v>16277.674000000001</v>
      </c>
      <c r="K168" s="128">
        <f t="shared" si="6"/>
        <v>0.78509030221394038</v>
      </c>
      <c r="L168" s="129">
        <f t="shared" si="7"/>
        <v>0.75470530986183892</v>
      </c>
    </row>
    <row r="169" spans="2:12" ht="15" x14ac:dyDescent="0.2">
      <c r="B169" s="443" t="s">
        <v>0</v>
      </c>
      <c r="C169" s="122">
        <v>5566.8339999999998</v>
      </c>
      <c r="D169" s="123">
        <v>293.72500000000002</v>
      </c>
      <c r="E169" s="124">
        <f t="shared" si="8"/>
        <v>5.0118939166042015E-2</v>
      </c>
      <c r="F169" s="136"/>
      <c r="G169" s="451" t="s">
        <v>29</v>
      </c>
      <c r="H169" s="122">
        <v>2268.087</v>
      </c>
      <c r="I169" s="123">
        <v>5226.3040000000001</v>
      </c>
      <c r="J169" s="127">
        <v>7774.2460000000001</v>
      </c>
      <c r="K169" s="128">
        <f t="shared" si="6"/>
        <v>0.70825633765641061</v>
      </c>
      <c r="L169" s="129">
        <f t="shared" si="7"/>
        <v>0.67225863447078982</v>
      </c>
    </row>
    <row r="170" spans="2:12" ht="15" x14ac:dyDescent="0.2">
      <c r="B170" s="443" t="s">
        <v>1</v>
      </c>
      <c r="C170" s="122">
        <v>8050.2120000000004</v>
      </c>
      <c r="D170" s="123">
        <v>329.84899999999999</v>
      </c>
      <c r="E170" s="124">
        <f t="shared" si="8"/>
        <v>3.9361169328003695E-2</v>
      </c>
      <c r="F170" s="136"/>
      <c r="G170" s="451" t="s">
        <v>30</v>
      </c>
      <c r="H170" s="122">
        <v>2488.0479999999998</v>
      </c>
      <c r="I170" s="123">
        <v>7622.1090000000004</v>
      </c>
      <c r="J170" s="127">
        <v>10429.355</v>
      </c>
      <c r="K170" s="128">
        <f t="shared" si="6"/>
        <v>0.76143797962577742</v>
      </c>
      <c r="L170" s="129">
        <f t="shared" si="7"/>
        <v>0.7308322518506658</v>
      </c>
    </row>
    <row r="171" spans="2:12" ht="15" x14ac:dyDescent="0.2">
      <c r="B171" s="443" t="s">
        <v>165</v>
      </c>
      <c r="C171" s="122">
        <v>4732.8440000000001</v>
      </c>
      <c r="D171" s="123">
        <v>141.81800000000001</v>
      </c>
      <c r="E171" s="124">
        <f t="shared" si="8"/>
        <v>2.9092888901835656E-2</v>
      </c>
      <c r="F171" s="136"/>
      <c r="G171" s="451" t="s">
        <v>179</v>
      </c>
      <c r="H171" s="122">
        <v>1593.2159999999999</v>
      </c>
      <c r="I171" s="123">
        <v>4442.4889999999996</v>
      </c>
      <c r="J171" s="127">
        <v>6161.2709999999997</v>
      </c>
      <c r="K171" s="128">
        <f t="shared" si="6"/>
        <v>0.74141439323152647</v>
      </c>
      <c r="L171" s="129">
        <f t="shared" si="7"/>
        <v>0.72103450732811458</v>
      </c>
    </row>
    <row r="172" spans="2:12" ht="15" x14ac:dyDescent="0.2">
      <c r="B172" s="445" t="s">
        <v>58</v>
      </c>
      <c r="C172" s="133">
        <v>11822.022000000001</v>
      </c>
      <c r="D172" s="134">
        <v>375.964</v>
      </c>
      <c r="E172" s="135">
        <f t="shared" si="8"/>
        <v>3.0821809436410236E-2</v>
      </c>
      <c r="F172" s="136"/>
      <c r="G172" s="453" t="s">
        <v>59</v>
      </c>
      <c r="H172" s="133">
        <v>2434.4360000000001</v>
      </c>
      <c r="I172" s="134">
        <v>11127.628000000001</v>
      </c>
      <c r="J172" s="138">
        <v>13916.91</v>
      </c>
      <c r="K172" s="165">
        <f t="shared" si="6"/>
        <v>0.8250735256605094</v>
      </c>
      <c r="L172" s="140">
        <f t="shared" si="7"/>
        <v>0.79957605531687714</v>
      </c>
    </row>
    <row r="173" spans="2:12" ht="16" thickBot="1" x14ac:dyDescent="0.25">
      <c r="B173" s="446" t="s">
        <v>166</v>
      </c>
      <c r="C173" s="167">
        <v>8864.6370000000006</v>
      </c>
      <c r="D173" s="186">
        <v>285.62099999999998</v>
      </c>
      <c r="E173" s="168">
        <f t="shared" si="8"/>
        <v>3.1214529688671073E-2</v>
      </c>
      <c r="F173" s="187"/>
      <c r="G173" s="454" t="s">
        <v>166</v>
      </c>
      <c r="H173" s="167">
        <v>1707.5840000000001</v>
      </c>
      <c r="I173" s="186">
        <v>8864.6370000000006</v>
      </c>
      <c r="J173" s="191">
        <v>10857.842000000001</v>
      </c>
      <c r="K173" s="188">
        <f t="shared" si="6"/>
        <v>0.84273265350518078</v>
      </c>
      <c r="L173" s="169">
        <f t="shared" si="7"/>
        <v>0.81642715007273081</v>
      </c>
    </row>
    <row r="174" spans="2:12" ht="16" thickBot="1" x14ac:dyDescent="0.25">
      <c r="B174" s="149" t="s">
        <v>48</v>
      </c>
      <c r="C174" s="114">
        <v>17265.013999999999</v>
      </c>
      <c r="D174" s="115">
        <v>667.15800000000002</v>
      </c>
      <c r="E174" s="116">
        <f t="shared" si="8"/>
        <v>3.7204528263503164E-2</v>
      </c>
      <c r="F174" s="117"/>
      <c r="G174" s="118" t="s">
        <v>49</v>
      </c>
      <c r="H174" s="114">
        <v>2408.8739999999998</v>
      </c>
      <c r="I174" s="115">
        <v>16160.184999999999</v>
      </c>
      <c r="J174" s="119">
        <v>19189.080999999998</v>
      </c>
      <c r="K174" s="120">
        <f t="shared" si="6"/>
        <v>0.87446642181561485</v>
      </c>
      <c r="L174" s="121">
        <f t="shared" si="7"/>
        <v>0.84215523401042502</v>
      </c>
    </row>
    <row r="175" spans="2:12" ht="15" x14ac:dyDescent="0.2">
      <c r="B175" s="439" t="s">
        <v>54</v>
      </c>
      <c r="C175" s="122">
        <v>55.143999999999998</v>
      </c>
      <c r="D175" s="123">
        <v>9.4930000000000003</v>
      </c>
      <c r="E175" s="124">
        <f t="shared" si="8"/>
        <v>0.14686634590095457</v>
      </c>
      <c r="F175" s="125"/>
      <c r="G175" s="447" t="s">
        <v>47</v>
      </c>
      <c r="H175" s="122">
        <v>210.21700000000001</v>
      </c>
      <c r="I175" s="123">
        <v>55.143999999999998</v>
      </c>
      <c r="J175" s="127">
        <v>274.85399999999998</v>
      </c>
      <c r="K175" s="128">
        <f t="shared" si="6"/>
        <v>0.23516848945258201</v>
      </c>
      <c r="L175" s="129">
        <f t="shared" si="7"/>
        <v>0.2006301527356342</v>
      </c>
    </row>
    <row r="176" spans="2:12" ht="15" x14ac:dyDescent="0.2">
      <c r="B176" s="440" t="s">
        <v>92</v>
      </c>
      <c r="C176" s="122">
        <v>2510.58</v>
      </c>
      <c r="D176" s="123">
        <v>143.68199999999999</v>
      </c>
      <c r="E176" s="124">
        <f t="shared" si="8"/>
        <v>5.413256114128899E-2</v>
      </c>
      <c r="F176" s="125"/>
      <c r="G176" s="448" t="s">
        <v>17</v>
      </c>
      <c r="H176" s="122">
        <v>784.33100000000002</v>
      </c>
      <c r="I176" s="123">
        <v>2510.58</v>
      </c>
      <c r="J176" s="127">
        <v>3438.5929999999998</v>
      </c>
      <c r="K176" s="128">
        <f t="shared" si="6"/>
        <v>0.77190350820815368</v>
      </c>
      <c r="L176" s="129">
        <f t="shared" si="7"/>
        <v>0.73011839435490045</v>
      </c>
    </row>
    <row r="177" spans="2:12" ht="15" x14ac:dyDescent="0.2">
      <c r="B177" s="441" t="s">
        <v>166</v>
      </c>
      <c r="C177" s="122">
        <v>12088.078</v>
      </c>
      <c r="D177" s="123">
        <v>451.30500000000001</v>
      </c>
      <c r="E177" s="124">
        <f t="shared" si="8"/>
        <v>3.5991005299064557E-2</v>
      </c>
      <c r="F177" s="125"/>
      <c r="G177" s="449" t="s">
        <v>166</v>
      </c>
      <c r="H177" s="122">
        <v>1084.7460000000001</v>
      </c>
      <c r="I177" s="123">
        <v>12088.078</v>
      </c>
      <c r="J177" s="127">
        <v>13624.129000000001</v>
      </c>
      <c r="K177" s="128">
        <f t="shared" si="6"/>
        <v>0.92038052487612243</v>
      </c>
      <c r="L177" s="129">
        <f t="shared" si="7"/>
        <v>0.88725510452814993</v>
      </c>
    </row>
    <row r="178" spans="2:12" ht="15" x14ac:dyDescent="0.2">
      <c r="B178" s="442" t="s">
        <v>60</v>
      </c>
      <c r="C178" s="133">
        <f>C181+C182+C183</f>
        <v>10911.787999999999</v>
      </c>
      <c r="D178" s="134">
        <f>D181+D182+D183</f>
        <v>459.04099999999994</v>
      </c>
      <c r="E178" s="135">
        <f t="shared" si="8"/>
        <v>4.0370055692509316E-2</v>
      </c>
      <c r="F178" s="136"/>
      <c r="G178" s="450" t="s">
        <v>61</v>
      </c>
      <c r="H178" s="133">
        <v>1816.5550000000001</v>
      </c>
      <c r="I178" s="134">
        <v>10291.396000000001</v>
      </c>
      <c r="J178" s="138">
        <v>12539.52</v>
      </c>
      <c r="K178" s="139">
        <f t="shared" si="6"/>
        <v>0.85513360957995199</v>
      </c>
      <c r="L178" s="140">
        <f t="shared" si="7"/>
        <v>0.82071690144439347</v>
      </c>
    </row>
    <row r="179" spans="2:12" ht="15" x14ac:dyDescent="0.2">
      <c r="B179" s="443" t="s">
        <v>92</v>
      </c>
      <c r="C179" s="122">
        <v>1874.4269999999999</v>
      </c>
      <c r="D179" s="123">
        <v>112.273</v>
      </c>
      <c r="E179" s="124">
        <f t="shared" si="8"/>
        <v>5.651230684048926E-2</v>
      </c>
      <c r="F179" s="125"/>
      <c r="G179" s="451" t="s">
        <v>92</v>
      </c>
      <c r="H179" s="122">
        <v>606.37599999999998</v>
      </c>
      <c r="I179" s="123">
        <v>1874.4269999999999</v>
      </c>
      <c r="J179" s="127">
        <v>2593.076</v>
      </c>
      <c r="K179" s="128">
        <f t="shared" si="6"/>
        <v>0.76615571622274092</v>
      </c>
      <c r="L179" s="129">
        <f t="shared" si="7"/>
        <v>0.72285848929996643</v>
      </c>
    </row>
    <row r="180" spans="2:12" ht="15" x14ac:dyDescent="0.2">
      <c r="B180" s="444" t="s">
        <v>166</v>
      </c>
      <c r="C180" s="122">
        <v>7467.2740000000003</v>
      </c>
      <c r="D180" s="123">
        <v>300.32100000000003</v>
      </c>
      <c r="E180" s="124">
        <f t="shared" si="8"/>
        <v>3.8663318569003666E-2</v>
      </c>
      <c r="F180" s="125"/>
      <c r="G180" s="452" t="s">
        <v>166</v>
      </c>
      <c r="H180" s="122">
        <v>748.29200000000003</v>
      </c>
      <c r="I180" s="123">
        <v>7467.2740000000003</v>
      </c>
      <c r="J180" s="127">
        <v>8515.8870000000006</v>
      </c>
      <c r="K180" s="128">
        <f t="shared" si="6"/>
        <v>0.9121298814791694</v>
      </c>
      <c r="L180" s="129">
        <f t="shared" si="7"/>
        <v>0.87686391329523272</v>
      </c>
    </row>
    <row r="181" spans="2:12" ht="15" x14ac:dyDescent="0.2">
      <c r="B181" s="443" t="s">
        <v>0</v>
      </c>
      <c r="C181" s="122">
        <v>3622.8589999999999</v>
      </c>
      <c r="D181" s="123">
        <v>169.554</v>
      </c>
      <c r="E181" s="124">
        <f t="shared" si="8"/>
        <v>4.4708738209683387E-2</v>
      </c>
      <c r="F181" s="136"/>
      <c r="G181" s="451" t="s">
        <v>29</v>
      </c>
      <c r="H181" s="122">
        <v>552.84900000000005</v>
      </c>
      <c r="I181" s="123">
        <v>3411.7249999999999</v>
      </c>
      <c r="J181" s="127">
        <v>4128.0770000000002</v>
      </c>
      <c r="K181" s="128">
        <f t="shared" si="6"/>
        <v>0.86607589926253792</v>
      </c>
      <c r="L181" s="129">
        <f t="shared" si="7"/>
        <v>0.82646835318236544</v>
      </c>
    </row>
    <row r="182" spans="2:12" ht="15" x14ac:dyDescent="0.2">
      <c r="B182" s="443" t="s">
        <v>1</v>
      </c>
      <c r="C182" s="122">
        <v>4827.3159999999998</v>
      </c>
      <c r="D182" s="123">
        <v>205.98599999999999</v>
      </c>
      <c r="E182" s="124">
        <f t="shared" si="8"/>
        <v>4.092462562349726E-2</v>
      </c>
      <c r="F182" s="136"/>
      <c r="G182" s="451" t="s">
        <v>30</v>
      </c>
      <c r="H182" s="122">
        <v>693.87400000000002</v>
      </c>
      <c r="I182" s="123">
        <v>4575.93</v>
      </c>
      <c r="J182" s="127">
        <v>5466.8379999999997</v>
      </c>
      <c r="K182" s="128">
        <f t="shared" si="6"/>
        <v>0.87307580725823597</v>
      </c>
      <c r="L182" s="129">
        <f t="shared" si="7"/>
        <v>0.83703413197903442</v>
      </c>
    </row>
    <row r="183" spans="2:12" ht="15" x14ac:dyDescent="0.2">
      <c r="B183" s="443" t="s">
        <v>165</v>
      </c>
      <c r="C183" s="122">
        <v>2461.6129999999998</v>
      </c>
      <c r="D183" s="123">
        <v>83.501000000000005</v>
      </c>
      <c r="E183" s="124">
        <f t="shared" si="8"/>
        <v>3.2808353574731823E-2</v>
      </c>
      <c r="F183" s="136"/>
      <c r="G183" s="451" t="s">
        <v>179</v>
      </c>
      <c r="H183" s="122">
        <v>569.83199999999999</v>
      </c>
      <c r="I183" s="123">
        <v>2303.741</v>
      </c>
      <c r="J183" s="127">
        <v>2944.605</v>
      </c>
      <c r="K183" s="128">
        <f t="shared" si="6"/>
        <v>0.8064827031129812</v>
      </c>
      <c r="L183" s="129">
        <f t="shared" si="7"/>
        <v>0.78235994301442802</v>
      </c>
    </row>
    <row r="184" spans="2:12" ht="15" x14ac:dyDescent="0.2">
      <c r="B184" s="445" t="s">
        <v>58</v>
      </c>
      <c r="C184" s="133">
        <v>6298.0820000000003</v>
      </c>
      <c r="D184" s="134">
        <v>198.624</v>
      </c>
      <c r="E184" s="135">
        <f t="shared" si="8"/>
        <v>3.0573031933413639E-2</v>
      </c>
      <c r="F184" s="136"/>
      <c r="G184" s="453" t="s">
        <v>59</v>
      </c>
      <c r="H184" s="133">
        <v>592.31899999999996</v>
      </c>
      <c r="I184" s="134">
        <v>5868.7889999999998</v>
      </c>
      <c r="J184" s="138">
        <v>6649.5609999999997</v>
      </c>
      <c r="K184" s="165">
        <f t="shared" si="6"/>
        <v>0.91092359330187367</v>
      </c>
      <c r="L184" s="140">
        <f t="shared" si="7"/>
        <v>0.88258292539913541</v>
      </c>
    </row>
    <row r="185" spans="2:12" ht="16" thickBot="1" x14ac:dyDescent="0.25">
      <c r="B185" s="446" t="s">
        <v>166</v>
      </c>
      <c r="C185" s="167">
        <v>4620.8040000000001</v>
      </c>
      <c r="D185" s="186">
        <v>150.98400000000001</v>
      </c>
      <c r="E185" s="168">
        <f t="shared" si="8"/>
        <v>3.1640969799999495E-2</v>
      </c>
      <c r="F185" s="187"/>
      <c r="G185" s="454" t="s">
        <v>166</v>
      </c>
      <c r="H185" s="167">
        <v>336.45400000000001</v>
      </c>
      <c r="I185" s="186">
        <v>4620.8040000000001</v>
      </c>
      <c r="J185" s="191">
        <v>5108.2420000000002</v>
      </c>
      <c r="K185" s="188">
        <f t="shared" si="6"/>
        <v>0.93413507034318266</v>
      </c>
      <c r="L185" s="169">
        <f t="shared" si="7"/>
        <v>0.9045781307933336</v>
      </c>
    </row>
    <row r="186" spans="2:12" ht="16" thickBot="1" x14ac:dyDescent="0.25">
      <c r="B186" s="149" t="s">
        <v>50</v>
      </c>
      <c r="C186" s="114">
        <v>13000.683999999999</v>
      </c>
      <c r="D186" s="115">
        <v>489.37700000000001</v>
      </c>
      <c r="E186" s="116">
        <f t="shared" si="8"/>
        <v>3.6276855975669792E-2</v>
      </c>
      <c r="F186" s="117"/>
      <c r="G186" s="118" t="s">
        <v>51</v>
      </c>
      <c r="H186" s="114">
        <v>6374.9129999999996</v>
      </c>
      <c r="I186" s="115">
        <v>12258.344999999999</v>
      </c>
      <c r="J186" s="119">
        <v>19092.701000000001</v>
      </c>
      <c r="K186" s="120">
        <f t="shared" si="6"/>
        <v>0.66610732551669871</v>
      </c>
      <c r="L186" s="121">
        <f t="shared" si="7"/>
        <v>0.64204352228634376</v>
      </c>
    </row>
    <row r="187" spans="2:12" ht="15" x14ac:dyDescent="0.2">
      <c r="B187" s="439" t="s">
        <v>54</v>
      </c>
      <c r="C187" s="122">
        <v>38.640999999999998</v>
      </c>
      <c r="D187" s="123">
        <v>5.6870000000000003</v>
      </c>
      <c r="E187" s="124">
        <f t="shared" si="8"/>
        <v>0.12829362930878904</v>
      </c>
      <c r="F187" s="125"/>
      <c r="G187" s="447" t="s">
        <v>47</v>
      </c>
      <c r="H187" s="122">
        <v>274.41199999999998</v>
      </c>
      <c r="I187" s="123">
        <v>38.640999999999998</v>
      </c>
      <c r="J187" s="127">
        <v>318.74</v>
      </c>
      <c r="K187" s="128">
        <f t="shared" si="6"/>
        <v>0.13907259835602695</v>
      </c>
      <c r="L187" s="129">
        <f t="shared" si="7"/>
        <v>0.12123046997552864</v>
      </c>
    </row>
    <row r="188" spans="2:12" ht="15" x14ac:dyDescent="0.2">
      <c r="B188" s="440" t="s">
        <v>92</v>
      </c>
      <c r="C188" s="122">
        <v>1838.296</v>
      </c>
      <c r="D188" s="123">
        <v>106.848</v>
      </c>
      <c r="E188" s="124">
        <f t="shared" si="8"/>
        <v>5.4930637526064904E-2</v>
      </c>
      <c r="F188" s="125"/>
      <c r="G188" s="448" t="s">
        <v>17</v>
      </c>
      <c r="H188" s="122">
        <v>1139.6690000000001</v>
      </c>
      <c r="I188" s="123">
        <v>1838.296</v>
      </c>
      <c r="J188" s="127">
        <v>3084.8130000000001</v>
      </c>
      <c r="K188" s="128">
        <f t="shared" si="6"/>
        <v>0.63055491532225771</v>
      </c>
      <c r="L188" s="129">
        <f t="shared" si="7"/>
        <v>0.59591813182841225</v>
      </c>
    </row>
    <row r="189" spans="2:12" ht="15" x14ac:dyDescent="0.2">
      <c r="B189" s="441" t="s">
        <v>166</v>
      </c>
      <c r="C189" s="122">
        <v>9061.4060000000009</v>
      </c>
      <c r="D189" s="123">
        <v>328.91300000000001</v>
      </c>
      <c r="E189" s="124">
        <f t="shared" si="8"/>
        <v>3.5026818577728824E-2</v>
      </c>
      <c r="F189" s="125"/>
      <c r="G189" s="449" t="s">
        <v>166</v>
      </c>
      <c r="H189" s="122">
        <v>4121.0680000000002</v>
      </c>
      <c r="I189" s="123">
        <v>9061.4060000000009</v>
      </c>
      <c r="J189" s="127">
        <v>13511.387000000001</v>
      </c>
      <c r="K189" s="128">
        <f t="shared" si="6"/>
        <v>0.69499297148397854</v>
      </c>
      <c r="L189" s="129">
        <f t="shared" si="7"/>
        <v>0.67064957875901265</v>
      </c>
    </row>
    <row r="190" spans="2:12" ht="15" x14ac:dyDescent="0.2">
      <c r="B190" s="442" t="s">
        <v>60</v>
      </c>
      <c r="C190" s="133">
        <f>C193+C194+C195</f>
        <v>7438.1020000000008</v>
      </c>
      <c r="D190" s="134">
        <f>D193+D194+D195</f>
        <v>306.351</v>
      </c>
      <c r="E190" s="135">
        <f t="shared" si="8"/>
        <v>3.955747423349331E-2</v>
      </c>
      <c r="F190" s="136"/>
      <c r="G190" s="450" t="s">
        <v>61</v>
      </c>
      <c r="H190" s="133">
        <v>4532.7960000000003</v>
      </c>
      <c r="I190" s="134">
        <v>6999.5060000000003</v>
      </c>
      <c r="J190" s="138">
        <v>11825.352000000001</v>
      </c>
      <c r="K190" s="139">
        <f t="shared" si="6"/>
        <v>0.61668828124524322</v>
      </c>
      <c r="L190" s="140">
        <f t="shared" si="7"/>
        <v>0.59190677791240376</v>
      </c>
    </row>
    <row r="191" spans="2:12" ht="15" x14ac:dyDescent="0.2">
      <c r="B191" s="443" t="s">
        <v>92</v>
      </c>
      <c r="C191" s="122">
        <v>1189.5060000000001</v>
      </c>
      <c r="D191" s="123">
        <v>63.429000000000002</v>
      </c>
      <c r="E191" s="124">
        <f t="shared" si="8"/>
        <v>5.0624334063618617E-2</v>
      </c>
      <c r="F191" s="125"/>
      <c r="G191" s="451" t="s">
        <v>92</v>
      </c>
      <c r="H191" s="122">
        <v>907.279</v>
      </c>
      <c r="I191" s="123">
        <v>1189.5060000000001</v>
      </c>
      <c r="J191" s="127">
        <v>2160.2139999999999</v>
      </c>
      <c r="K191" s="128">
        <f t="shared" si="6"/>
        <v>0.58000503653804669</v>
      </c>
      <c r="L191" s="129">
        <f t="shared" si="7"/>
        <v>0.55064266780976334</v>
      </c>
    </row>
    <row r="192" spans="2:12" ht="15" x14ac:dyDescent="0.2">
      <c r="B192" s="444" t="s">
        <v>166</v>
      </c>
      <c r="C192" s="122">
        <v>4817.5730000000003</v>
      </c>
      <c r="D192" s="123">
        <v>194.27600000000001</v>
      </c>
      <c r="E192" s="124">
        <f t="shared" si="8"/>
        <v>3.8763338640090711E-2</v>
      </c>
      <c r="F192" s="125"/>
      <c r="G192" s="452" t="s">
        <v>166</v>
      </c>
      <c r="H192" s="122">
        <v>2749.9380000000001</v>
      </c>
      <c r="I192" s="123">
        <v>4817.5730000000003</v>
      </c>
      <c r="J192" s="127">
        <v>7761.7870000000003</v>
      </c>
      <c r="K192" s="128">
        <f t="shared" si="6"/>
        <v>0.64570813396451099</v>
      </c>
      <c r="L192" s="129">
        <f t="shared" si="7"/>
        <v>0.62067833090498359</v>
      </c>
    </row>
    <row r="193" spans="2:12" ht="15" x14ac:dyDescent="0.2">
      <c r="B193" s="443" t="s">
        <v>0</v>
      </c>
      <c r="C193" s="122">
        <v>1943.9749999999999</v>
      </c>
      <c r="D193" s="123">
        <v>124.17100000000001</v>
      </c>
      <c r="E193" s="124">
        <f t="shared" si="8"/>
        <v>6.0039765084283228E-2</v>
      </c>
      <c r="F193" s="136"/>
      <c r="G193" s="451" t="s">
        <v>29</v>
      </c>
      <c r="H193" s="122">
        <v>1715.2380000000001</v>
      </c>
      <c r="I193" s="123">
        <v>1814.579</v>
      </c>
      <c r="J193" s="127">
        <v>3646.1689999999999</v>
      </c>
      <c r="K193" s="128">
        <f t="shared" si="6"/>
        <v>0.5295780310786472</v>
      </c>
      <c r="L193" s="129">
        <f t="shared" si="7"/>
        <v>0.49766727762755925</v>
      </c>
    </row>
    <row r="194" spans="2:12" ht="15" x14ac:dyDescent="0.2">
      <c r="B194" s="443" t="s">
        <v>1</v>
      </c>
      <c r="C194" s="122">
        <v>3222.8960000000002</v>
      </c>
      <c r="D194" s="123">
        <v>123.863</v>
      </c>
      <c r="E194" s="124">
        <f t="shared" si="8"/>
        <v>3.7009835485614588E-2</v>
      </c>
      <c r="F194" s="136"/>
      <c r="G194" s="451" t="s">
        <v>30</v>
      </c>
      <c r="H194" s="122">
        <v>1794.174</v>
      </c>
      <c r="I194" s="123">
        <v>3046.1790000000001</v>
      </c>
      <c r="J194" s="127">
        <v>4962.5169999999998</v>
      </c>
      <c r="K194" s="128">
        <f t="shared" si="6"/>
        <v>0.63845484055772506</v>
      </c>
      <c r="L194" s="129">
        <f t="shared" si="7"/>
        <v>0.61383749415871025</v>
      </c>
    </row>
    <row r="195" spans="2:12" ht="15" x14ac:dyDescent="0.2">
      <c r="B195" s="443" t="s">
        <v>165</v>
      </c>
      <c r="C195" s="122">
        <v>2271.2310000000002</v>
      </c>
      <c r="D195" s="123">
        <v>58.317</v>
      </c>
      <c r="E195" s="124">
        <f t="shared" si="8"/>
        <v>2.5033611670590171E-2</v>
      </c>
      <c r="F195" s="136"/>
      <c r="G195" s="451" t="s">
        <v>179</v>
      </c>
      <c r="H195" s="122">
        <v>1023.384</v>
      </c>
      <c r="I195" s="123">
        <v>2138.748</v>
      </c>
      <c r="J195" s="127">
        <v>3216.6660000000002</v>
      </c>
      <c r="K195" s="128">
        <f t="shared" si="6"/>
        <v>0.68184946774082233</v>
      </c>
      <c r="L195" s="129">
        <f t="shared" si="7"/>
        <v>0.66489588909759356</v>
      </c>
    </row>
    <row r="196" spans="2:12" ht="15" x14ac:dyDescent="0.2">
      <c r="B196" s="445" t="s">
        <v>58</v>
      </c>
      <c r="C196" s="133">
        <v>5523.94</v>
      </c>
      <c r="D196" s="134">
        <v>177.34</v>
      </c>
      <c r="E196" s="135">
        <f t="shared" si="8"/>
        <v>3.1105295652906016E-2</v>
      </c>
      <c r="F196" s="136"/>
      <c r="G196" s="453" t="s">
        <v>59</v>
      </c>
      <c r="H196" s="133">
        <v>1842.117</v>
      </c>
      <c r="I196" s="134">
        <v>5258.8389999999999</v>
      </c>
      <c r="J196" s="138">
        <v>7267.3490000000002</v>
      </c>
      <c r="K196" s="165">
        <f t="shared" si="6"/>
        <v>0.74652146195263225</v>
      </c>
      <c r="L196" s="140">
        <f t="shared" si="7"/>
        <v>0.72362549259709419</v>
      </c>
    </row>
    <row r="197" spans="2:12" ht="16" thickBot="1" x14ac:dyDescent="0.25">
      <c r="B197" s="446" t="s">
        <v>166</v>
      </c>
      <c r="C197" s="167">
        <v>4243.8329999999996</v>
      </c>
      <c r="D197" s="186">
        <v>134.637</v>
      </c>
      <c r="E197" s="168">
        <f t="shared" si="8"/>
        <v>3.0749782458255971E-2</v>
      </c>
      <c r="F197" s="187"/>
      <c r="G197" s="454" t="s">
        <v>166</v>
      </c>
      <c r="H197" s="167">
        <v>1371.13</v>
      </c>
      <c r="I197" s="186">
        <v>4243.8329999999996</v>
      </c>
      <c r="J197" s="191">
        <v>5749.6</v>
      </c>
      <c r="K197" s="188">
        <f t="shared" si="6"/>
        <v>0.76152601920133578</v>
      </c>
      <c r="L197" s="169">
        <f t="shared" si="7"/>
        <v>0.73810925977459285</v>
      </c>
    </row>
    <row r="198" spans="2:12" ht="16" thickBot="1" x14ac:dyDescent="0.25">
      <c r="B198" s="149" t="s">
        <v>192</v>
      </c>
      <c r="C198" s="114">
        <v>14416.659</v>
      </c>
      <c r="D198" s="115">
        <v>615.88099999999997</v>
      </c>
      <c r="E198" s="116">
        <f t="shared" si="8"/>
        <v>4.0969856058922845E-2</v>
      </c>
      <c r="F198" s="117"/>
      <c r="G198" s="118" t="s">
        <v>193</v>
      </c>
      <c r="H198" s="114">
        <v>4422.2430000000004</v>
      </c>
      <c r="I198" s="115">
        <v>13669.079</v>
      </c>
      <c r="J198" s="119">
        <v>18673.761999999999</v>
      </c>
      <c r="K198" s="120">
        <f t="shared" ref="K198:K209" si="9">(J198-H198)/J198</f>
        <v>0.76318414039977589</v>
      </c>
      <c r="L198" s="121">
        <f t="shared" ref="L198:L209" si="10">I198/J198</f>
        <v>0.7319938531935879</v>
      </c>
    </row>
    <row r="199" spans="2:12" ht="15" x14ac:dyDescent="0.2">
      <c r="B199" s="439" t="s">
        <v>54</v>
      </c>
      <c r="C199" s="122">
        <v>75.47</v>
      </c>
      <c r="D199" s="123">
        <v>3.7069999999999999</v>
      </c>
      <c r="E199" s="124">
        <f t="shared" si="8"/>
        <v>4.6819152026472334E-2</v>
      </c>
      <c r="F199" s="125"/>
      <c r="G199" s="447" t="s">
        <v>47</v>
      </c>
      <c r="H199" s="122">
        <v>179.22900000000001</v>
      </c>
      <c r="I199" s="123">
        <v>75.47</v>
      </c>
      <c r="J199" s="127">
        <v>258.40600000000001</v>
      </c>
      <c r="K199" s="128">
        <f t="shared" si="9"/>
        <v>0.30640542402266197</v>
      </c>
      <c r="L199" s="129">
        <f t="shared" si="10"/>
        <v>0.29205978189360926</v>
      </c>
    </row>
    <row r="200" spans="2:12" ht="15" x14ac:dyDescent="0.2">
      <c r="B200" s="440" t="s">
        <v>92</v>
      </c>
      <c r="C200" s="122">
        <v>2314.4810000000002</v>
      </c>
      <c r="D200" s="123">
        <v>158.07499999999999</v>
      </c>
      <c r="E200" s="124">
        <f t="shared" si="8"/>
        <v>6.3931817924447409E-2</v>
      </c>
      <c r="F200" s="125"/>
      <c r="G200" s="448" t="s">
        <v>17</v>
      </c>
      <c r="H200" s="122">
        <v>891.51300000000003</v>
      </c>
      <c r="I200" s="123">
        <v>2314.4810000000002</v>
      </c>
      <c r="J200" s="127">
        <v>3364.069</v>
      </c>
      <c r="K200" s="128">
        <f t="shared" si="9"/>
        <v>0.73498968065161563</v>
      </c>
      <c r="L200" s="129">
        <f t="shared" si="10"/>
        <v>0.68800045421184886</v>
      </c>
    </row>
    <row r="201" spans="2:12" ht="15" x14ac:dyDescent="0.2">
      <c r="B201" s="441" t="s">
        <v>166</v>
      </c>
      <c r="C201" s="122">
        <v>10115.807000000001</v>
      </c>
      <c r="D201" s="123">
        <v>412.86200000000002</v>
      </c>
      <c r="E201" s="124">
        <f t="shared" si="8"/>
        <v>3.9213123710128986E-2</v>
      </c>
      <c r="F201" s="125"/>
      <c r="G201" s="449" t="s">
        <v>166</v>
      </c>
      <c r="H201" s="122">
        <v>2688.511</v>
      </c>
      <c r="I201" s="123">
        <v>10115.807000000001</v>
      </c>
      <c r="J201" s="127">
        <v>13217.18</v>
      </c>
      <c r="K201" s="128">
        <f t="shared" si="9"/>
        <v>0.79658966587426361</v>
      </c>
      <c r="L201" s="129">
        <f t="shared" si="10"/>
        <v>0.76535289676012586</v>
      </c>
    </row>
    <row r="202" spans="2:12" ht="15" x14ac:dyDescent="0.2">
      <c r="B202" s="442" t="s">
        <v>60</v>
      </c>
      <c r="C202" s="133">
        <f>C205+C206+C207</f>
        <v>11856.303</v>
      </c>
      <c r="D202" s="134">
        <f>D205+D206+D207</f>
        <v>530.62799999999993</v>
      </c>
      <c r="E202" s="135">
        <f t="shared" si="8"/>
        <v>4.2837729539302344E-2</v>
      </c>
      <c r="F202" s="136"/>
      <c r="G202" s="450" t="s">
        <v>61</v>
      </c>
      <c r="H202" s="133">
        <v>3875.076</v>
      </c>
      <c r="I202" s="134">
        <v>11310.888999999999</v>
      </c>
      <c r="J202" s="138">
        <v>15691.726000000001</v>
      </c>
      <c r="K202" s="139">
        <f t="shared" si="9"/>
        <v>0.75304972824531868</v>
      </c>
      <c r="L202" s="140">
        <f t="shared" si="10"/>
        <v>0.72081866583701493</v>
      </c>
    </row>
    <row r="203" spans="2:12" ht="15" x14ac:dyDescent="0.2">
      <c r="B203" s="443" t="s">
        <v>92</v>
      </c>
      <c r="C203" s="122">
        <v>2037.567</v>
      </c>
      <c r="D203" s="123">
        <v>137.56899999999999</v>
      </c>
      <c r="E203" s="124">
        <f t="shared" si="8"/>
        <v>6.3246160240095328E-2</v>
      </c>
      <c r="F203" s="125"/>
      <c r="G203" s="451" t="s">
        <v>92</v>
      </c>
      <c r="H203" s="122">
        <v>797.13400000000001</v>
      </c>
      <c r="I203" s="123">
        <v>2037.567</v>
      </c>
      <c r="J203" s="127">
        <v>2972.27</v>
      </c>
      <c r="K203" s="128">
        <f t="shared" si="9"/>
        <v>0.73180969427407339</v>
      </c>
      <c r="L203" s="129">
        <f t="shared" si="10"/>
        <v>0.68552554108476016</v>
      </c>
    </row>
    <row r="204" spans="2:12" ht="15" x14ac:dyDescent="0.2">
      <c r="B204" s="444" t="s">
        <v>166</v>
      </c>
      <c r="C204" s="122">
        <v>8259.2929999999997</v>
      </c>
      <c r="D204" s="123">
        <v>347.97800000000001</v>
      </c>
      <c r="E204" s="124">
        <f t="shared" si="8"/>
        <v>4.0428377356771975E-2</v>
      </c>
      <c r="F204" s="125"/>
      <c r="G204" s="452" t="s">
        <v>166</v>
      </c>
      <c r="H204" s="122">
        <v>2325.3290000000002</v>
      </c>
      <c r="I204" s="123">
        <v>8259.2929999999997</v>
      </c>
      <c r="J204" s="127">
        <v>10932.6</v>
      </c>
      <c r="K204" s="128">
        <f t="shared" si="9"/>
        <v>0.78730320326363357</v>
      </c>
      <c r="L204" s="129">
        <f t="shared" si="10"/>
        <v>0.75547381226789601</v>
      </c>
    </row>
    <row r="205" spans="2:12" ht="15" x14ac:dyDescent="0.2">
      <c r="B205" s="443" t="s">
        <v>0</v>
      </c>
      <c r="C205" s="122">
        <v>4758.9229999999998</v>
      </c>
      <c r="D205" s="123">
        <v>251.30699999999999</v>
      </c>
      <c r="E205" s="124">
        <f t="shared" si="8"/>
        <v>5.0158775146051181E-2</v>
      </c>
      <c r="F205" s="136"/>
      <c r="G205" s="451" t="s">
        <v>29</v>
      </c>
      <c r="H205" s="122">
        <v>1837.721</v>
      </c>
      <c r="I205" s="123">
        <v>4505.9210000000003</v>
      </c>
      <c r="J205" s="127">
        <v>6582.5379999999996</v>
      </c>
      <c r="K205" s="128">
        <f t="shared" si="9"/>
        <v>0.72081877841039421</v>
      </c>
      <c r="L205" s="129">
        <f t="shared" si="10"/>
        <v>0.68452639392283043</v>
      </c>
    </row>
    <row r="206" spans="2:12" ht="15" x14ac:dyDescent="0.2">
      <c r="B206" s="443" t="s">
        <v>1</v>
      </c>
      <c r="C206" s="122">
        <v>4955.5129999999999</v>
      </c>
      <c r="D206" s="123">
        <v>211.79</v>
      </c>
      <c r="E206" s="124">
        <f t="shared" si="8"/>
        <v>4.0986564945001289E-2</v>
      </c>
      <c r="F206" s="136"/>
      <c r="G206" s="451" t="s">
        <v>30</v>
      </c>
      <c r="H206" s="122">
        <v>1400.922</v>
      </c>
      <c r="I206" s="123">
        <v>4764.25</v>
      </c>
      <c r="J206" s="127">
        <v>6370.4560000000001</v>
      </c>
      <c r="K206" s="128">
        <f t="shared" si="9"/>
        <v>0.78009078157042444</v>
      </c>
      <c r="L206" s="129">
        <f t="shared" si="10"/>
        <v>0.74786640077256639</v>
      </c>
    </row>
    <row r="207" spans="2:12" ht="15" x14ac:dyDescent="0.2">
      <c r="B207" s="443" t="s">
        <v>165</v>
      </c>
      <c r="C207" s="122">
        <v>2141.8670000000002</v>
      </c>
      <c r="D207" s="123">
        <v>67.531000000000006</v>
      </c>
      <c r="E207" s="124">
        <f t="shared" si="8"/>
        <v>3.056533951782341E-2</v>
      </c>
      <c r="F207" s="136"/>
      <c r="G207" s="451" t="s">
        <v>179</v>
      </c>
      <c r="H207" s="122">
        <v>636.43299999999999</v>
      </c>
      <c r="I207" s="123">
        <v>2040.7180000000001</v>
      </c>
      <c r="J207" s="127">
        <v>2738.732</v>
      </c>
      <c r="K207" s="128">
        <f t="shared" si="9"/>
        <v>0.76761764203288241</v>
      </c>
      <c r="L207" s="129">
        <f t="shared" si="10"/>
        <v>0.74513241894424143</v>
      </c>
    </row>
    <row r="208" spans="2:12" ht="15" x14ac:dyDescent="0.2">
      <c r="B208" s="445" t="s">
        <v>58</v>
      </c>
      <c r="C208" s="133">
        <v>2484.886</v>
      </c>
      <c r="D208" s="134">
        <v>81.546999999999997</v>
      </c>
      <c r="E208" s="135">
        <f t="shared" si="8"/>
        <v>3.1774451154579136E-2</v>
      </c>
      <c r="F208" s="136"/>
      <c r="G208" s="453" t="s">
        <v>59</v>
      </c>
      <c r="H208" s="133">
        <v>547.16700000000003</v>
      </c>
      <c r="I208" s="134">
        <v>2358.19</v>
      </c>
      <c r="J208" s="138">
        <v>2982.0360000000001</v>
      </c>
      <c r="K208" s="165">
        <f t="shared" si="9"/>
        <v>0.81651227550572836</v>
      </c>
      <c r="L208" s="140">
        <f t="shared" si="10"/>
        <v>0.79079863556308505</v>
      </c>
    </row>
    <row r="209" spans="2:12" ht="16" thickBot="1" x14ac:dyDescent="0.25">
      <c r="B209" s="446" t="s">
        <v>166</v>
      </c>
      <c r="C209" s="167">
        <v>1856.5139999999999</v>
      </c>
      <c r="D209" s="186">
        <v>64.884</v>
      </c>
      <c r="E209" s="168">
        <f>D209/(C209+D209)</f>
        <v>3.3769161829043229E-2</v>
      </c>
      <c r="F209" s="187"/>
      <c r="G209" s="454" t="s">
        <v>166</v>
      </c>
      <c r="H209" s="167">
        <v>363.18200000000002</v>
      </c>
      <c r="I209" s="186">
        <v>1856.5139999999999</v>
      </c>
      <c r="J209" s="191">
        <v>2284.58</v>
      </c>
      <c r="K209" s="188">
        <f t="shared" si="9"/>
        <v>0.84102898563412087</v>
      </c>
      <c r="L209" s="169">
        <f t="shared" si="10"/>
        <v>0.81262814171532616</v>
      </c>
    </row>
    <row r="210" spans="2:12" ht="57.75" customHeight="1" x14ac:dyDescent="0.15">
      <c r="B210" s="427" t="s">
        <v>194</v>
      </c>
      <c r="C210" s="427"/>
      <c r="D210" s="427"/>
      <c r="E210" s="427"/>
      <c r="F210" s="427"/>
      <c r="G210" s="427"/>
      <c r="H210" s="427"/>
      <c r="I210" s="427"/>
      <c r="J210" s="427"/>
      <c r="K210" s="427"/>
      <c r="L210" s="427"/>
    </row>
    <row r="211" spans="2:12" ht="15" x14ac:dyDescent="0.15">
      <c r="B211" s="152" t="s">
        <v>99</v>
      </c>
      <c r="C211" s="150"/>
      <c r="D211" s="150"/>
      <c r="E211" s="150"/>
      <c r="F211" s="150"/>
      <c r="G211" s="150"/>
      <c r="H211" s="150"/>
      <c r="I211" s="150"/>
      <c r="J211" s="150"/>
      <c r="K211" s="150"/>
      <c r="L211" s="150"/>
    </row>
    <row r="212" spans="2:12" ht="15" x14ac:dyDescent="0.15">
      <c r="B212" s="152" t="s">
        <v>100</v>
      </c>
      <c r="C212" s="150"/>
      <c r="D212" s="150"/>
      <c r="E212" s="150"/>
      <c r="F212" s="150"/>
      <c r="G212" s="150"/>
      <c r="H212" s="150"/>
      <c r="I212" s="150"/>
      <c r="J212" s="150"/>
      <c r="K212" s="150"/>
      <c r="L212" s="150"/>
    </row>
    <row r="213" spans="2:12" ht="15" x14ac:dyDescent="0.15">
      <c r="B213" s="150" t="s">
        <v>101</v>
      </c>
      <c r="C213" s="150"/>
      <c r="D213" s="150"/>
      <c r="E213" s="150"/>
      <c r="F213" s="150"/>
      <c r="G213" s="150"/>
      <c r="H213" s="150"/>
      <c r="I213" s="150"/>
      <c r="J213" s="150"/>
      <c r="K213" s="150"/>
      <c r="L213" s="150"/>
    </row>
    <row r="214" spans="2:12" ht="15" x14ac:dyDescent="0.15">
      <c r="B214" s="150" t="s">
        <v>102</v>
      </c>
      <c r="C214" s="150"/>
      <c r="D214" s="150"/>
      <c r="E214" s="150"/>
      <c r="F214" s="150"/>
      <c r="G214" s="150"/>
      <c r="H214" s="150"/>
      <c r="I214" s="150"/>
      <c r="J214" s="150"/>
      <c r="K214" s="153"/>
      <c r="L214" s="150"/>
    </row>
    <row r="215" spans="2:12" x14ac:dyDescent="0.15">
      <c r="B215" s="152"/>
      <c r="C215" s="150"/>
      <c r="D215" s="150"/>
      <c r="E215" s="150"/>
      <c r="F215" s="150"/>
      <c r="G215" s="150"/>
      <c r="H215" s="150"/>
      <c r="I215" s="150"/>
      <c r="J215" s="150"/>
      <c r="K215" s="150"/>
      <c r="L215" s="150"/>
    </row>
    <row r="216" spans="2:12" x14ac:dyDescent="0.15">
      <c r="B216" s="150"/>
      <c r="C216" s="150"/>
      <c r="D216" s="150"/>
      <c r="E216" s="150"/>
      <c r="F216" s="150"/>
      <c r="G216" s="150"/>
      <c r="H216" s="150"/>
      <c r="I216" s="150"/>
      <c r="J216" s="150"/>
      <c r="K216" s="150"/>
      <c r="L216" s="150"/>
    </row>
    <row r="217" spans="2:12" x14ac:dyDescent="0.15">
      <c r="B217" s="150"/>
      <c r="C217" s="150"/>
      <c r="D217" s="150"/>
      <c r="E217" s="150"/>
      <c r="F217" s="150"/>
      <c r="G217" s="150"/>
      <c r="H217" s="150"/>
      <c r="I217" s="150"/>
      <c r="J217" s="150"/>
      <c r="K217" s="150"/>
      <c r="L217" s="150"/>
    </row>
    <row r="218" spans="2:12" x14ac:dyDescent="0.15">
      <c r="B218" s="150"/>
      <c r="C218" s="150"/>
      <c r="D218" s="150"/>
      <c r="E218" s="150"/>
      <c r="F218" s="150"/>
      <c r="G218" s="150"/>
      <c r="H218" s="150"/>
      <c r="I218" s="150"/>
      <c r="J218" s="150"/>
      <c r="K218" s="150"/>
      <c r="L218" s="150"/>
    </row>
  </sheetData>
  <mergeCells count="4">
    <mergeCell ref="B2:L2"/>
    <mergeCell ref="B3:L3"/>
    <mergeCell ref="B4:L4"/>
    <mergeCell ref="B210:L210"/>
  </mergeCells>
  <pageMargins left="0.39" right="0.17" top="0.43" bottom="0.17" header="0.5" footer="0.5"/>
  <pageSetup orientation="landscape" horizontalDpi="1200" verticalDpi="12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9" tint="-0.249977111117893"/>
  </sheetPr>
  <dimension ref="B1:L218"/>
  <sheetViews>
    <sheetView zoomScaleNormal="100" workbookViewId="0">
      <selection activeCell="G9" sqref="G9"/>
    </sheetView>
  </sheetViews>
  <sheetFormatPr baseColWidth="10" defaultColWidth="9.1640625" defaultRowHeight="13" x14ac:dyDescent="0.15"/>
  <cols>
    <col min="1" max="1" width="9.1640625" style="3"/>
    <col min="2" max="2" width="26.1640625" style="3" customWidth="1"/>
    <col min="3" max="3" width="10" style="3" bestFit="1" customWidth="1"/>
    <col min="4" max="5" width="12.33203125" style="3" bestFit="1" customWidth="1"/>
    <col min="6" max="6" width="0.6640625" style="18" customWidth="1"/>
    <col min="7" max="7" width="31.5" style="18" customWidth="1"/>
    <col min="8" max="8" width="12.83203125" style="3" customWidth="1"/>
    <col min="9" max="9" width="12.6640625" style="3" bestFit="1" customWidth="1"/>
    <col min="10" max="10" width="9" style="3" customWidth="1"/>
    <col min="11" max="11" width="13.1640625" style="3" customWidth="1"/>
    <col min="12" max="12" width="12.33203125" style="3" bestFit="1" customWidth="1"/>
    <col min="13" max="16384" width="9.1640625" style="3"/>
  </cols>
  <sheetData>
    <row r="1" spans="2:12" ht="8.25" customHeight="1" thickBot="1" x14ac:dyDescent="0.2">
      <c r="B1" s="34"/>
      <c r="C1" s="34"/>
      <c r="D1" s="34"/>
      <c r="E1" s="34"/>
      <c r="F1" s="45"/>
      <c r="G1" s="45"/>
      <c r="H1" s="34"/>
      <c r="I1" s="34"/>
      <c r="J1" s="34"/>
      <c r="K1" s="34"/>
      <c r="L1" s="34"/>
    </row>
    <row r="2" spans="2:12" ht="23.25" customHeight="1" x14ac:dyDescent="0.25">
      <c r="B2" s="428" t="s">
        <v>63</v>
      </c>
      <c r="C2" s="429"/>
      <c r="D2" s="429"/>
      <c r="E2" s="429"/>
      <c r="F2" s="429"/>
      <c r="G2" s="429"/>
      <c r="H2" s="429"/>
      <c r="I2" s="429"/>
      <c r="J2" s="429"/>
      <c r="K2" s="429"/>
      <c r="L2" s="430"/>
    </row>
    <row r="3" spans="2:12" ht="23.25" customHeight="1" x14ac:dyDescent="0.25">
      <c r="B3" s="431" t="s">
        <v>84</v>
      </c>
      <c r="C3" s="432"/>
      <c r="D3" s="432"/>
      <c r="E3" s="432"/>
      <c r="F3" s="432"/>
      <c r="G3" s="432"/>
      <c r="H3" s="432"/>
      <c r="I3" s="432"/>
      <c r="J3" s="432"/>
      <c r="K3" s="432"/>
      <c r="L3" s="433"/>
    </row>
    <row r="4" spans="2:12" ht="23.25" customHeight="1" thickBot="1" x14ac:dyDescent="0.3">
      <c r="B4" s="431" t="s">
        <v>62</v>
      </c>
      <c r="C4" s="432"/>
      <c r="D4" s="432"/>
      <c r="E4" s="432"/>
      <c r="F4" s="432"/>
      <c r="G4" s="432"/>
      <c r="H4" s="432"/>
      <c r="I4" s="432"/>
      <c r="J4" s="432"/>
      <c r="K4" s="432"/>
      <c r="L4" s="433"/>
    </row>
    <row r="5" spans="2:12" ht="44.25" customHeight="1" thickBot="1" x14ac:dyDescent="0.2">
      <c r="B5" s="107"/>
      <c r="C5" s="108" t="s">
        <v>3</v>
      </c>
      <c r="D5" s="109" t="s">
        <v>4</v>
      </c>
      <c r="E5" s="110" t="s">
        <v>16</v>
      </c>
      <c r="F5" s="111"/>
      <c r="G5" s="112"/>
      <c r="H5" s="43" t="s">
        <v>26</v>
      </c>
      <c r="I5" s="43" t="s">
        <v>3</v>
      </c>
      <c r="J5" s="113" t="s">
        <v>27</v>
      </c>
      <c r="K5" s="42" t="s">
        <v>24</v>
      </c>
      <c r="L5" s="113" t="s">
        <v>25</v>
      </c>
    </row>
    <row r="6" spans="2:12" ht="15.75" customHeight="1" thickBot="1" x14ac:dyDescent="0.25">
      <c r="B6" s="267" t="s">
        <v>2</v>
      </c>
      <c r="C6" s="173">
        <v>158838.37700000001</v>
      </c>
      <c r="D6" s="174">
        <v>5484.6019999999999</v>
      </c>
      <c r="E6" s="175">
        <f t="shared" ref="E6:E74" si="0">D6/(C6+D6)</f>
        <v>3.3376963060047733E-2</v>
      </c>
      <c r="F6" s="176"/>
      <c r="G6" s="164" t="s">
        <v>20</v>
      </c>
      <c r="H6" s="173">
        <v>46217.61</v>
      </c>
      <c r="I6" s="174">
        <v>146261.66</v>
      </c>
      <c r="J6" s="177">
        <v>197421.98199999999</v>
      </c>
      <c r="K6" s="189">
        <f>(J6-H6)/J6</f>
        <v>0.76589430654181145</v>
      </c>
      <c r="L6" s="178">
        <f>I6/J6</f>
        <v>0.74085802664062006</v>
      </c>
    </row>
    <row r="7" spans="2:12" ht="15" x14ac:dyDescent="0.2">
      <c r="B7" s="268" t="s">
        <v>54</v>
      </c>
      <c r="C7" s="179">
        <v>1855.0550000000001</v>
      </c>
      <c r="D7" s="180">
        <v>250.435</v>
      </c>
      <c r="E7" s="181">
        <f t="shared" si="0"/>
        <v>0.11894380880460129</v>
      </c>
      <c r="F7" s="182"/>
      <c r="G7" s="126" t="s">
        <v>47</v>
      </c>
      <c r="H7" s="179">
        <v>6850.1260000000002</v>
      </c>
      <c r="I7" s="180">
        <v>1855.0550000000001</v>
      </c>
      <c r="J7" s="183">
        <v>8955.616</v>
      </c>
      <c r="K7" s="190">
        <f t="shared" ref="K7:K75" si="1">(J7-H7)/J7</f>
        <v>0.23510275563400662</v>
      </c>
      <c r="L7" s="184">
        <f t="shared" ref="L7:L75" si="2">I7/J7</f>
        <v>0.20713873841844047</v>
      </c>
    </row>
    <row r="8" spans="2:12" ht="15" x14ac:dyDescent="0.2">
      <c r="B8" s="269" t="s">
        <v>92</v>
      </c>
      <c r="C8" s="122">
        <v>35728.186000000002</v>
      </c>
      <c r="D8" s="123">
        <v>2050.8989999999999</v>
      </c>
      <c r="E8" s="124">
        <f t="shared" si="0"/>
        <v>5.4286624464303462E-2</v>
      </c>
      <c r="F8" s="125"/>
      <c r="G8" s="130" t="s">
        <v>17</v>
      </c>
      <c r="H8" s="122">
        <v>13877.9</v>
      </c>
      <c r="I8" s="123">
        <v>35728.186000000002</v>
      </c>
      <c r="J8" s="127">
        <v>51656.985000000001</v>
      </c>
      <c r="K8" s="172">
        <f t="shared" si="1"/>
        <v>0.73134514141698359</v>
      </c>
      <c r="L8" s="129">
        <f t="shared" si="2"/>
        <v>0.69164288237108695</v>
      </c>
    </row>
    <row r="9" spans="2:12" ht="15" x14ac:dyDescent="0.2">
      <c r="B9" s="270" t="s">
        <v>166</v>
      </c>
      <c r="C9" s="122">
        <v>101900.524</v>
      </c>
      <c r="D9" s="123">
        <v>3011.5790000000002</v>
      </c>
      <c r="E9" s="124">
        <f t="shared" si="0"/>
        <v>2.8705734742539669E-2</v>
      </c>
      <c r="F9" s="125"/>
      <c r="G9" s="131" t="s">
        <v>166</v>
      </c>
      <c r="H9" s="122">
        <v>21442.634999999998</v>
      </c>
      <c r="I9" s="123">
        <v>101900.524</v>
      </c>
      <c r="J9" s="127">
        <v>126354.738</v>
      </c>
      <c r="K9" s="172">
        <f t="shared" si="1"/>
        <v>0.83029813254806484</v>
      </c>
      <c r="L9" s="129">
        <f t="shared" si="2"/>
        <v>0.80646381459791405</v>
      </c>
    </row>
    <row r="10" spans="2:12" ht="15" x14ac:dyDescent="0.2">
      <c r="B10" s="271" t="s">
        <v>60</v>
      </c>
      <c r="C10" s="133">
        <v>95272.942999999999</v>
      </c>
      <c r="D10" s="134">
        <v>4005.616</v>
      </c>
      <c r="E10" s="135">
        <f t="shared" si="0"/>
        <v>4.0347241542859222E-2</v>
      </c>
      <c r="F10" s="136"/>
      <c r="G10" s="137" t="s">
        <v>61</v>
      </c>
      <c r="H10" s="133">
        <v>36637.217000000004</v>
      </c>
      <c r="I10" s="134">
        <v>89264.962</v>
      </c>
      <c r="J10" s="138">
        <v>129741.177</v>
      </c>
      <c r="K10" s="165">
        <f t="shared" si="1"/>
        <v>0.71761303660749121</v>
      </c>
      <c r="L10" s="140">
        <f t="shared" si="2"/>
        <v>0.68802337133106173</v>
      </c>
    </row>
    <row r="11" spans="2:12" ht="13.5" customHeight="1" x14ac:dyDescent="0.2">
      <c r="B11" s="272" t="s">
        <v>92</v>
      </c>
      <c r="C11" s="122">
        <v>25293.984</v>
      </c>
      <c r="D11" s="123">
        <v>1778.3209999999999</v>
      </c>
      <c r="E11" s="124">
        <f t="shared" si="0"/>
        <v>6.5687831161772153E-2</v>
      </c>
      <c r="F11" s="125"/>
      <c r="G11" s="141" t="s">
        <v>92</v>
      </c>
      <c r="H11" s="122">
        <v>12242.953</v>
      </c>
      <c r="I11" s="123">
        <v>25293.984</v>
      </c>
      <c r="J11" s="127">
        <v>39315.258000000002</v>
      </c>
      <c r="K11" s="172">
        <f t="shared" si="1"/>
        <v>0.68859537943258564</v>
      </c>
      <c r="L11" s="129">
        <f t="shared" si="2"/>
        <v>0.64336304240964159</v>
      </c>
    </row>
    <row r="12" spans="2:12" ht="15" x14ac:dyDescent="0.2">
      <c r="B12" s="273" t="s">
        <v>166</v>
      </c>
      <c r="C12" s="122">
        <v>58027.224000000002</v>
      </c>
      <c r="D12" s="123">
        <v>2197.8629999999998</v>
      </c>
      <c r="E12" s="124">
        <f t="shared" si="0"/>
        <v>3.6494144043328652E-2</v>
      </c>
      <c r="F12" s="125"/>
      <c r="G12" s="142" t="s">
        <v>166</v>
      </c>
      <c r="H12" s="122">
        <v>15962.731</v>
      </c>
      <c r="I12" s="123">
        <v>58027.224000000002</v>
      </c>
      <c r="J12" s="127">
        <v>76187.817999999999</v>
      </c>
      <c r="K12" s="172">
        <f t="shared" si="1"/>
        <v>0.79048184579849756</v>
      </c>
      <c r="L12" s="129">
        <f t="shared" si="2"/>
        <v>0.76163388745429095</v>
      </c>
    </row>
    <row r="13" spans="2:12" ht="15" x14ac:dyDescent="0.2">
      <c r="B13" s="274" t="s">
        <v>0</v>
      </c>
      <c r="C13" s="122">
        <v>10564.21</v>
      </c>
      <c r="D13" s="123">
        <v>701.37400000000002</v>
      </c>
      <c r="E13" s="124">
        <f t="shared" si="0"/>
        <v>6.2258112850607665E-2</v>
      </c>
      <c r="F13" s="136"/>
      <c r="G13" s="141" t="s">
        <v>29</v>
      </c>
      <c r="H13" s="122">
        <v>7600.3670000000002</v>
      </c>
      <c r="I13" s="123">
        <v>9883.4830000000002</v>
      </c>
      <c r="J13" s="127">
        <v>18161.524000000001</v>
      </c>
      <c r="K13" s="172">
        <f t="shared" si="1"/>
        <v>0.5815127078542528</v>
      </c>
      <c r="L13" s="129">
        <f t="shared" si="2"/>
        <v>0.5441989890275728</v>
      </c>
    </row>
    <row r="14" spans="2:12" ht="15" x14ac:dyDescent="0.2">
      <c r="B14" s="274" t="s">
        <v>1</v>
      </c>
      <c r="C14" s="122">
        <v>41010.457999999999</v>
      </c>
      <c r="D14" s="123">
        <v>1942.4290000000001</v>
      </c>
      <c r="E14" s="124">
        <f t="shared" si="0"/>
        <v>4.5222315324229545E-2</v>
      </c>
      <c r="F14" s="136"/>
      <c r="G14" s="141" t="s">
        <v>30</v>
      </c>
      <c r="H14" s="122">
        <v>15019.24</v>
      </c>
      <c r="I14" s="123">
        <v>38403.849000000002</v>
      </c>
      <c r="J14" s="127">
        <v>55293.633999999998</v>
      </c>
      <c r="K14" s="172">
        <f t="shared" si="1"/>
        <v>0.72837307093977588</v>
      </c>
      <c r="L14" s="129">
        <f t="shared" si="2"/>
        <v>0.6945437697222071</v>
      </c>
    </row>
    <row r="15" spans="2:12" ht="15" x14ac:dyDescent="0.2">
      <c r="B15" s="274" t="s">
        <v>165</v>
      </c>
      <c r="C15" s="122">
        <v>43698.275000000001</v>
      </c>
      <c r="D15" s="123">
        <v>1361.8130000000001</v>
      </c>
      <c r="E15" s="124">
        <f t="shared" si="0"/>
        <v>3.022215580227007E-2</v>
      </c>
      <c r="F15" s="136"/>
      <c r="G15" s="141" t="s">
        <v>179</v>
      </c>
      <c r="H15" s="122">
        <v>14017.61</v>
      </c>
      <c r="I15" s="123">
        <v>40977.629999999997</v>
      </c>
      <c r="J15" s="127">
        <v>56286.019</v>
      </c>
      <c r="K15" s="172">
        <f t="shared" si="1"/>
        <v>0.75095751575537795</v>
      </c>
      <c r="L15" s="129">
        <f t="shared" si="2"/>
        <v>0.72802501807775744</v>
      </c>
    </row>
    <row r="16" spans="2:12" ht="15" x14ac:dyDescent="0.2">
      <c r="B16" s="275" t="s">
        <v>58</v>
      </c>
      <c r="C16" s="133">
        <v>61710.379000000001</v>
      </c>
      <c r="D16" s="134">
        <v>1228.5509999999999</v>
      </c>
      <c r="E16" s="135">
        <f t="shared" si="0"/>
        <v>1.9519731269660924E-2</v>
      </c>
      <c r="F16" s="136"/>
      <c r="G16" s="132" t="s">
        <v>59</v>
      </c>
      <c r="H16" s="133">
        <v>9580.393</v>
      </c>
      <c r="I16" s="134">
        <v>56996.697999999997</v>
      </c>
      <c r="J16" s="138">
        <v>67680.804999999993</v>
      </c>
      <c r="K16" s="165">
        <f t="shared" si="1"/>
        <v>0.85844741356134879</v>
      </c>
      <c r="L16" s="140">
        <f t="shared" si="2"/>
        <v>0.8421397765585088</v>
      </c>
    </row>
    <row r="17" spans="2:12" ht="16" thickBot="1" x14ac:dyDescent="0.25">
      <c r="B17" s="276" t="s">
        <v>166</v>
      </c>
      <c r="C17" s="167">
        <v>43873.3</v>
      </c>
      <c r="D17" s="186">
        <v>813.71600000000001</v>
      </c>
      <c r="E17" s="168">
        <f t="shared" si="0"/>
        <v>1.8209226590560443E-2</v>
      </c>
      <c r="F17" s="187"/>
      <c r="G17" s="185" t="s">
        <v>166</v>
      </c>
      <c r="H17" s="167">
        <v>5479.9040000000005</v>
      </c>
      <c r="I17" s="186">
        <v>43873.3</v>
      </c>
      <c r="J17" s="191">
        <v>50166.92</v>
      </c>
      <c r="K17" s="188">
        <f t="shared" si="1"/>
        <v>0.89076658483319282</v>
      </c>
      <c r="L17" s="169">
        <f t="shared" si="2"/>
        <v>0.8745464142506657</v>
      </c>
    </row>
    <row r="18" spans="2:12" ht="16" thickBot="1" x14ac:dyDescent="0.25">
      <c r="B18" s="277" t="s">
        <v>167</v>
      </c>
      <c r="C18" s="143">
        <v>131443.671</v>
      </c>
      <c r="D18" s="144">
        <v>4702.5600000000004</v>
      </c>
      <c r="E18" s="145">
        <f t="shared" si="0"/>
        <v>3.4540508139369652E-2</v>
      </c>
      <c r="F18" s="170"/>
      <c r="G18" s="171" t="s">
        <v>180</v>
      </c>
      <c r="H18" s="143">
        <v>37938.180999999997</v>
      </c>
      <c r="I18" s="144">
        <v>120490.443</v>
      </c>
      <c r="J18" s="146">
        <v>162635.26199999999</v>
      </c>
      <c r="K18" s="147">
        <f t="shared" si="1"/>
        <v>0.7667284417078013</v>
      </c>
      <c r="L18" s="148">
        <f t="shared" si="2"/>
        <v>0.74086296857319911</v>
      </c>
    </row>
    <row r="19" spans="2:12" ht="15" x14ac:dyDescent="0.2">
      <c r="B19" s="268" t="s">
        <v>54</v>
      </c>
      <c r="C19" s="122">
        <v>1769.123</v>
      </c>
      <c r="D19" s="123">
        <v>245.58799999999999</v>
      </c>
      <c r="E19" s="124">
        <f t="shared" si="0"/>
        <v>0.12189738379350686</v>
      </c>
      <c r="F19" s="125"/>
      <c r="G19" s="447" t="s">
        <v>47</v>
      </c>
      <c r="H19" s="122">
        <v>6407.8459999999995</v>
      </c>
      <c r="I19" s="123">
        <v>1769.123</v>
      </c>
      <c r="J19" s="127">
        <v>8422.5570000000007</v>
      </c>
      <c r="K19" s="128">
        <f t="shared" si="1"/>
        <v>0.23920419891489023</v>
      </c>
      <c r="L19" s="129">
        <f t="shared" si="2"/>
        <v>0.21004583287474338</v>
      </c>
    </row>
    <row r="20" spans="2:12" ht="15" x14ac:dyDescent="0.2">
      <c r="B20" s="269" t="s">
        <v>92</v>
      </c>
      <c r="C20" s="122">
        <v>31625.817999999999</v>
      </c>
      <c r="D20" s="123">
        <v>1875.0740000000001</v>
      </c>
      <c r="E20" s="124">
        <f t="shared" si="0"/>
        <v>5.5970867880174656E-2</v>
      </c>
      <c r="F20" s="125"/>
      <c r="G20" s="448" t="s">
        <v>17</v>
      </c>
      <c r="H20" s="122">
        <v>11993.553</v>
      </c>
      <c r="I20" s="123">
        <v>31625.817999999999</v>
      </c>
      <c r="J20" s="127">
        <v>45494.445</v>
      </c>
      <c r="K20" s="128">
        <f t="shared" si="1"/>
        <v>0.73637324293108752</v>
      </c>
      <c r="L20" s="129">
        <f t="shared" si="2"/>
        <v>0.69515779344049589</v>
      </c>
    </row>
    <row r="21" spans="2:12" ht="15" x14ac:dyDescent="0.2">
      <c r="B21" s="270" t="s">
        <v>166</v>
      </c>
      <c r="C21" s="122">
        <v>82164.623999999996</v>
      </c>
      <c r="D21" s="123">
        <v>2503.0030000000002</v>
      </c>
      <c r="E21" s="124">
        <f t="shared" si="0"/>
        <v>2.9562692243636408E-2</v>
      </c>
      <c r="F21" s="125"/>
      <c r="G21" s="449" t="s">
        <v>166</v>
      </c>
      <c r="H21" s="122">
        <v>16378.499</v>
      </c>
      <c r="I21" s="123">
        <v>82164.623999999996</v>
      </c>
      <c r="J21" s="127">
        <v>101046.126</v>
      </c>
      <c r="K21" s="128">
        <f t="shared" si="1"/>
        <v>0.83791066863859787</v>
      </c>
      <c r="L21" s="129">
        <f t="shared" si="2"/>
        <v>0.81313977341397525</v>
      </c>
    </row>
    <row r="22" spans="2:12" ht="15" x14ac:dyDescent="0.2">
      <c r="B22" s="271" t="s">
        <v>60</v>
      </c>
      <c r="C22" s="133">
        <v>78623.869000000006</v>
      </c>
      <c r="D22" s="134">
        <v>3481.9179999999997</v>
      </c>
      <c r="E22" s="135">
        <f t="shared" si="0"/>
        <v>4.2407705074430369E-2</v>
      </c>
      <c r="F22" s="136"/>
      <c r="G22" s="450" t="s">
        <v>61</v>
      </c>
      <c r="H22" s="133">
        <v>30701.354999999996</v>
      </c>
      <c r="I22" s="134">
        <v>73467.502000000008</v>
      </c>
      <c r="J22" s="138">
        <v>107506.175</v>
      </c>
      <c r="K22" s="139">
        <f t="shared" si="1"/>
        <v>0.71442240410841518</v>
      </c>
      <c r="L22" s="140">
        <f t="shared" si="2"/>
        <v>0.68337936867347393</v>
      </c>
    </row>
    <row r="23" spans="2:12" ht="15" x14ac:dyDescent="0.2">
      <c r="B23" s="272" t="s">
        <v>92</v>
      </c>
      <c r="C23" s="122">
        <v>22616.885999999999</v>
      </c>
      <c r="D23" s="123">
        <v>1647.367</v>
      </c>
      <c r="E23" s="124">
        <f t="shared" si="0"/>
        <v>6.7892755651698819E-2</v>
      </c>
      <c r="F23" s="125"/>
      <c r="G23" s="451" t="s">
        <v>92</v>
      </c>
      <c r="H23" s="122">
        <v>10813.504999999999</v>
      </c>
      <c r="I23" s="123">
        <v>22616.885999999999</v>
      </c>
      <c r="J23" s="127">
        <v>35077.758000000002</v>
      </c>
      <c r="K23" s="128">
        <f t="shared" si="1"/>
        <v>0.69172758988758642</v>
      </c>
      <c r="L23" s="129">
        <f t="shared" si="2"/>
        <v>0.6447642976498098</v>
      </c>
    </row>
    <row r="24" spans="2:12" ht="15" x14ac:dyDescent="0.2">
      <c r="B24" s="273" t="s">
        <v>166</v>
      </c>
      <c r="C24" s="122">
        <v>46322.978000000003</v>
      </c>
      <c r="D24" s="123">
        <v>1878.1880000000001</v>
      </c>
      <c r="E24" s="124">
        <f t="shared" si="0"/>
        <v>3.8965613404455819E-2</v>
      </c>
      <c r="F24" s="125"/>
      <c r="G24" s="452" t="s">
        <v>166</v>
      </c>
      <c r="H24" s="122">
        <v>12579.916999999999</v>
      </c>
      <c r="I24" s="123">
        <v>46322.978000000003</v>
      </c>
      <c r="J24" s="127">
        <v>60781.082999999999</v>
      </c>
      <c r="K24" s="128">
        <f t="shared" si="1"/>
        <v>0.79302907452307159</v>
      </c>
      <c r="L24" s="129">
        <f t="shared" si="2"/>
        <v>0.76212821018671228</v>
      </c>
    </row>
    <row r="25" spans="2:12" ht="15" x14ac:dyDescent="0.2">
      <c r="B25" s="274" t="s">
        <v>0</v>
      </c>
      <c r="C25" s="122">
        <v>5351.9</v>
      </c>
      <c r="D25" s="123">
        <v>489.1</v>
      </c>
      <c r="E25" s="124">
        <f t="shared" si="0"/>
        <v>8.37356617017634E-2</v>
      </c>
      <c r="F25" s="136"/>
      <c r="G25" s="451" t="s">
        <v>29</v>
      </c>
      <c r="H25" s="122">
        <v>5267.4049999999997</v>
      </c>
      <c r="I25" s="123">
        <v>4974.3729999999996</v>
      </c>
      <c r="J25" s="127">
        <v>10721.89</v>
      </c>
      <c r="K25" s="128">
        <f t="shared" si="1"/>
        <v>0.50872420813867703</v>
      </c>
      <c r="L25" s="129">
        <f t="shared" si="2"/>
        <v>0.46394553572178038</v>
      </c>
    </row>
    <row r="26" spans="2:12" ht="15" x14ac:dyDescent="0.2">
      <c r="B26" s="274" t="s">
        <v>1</v>
      </c>
      <c r="C26" s="122">
        <v>34123.625999999997</v>
      </c>
      <c r="D26" s="123">
        <v>1749.2950000000001</v>
      </c>
      <c r="E26" s="124">
        <f t="shared" si="0"/>
        <v>4.8763662150623319E-2</v>
      </c>
      <c r="F26" s="136"/>
      <c r="G26" s="451" t="s">
        <v>30</v>
      </c>
      <c r="H26" s="122">
        <v>12967.852999999999</v>
      </c>
      <c r="I26" s="123">
        <v>31860.353999999999</v>
      </c>
      <c r="J26" s="127">
        <v>46511.699000000001</v>
      </c>
      <c r="K26" s="128">
        <f t="shared" si="1"/>
        <v>0.7211915866586599</v>
      </c>
      <c r="L26" s="129">
        <f t="shared" si="2"/>
        <v>0.68499656398275188</v>
      </c>
    </row>
    <row r="27" spans="2:12" ht="15" x14ac:dyDescent="0.2">
      <c r="B27" s="274" t="s">
        <v>165</v>
      </c>
      <c r="C27" s="122">
        <v>39148.343000000001</v>
      </c>
      <c r="D27" s="123">
        <v>1243.5229999999999</v>
      </c>
      <c r="E27" s="124">
        <f t="shared" si="0"/>
        <v>3.0786470721605182E-2</v>
      </c>
      <c r="F27" s="136"/>
      <c r="G27" s="451" t="s">
        <v>179</v>
      </c>
      <c r="H27" s="122">
        <v>12466.097</v>
      </c>
      <c r="I27" s="123">
        <v>36632.775000000001</v>
      </c>
      <c r="J27" s="127">
        <v>50272.586000000003</v>
      </c>
      <c r="K27" s="128">
        <f t="shared" si="1"/>
        <v>0.75202992342586072</v>
      </c>
      <c r="L27" s="129">
        <f t="shared" si="2"/>
        <v>0.72868292472561491</v>
      </c>
    </row>
    <row r="28" spans="2:12" ht="15" x14ac:dyDescent="0.2">
      <c r="B28" s="275" t="s">
        <v>58</v>
      </c>
      <c r="C28" s="133">
        <v>51050.678</v>
      </c>
      <c r="D28" s="134">
        <v>975.05399999999997</v>
      </c>
      <c r="E28" s="135">
        <f t="shared" si="0"/>
        <v>1.8741764171621843E-2</v>
      </c>
      <c r="F28" s="136"/>
      <c r="G28" s="453" t="s">
        <v>59</v>
      </c>
      <c r="H28" s="133">
        <v>7236.826</v>
      </c>
      <c r="I28" s="134">
        <v>47022.940999999999</v>
      </c>
      <c r="J28" s="138">
        <v>55129.087</v>
      </c>
      <c r="K28" s="165">
        <f t="shared" si="1"/>
        <v>0.86872944222711324</v>
      </c>
      <c r="L28" s="140">
        <f t="shared" si="2"/>
        <v>0.85296063401158806</v>
      </c>
    </row>
    <row r="29" spans="2:12" ht="16" thickBot="1" x14ac:dyDescent="0.25">
      <c r="B29" s="276" t="s">
        <v>166</v>
      </c>
      <c r="C29" s="167">
        <v>35841.646000000001</v>
      </c>
      <c r="D29" s="186">
        <v>624.81500000000005</v>
      </c>
      <c r="E29" s="168">
        <f t="shared" si="0"/>
        <v>1.7133963177836203E-2</v>
      </c>
      <c r="F29" s="187"/>
      <c r="G29" s="454" t="s">
        <v>166</v>
      </c>
      <c r="H29" s="167">
        <v>3798.5819999999999</v>
      </c>
      <c r="I29" s="186">
        <v>35841.646000000001</v>
      </c>
      <c r="J29" s="191">
        <v>40265.042999999998</v>
      </c>
      <c r="K29" s="188">
        <f t="shared" si="1"/>
        <v>0.90566055026937375</v>
      </c>
      <c r="L29" s="169">
        <f t="shared" si="2"/>
        <v>0.89014299574943956</v>
      </c>
    </row>
    <row r="30" spans="2:12" ht="16" thickBot="1" x14ac:dyDescent="0.25">
      <c r="B30" s="149" t="s">
        <v>168</v>
      </c>
      <c r="C30" s="114">
        <v>68147.805999999997</v>
      </c>
      <c r="D30" s="115">
        <v>2553.9780000000001</v>
      </c>
      <c r="E30" s="116">
        <f t="shared" si="0"/>
        <v>3.6123246904208248E-2</v>
      </c>
      <c r="F30" s="117"/>
      <c r="G30" s="118" t="s">
        <v>181</v>
      </c>
      <c r="H30" s="114">
        <v>15412.927</v>
      </c>
      <c r="I30" s="115">
        <v>62371.444000000003</v>
      </c>
      <c r="J30" s="119">
        <v>80072.024000000005</v>
      </c>
      <c r="K30" s="120">
        <f t="shared" si="1"/>
        <v>0.80751170970775021</v>
      </c>
      <c r="L30" s="121">
        <f t="shared" si="2"/>
        <v>0.77894176872561627</v>
      </c>
    </row>
    <row r="31" spans="2:12" ht="15" x14ac:dyDescent="0.2">
      <c r="B31" s="268" t="s">
        <v>54</v>
      </c>
      <c r="C31" s="122">
        <v>775.05700000000002</v>
      </c>
      <c r="D31" s="123">
        <v>132.76300000000001</v>
      </c>
      <c r="E31" s="124">
        <f t="shared" si="0"/>
        <v>0.14624374876076754</v>
      </c>
      <c r="F31" s="125"/>
      <c r="G31" s="447" t="s">
        <v>47</v>
      </c>
      <c r="H31" s="122">
        <v>3280.5830000000001</v>
      </c>
      <c r="I31" s="123">
        <v>775.05700000000002</v>
      </c>
      <c r="J31" s="127">
        <v>4188.4030000000002</v>
      </c>
      <c r="K31" s="128">
        <f t="shared" si="1"/>
        <v>0.21674609630448649</v>
      </c>
      <c r="L31" s="129">
        <f t="shared" si="2"/>
        <v>0.18504833465165602</v>
      </c>
    </row>
    <row r="32" spans="2:12" ht="15" x14ac:dyDescent="0.2">
      <c r="B32" s="269" t="s">
        <v>92</v>
      </c>
      <c r="C32" s="122">
        <v>16124.173000000001</v>
      </c>
      <c r="D32" s="123">
        <v>1106.4000000000001</v>
      </c>
      <c r="E32" s="124">
        <f t="shared" si="0"/>
        <v>6.4211445550882151E-2</v>
      </c>
      <c r="F32" s="125"/>
      <c r="G32" s="448" t="s">
        <v>17</v>
      </c>
      <c r="H32" s="122">
        <v>5598.6350000000002</v>
      </c>
      <c r="I32" s="123">
        <v>16124.173000000001</v>
      </c>
      <c r="J32" s="127">
        <v>22829.207999999999</v>
      </c>
      <c r="K32" s="128">
        <f t="shared" si="1"/>
        <v>0.75475999868238963</v>
      </c>
      <c r="L32" s="129">
        <f t="shared" si="2"/>
        <v>0.70629576812301165</v>
      </c>
    </row>
    <row r="33" spans="2:12" ht="15" x14ac:dyDescent="0.2">
      <c r="B33" s="270" t="s">
        <v>166</v>
      </c>
      <c r="C33" s="122">
        <v>42779.741999999998</v>
      </c>
      <c r="D33" s="123">
        <v>1306.269</v>
      </c>
      <c r="E33" s="124">
        <f t="shared" si="0"/>
        <v>2.9630011206956332E-2</v>
      </c>
      <c r="F33" s="125"/>
      <c r="G33" s="449" t="s">
        <v>166</v>
      </c>
      <c r="H33" s="122">
        <v>5748.5379999999996</v>
      </c>
      <c r="I33" s="123">
        <v>42779.741999999998</v>
      </c>
      <c r="J33" s="127">
        <v>49834.548999999999</v>
      </c>
      <c r="K33" s="128">
        <f t="shared" si="1"/>
        <v>0.88464753639086813</v>
      </c>
      <c r="L33" s="129">
        <f t="shared" si="2"/>
        <v>0.85843541997340034</v>
      </c>
    </row>
    <row r="34" spans="2:12" ht="15" x14ac:dyDescent="0.2">
      <c r="B34" s="271" t="s">
        <v>60</v>
      </c>
      <c r="C34" s="133">
        <v>42949.294000000002</v>
      </c>
      <c r="D34" s="134">
        <v>1930.4639999999999</v>
      </c>
      <c r="E34" s="135">
        <f t="shared" si="0"/>
        <v>4.301413568228242E-2</v>
      </c>
      <c r="F34" s="136"/>
      <c r="G34" s="450" t="s">
        <v>61</v>
      </c>
      <c r="H34" s="133">
        <v>13078.121999999999</v>
      </c>
      <c r="I34" s="134">
        <v>40251.262999999999</v>
      </c>
      <c r="J34" s="138">
        <v>55182.171000000002</v>
      </c>
      <c r="K34" s="139">
        <f t="shared" si="1"/>
        <v>0.76300095188353489</v>
      </c>
      <c r="L34" s="140">
        <f t="shared" si="2"/>
        <v>0.72942514349426368</v>
      </c>
    </row>
    <row r="35" spans="2:12" ht="15" x14ac:dyDescent="0.2">
      <c r="B35" s="272" t="s">
        <v>92</v>
      </c>
      <c r="C35" s="122">
        <v>12221.882</v>
      </c>
      <c r="D35" s="123">
        <v>994.68499999999995</v>
      </c>
      <c r="E35" s="124">
        <f t="shared" si="0"/>
        <v>7.5260466655221431E-2</v>
      </c>
      <c r="F35" s="125"/>
      <c r="G35" s="451" t="s">
        <v>92</v>
      </c>
      <c r="H35" s="122">
        <v>5158.0039999999999</v>
      </c>
      <c r="I35" s="123">
        <v>12221.882</v>
      </c>
      <c r="J35" s="127">
        <v>18374.571</v>
      </c>
      <c r="K35" s="128">
        <f t="shared" si="1"/>
        <v>0.7192857455012146</v>
      </c>
      <c r="L35" s="129">
        <f t="shared" si="2"/>
        <v>0.66515196463634441</v>
      </c>
    </row>
    <row r="36" spans="2:12" ht="15" x14ac:dyDescent="0.2">
      <c r="B36" s="273" t="s">
        <v>166</v>
      </c>
      <c r="C36" s="122">
        <v>26005.994999999999</v>
      </c>
      <c r="D36" s="123">
        <v>1000.225</v>
      </c>
      <c r="E36" s="124">
        <f t="shared" si="0"/>
        <v>3.7036838180241442E-2</v>
      </c>
      <c r="F36" s="125"/>
      <c r="G36" s="452" t="s">
        <v>166</v>
      </c>
      <c r="H36" s="122">
        <v>4723.7920000000004</v>
      </c>
      <c r="I36" s="123">
        <v>26005.994999999999</v>
      </c>
      <c r="J36" s="127">
        <v>31730.011999999999</v>
      </c>
      <c r="K36" s="128">
        <f t="shared" si="1"/>
        <v>0.85112542661502932</v>
      </c>
      <c r="L36" s="129">
        <f t="shared" si="2"/>
        <v>0.81960243191839954</v>
      </c>
    </row>
    <row r="37" spans="2:12" ht="15" x14ac:dyDescent="0.2">
      <c r="B37" s="274" t="s">
        <v>0</v>
      </c>
      <c r="C37" s="122">
        <v>3300.4549999999999</v>
      </c>
      <c r="D37" s="123">
        <v>315.017</v>
      </c>
      <c r="E37" s="124">
        <f t="shared" si="0"/>
        <v>8.7130255745307944E-2</v>
      </c>
      <c r="F37" s="136"/>
      <c r="G37" s="451" t="s">
        <v>29</v>
      </c>
      <c r="H37" s="122">
        <v>2524.6779999999999</v>
      </c>
      <c r="I37" s="123">
        <v>3076.6</v>
      </c>
      <c r="J37" s="127">
        <v>5910.6840000000002</v>
      </c>
      <c r="K37" s="128">
        <f t="shared" si="1"/>
        <v>0.57286195641655013</v>
      </c>
      <c r="L37" s="129">
        <f t="shared" si="2"/>
        <v>0.52051505375689178</v>
      </c>
    </row>
    <row r="38" spans="2:12" ht="15" x14ac:dyDescent="0.2">
      <c r="B38" s="274" t="s">
        <v>1</v>
      </c>
      <c r="C38" s="122">
        <v>20088.767</v>
      </c>
      <c r="D38" s="123">
        <v>1043.912</v>
      </c>
      <c r="E38" s="124">
        <f t="shared" si="0"/>
        <v>4.9397996344902606E-2</v>
      </c>
      <c r="F38" s="136"/>
      <c r="G38" s="451" t="s">
        <v>30</v>
      </c>
      <c r="H38" s="122">
        <v>5593.42</v>
      </c>
      <c r="I38" s="123">
        <v>18893.107</v>
      </c>
      <c r="J38" s="127">
        <v>25489.475999999999</v>
      </c>
      <c r="K38" s="128">
        <f t="shared" si="1"/>
        <v>0.78055963174762788</v>
      </c>
      <c r="L38" s="129">
        <f t="shared" si="2"/>
        <v>0.74121205943974688</v>
      </c>
    </row>
    <row r="39" spans="2:12" ht="15" x14ac:dyDescent="0.2">
      <c r="B39" s="274" t="s">
        <v>165</v>
      </c>
      <c r="C39" s="122">
        <v>19560.072</v>
      </c>
      <c r="D39" s="123">
        <v>571.53499999999997</v>
      </c>
      <c r="E39" s="124">
        <f t="shared" si="0"/>
        <v>2.8389934295856262E-2</v>
      </c>
      <c r="F39" s="136"/>
      <c r="G39" s="451" t="s">
        <v>179</v>
      </c>
      <c r="H39" s="122">
        <v>4960.0240000000003</v>
      </c>
      <c r="I39" s="123">
        <v>18281.556</v>
      </c>
      <c r="J39" s="127">
        <v>23782.010999999999</v>
      </c>
      <c r="K39" s="128">
        <f t="shared" si="1"/>
        <v>0.79143799067286613</v>
      </c>
      <c r="L39" s="129">
        <f t="shared" si="2"/>
        <v>0.76871362981036384</v>
      </c>
    </row>
    <row r="40" spans="2:12" ht="15" x14ac:dyDescent="0.2">
      <c r="B40" s="275" t="s">
        <v>58</v>
      </c>
      <c r="C40" s="133">
        <v>24423.455000000002</v>
      </c>
      <c r="D40" s="134">
        <v>490.75099999999998</v>
      </c>
      <c r="E40" s="135">
        <f t="shared" si="0"/>
        <v>1.9697637564688994E-2</v>
      </c>
      <c r="F40" s="136"/>
      <c r="G40" s="453" t="s">
        <v>59</v>
      </c>
      <c r="H40" s="133">
        <v>2334.8049999999998</v>
      </c>
      <c r="I40" s="134">
        <v>22120.181</v>
      </c>
      <c r="J40" s="138">
        <v>24889.852999999999</v>
      </c>
      <c r="K40" s="165">
        <f t="shared" si="1"/>
        <v>0.90619450424235126</v>
      </c>
      <c r="L40" s="140">
        <f t="shared" si="2"/>
        <v>0.88872284621367592</v>
      </c>
    </row>
    <row r="41" spans="2:12" ht="16" thickBot="1" x14ac:dyDescent="0.25">
      <c r="B41" s="276" t="s">
        <v>166</v>
      </c>
      <c r="C41" s="167">
        <v>16773.746999999999</v>
      </c>
      <c r="D41" s="186">
        <v>306.04399999999998</v>
      </c>
      <c r="E41" s="168">
        <f t="shared" si="0"/>
        <v>1.7918486239088052E-2</v>
      </c>
      <c r="F41" s="187"/>
      <c r="G41" s="454" t="s">
        <v>166</v>
      </c>
      <c r="H41" s="167">
        <v>1024.7460000000001</v>
      </c>
      <c r="I41" s="186">
        <v>16773.746999999999</v>
      </c>
      <c r="J41" s="191">
        <v>18104.537</v>
      </c>
      <c r="K41" s="188">
        <f t="shared" si="1"/>
        <v>0.94339838682425303</v>
      </c>
      <c r="L41" s="169">
        <f t="shared" si="2"/>
        <v>0.92649411581196461</v>
      </c>
    </row>
    <row r="42" spans="2:12" ht="16" thickBot="1" x14ac:dyDescent="0.25">
      <c r="B42" s="149" t="s">
        <v>169</v>
      </c>
      <c r="C42" s="114">
        <v>63295.864999999998</v>
      </c>
      <c r="D42" s="115">
        <v>2148.5819999999999</v>
      </c>
      <c r="E42" s="116">
        <f t="shared" si="0"/>
        <v>3.2830623505765127E-2</v>
      </c>
      <c r="F42" s="117"/>
      <c r="G42" s="118" t="s">
        <v>182</v>
      </c>
      <c r="H42" s="114">
        <v>22525.254000000001</v>
      </c>
      <c r="I42" s="115">
        <v>58118.999000000003</v>
      </c>
      <c r="J42" s="119">
        <v>82563.237999999998</v>
      </c>
      <c r="K42" s="120">
        <f t="shared" si="1"/>
        <v>0.72717574376140626</v>
      </c>
      <c r="L42" s="121">
        <f t="shared" si="2"/>
        <v>0.70393313547126146</v>
      </c>
    </row>
    <row r="43" spans="2:12" ht="15" x14ac:dyDescent="0.2">
      <c r="B43" s="268" t="s">
        <v>54</v>
      </c>
      <c r="C43" s="122">
        <v>994.06600000000003</v>
      </c>
      <c r="D43" s="123">
        <v>112.825</v>
      </c>
      <c r="E43" s="124">
        <f t="shared" si="0"/>
        <v>0.10192963896174058</v>
      </c>
      <c r="F43" s="125"/>
      <c r="G43" s="447" t="s">
        <v>47</v>
      </c>
      <c r="H43" s="122">
        <v>3127.2629999999999</v>
      </c>
      <c r="I43" s="123">
        <v>994.06600000000003</v>
      </c>
      <c r="J43" s="127">
        <v>4234.1540000000005</v>
      </c>
      <c r="K43" s="128">
        <f t="shared" si="1"/>
        <v>0.26141963660273115</v>
      </c>
      <c r="L43" s="129">
        <f t="shared" si="2"/>
        <v>0.23477322742630521</v>
      </c>
    </row>
    <row r="44" spans="2:12" ht="15" x14ac:dyDescent="0.2">
      <c r="B44" s="269" t="s">
        <v>92</v>
      </c>
      <c r="C44" s="122">
        <v>15501.645</v>
      </c>
      <c r="D44" s="123">
        <v>768.67399999999998</v>
      </c>
      <c r="E44" s="124">
        <f t="shared" si="0"/>
        <v>4.7243941560088647E-2</v>
      </c>
      <c r="F44" s="125"/>
      <c r="G44" s="448" t="s">
        <v>17</v>
      </c>
      <c r="H44" s="122">
        <v>6394.9179999999997</v>
      </c>
      <c r="I44" s="123">
        <v>15501.645</v>
      </c>
      <c r="J44" s="127">
        <v>22665.237000000001</v>
      </c>
      <c r="K44" s="128">
        <f t="shared" si="1"/>
        <v>0.71785346872834377</v>
      </c>
      <c r="L44" s="129">
        <f t="shared" si="2"/>
        <v>0.68393924140303497</v>
      </c>
    </row>
    <row r="45" spans="2:12" ht="15" x14ac:dyDescent="0.2">
      <c r="B45" s="270" t="s">
        <v>166</v>
      </c>
      <c r="C45" s="122">
        <v>39384.881999999998</v>
      </c>
      <c r="D45" s="123">
        <v>1196.7339999999999</v>
      </c>
      <c r="E45" s="124">
        <f t="shared" si="0"/>
        <v>2.9489560001750549E-2</v>
      </c>
      <c r="F45" s="125"/>
      <c r="G45" s="449" t="s">
        <v>166</v>
      </c>
      <c r="H45" s="122">
        <v>10629.960999999999</v>
      </c>
      <c r="I45" s="123">
        <v>39384.881999999998</v>
      </c>
      <c r="J45" s="127">
        <v>51211.576999999997</v>
      </c>
      <c r="K45" s="128">
        <f t="shared" si="1"/>
        <v>0.79243050843757445</v>
      </c>
      <c r="L45" s="129">
        <f t="shared" si="2"/>
        <v>0.769062081411787</v>
      </c>
    </row>
    <row r="46" spans="2:12" ht="15" x14ac:dyDescent="0.2">
      <c r="B46" s="271" t="s">
        <v>60</v>
      </c>
      <c r="C46" s="133">
        <v>35674.574999999997</v>
      </c>
      <c r="D46" s="134">
        <v>1551.4540000000002</v>
      </c>
      <c r="E46" s="135">
        <f t="shared" si="0"/>
        <v>4.1676591397916775E-2</v>
      </c>
      <c r="F46" s="136"/>
      <c r="G46" s="450" t="s">
        <v>61</v>
      </c>
      <c r="H46" s="133">
        <v>17623.233</v>
      </c>
      <c r="I46" s="134">
        <v>33216.239000000001</v>
      </c>
      <c r="J46" s="138">
        <v>52324.004000000001</v>
      </c>
      <c r="K46" s="139">
        <f t="shared" si="1"/>
        <v>0.66319028260910617</v>
      </c>
      <c r="L46" s="140">
        <f t="shared" si="2"/>
        <v>0.63481837131577312</v>
      </c>
    </row>
    <row r="47" spans="2:12" ht="15" x14ac:dyDescent="0.2">
      <c r="B47" s="272" t="s">
        <v>92</v>
      </c>
      <c r="C47" s="122">
        <v>10395.004000000001</v>
      </c>
      <c r="D47" s="123">
        <v>652.68200000000002</v>
      </c>
      <c r="E47" s="124">
        <f t="shared" si="0"/>
        <v>5.9078616101145516E-2</v>
      </c>
      <c r="F47" s="125"/>
      <c r="G47" s="451" t="s">
        <v>92</v>
      </c>
      <c r="H47" s="122">
        <v>5655.5010000000002</v>
      </c>
      <c r="I47" s="123">
        <v>10395.004000000001</v>
      </c>
      <c r="J47" s="127">
        <v>16703.187000000002</v>
      </c>
      <c r="K47" s="128">
        <f t="shared" si="1"/>
        <v>0.66141186110171668</v>
      </c>
      <c r="L47" s="129">
        <f t="shared" si="2"/>
        <v>0.62233656367494417</v>
      </c>
    </row>
    <row r="48" spans="2:12" ht="15" x14ac:dyDescent="0.2">
      <c r="B48" s="273" t="s">
        <v>166</v>
      </c>
      <c r="C48" s="122">
        <v>20316.983</v>
      </c>
      <c r="D48" s="123">
        <v>877.96299999999997</v>
      </c>
      <c r="E48" s="124">
        <f t="shared" si="0"/>
        <v>4.1423224196938266E-2</v>
      </c>
      <c r="F48" s="125"/>
      <c r="G48" s="452" t="s">
        <v>166</v>
      </c>
      <c r="H48" s="122">
        <v>7856.125</v>
      </c>
      <c r="I48" s="123">
        <v>20316.983</v>
      </c>
      <c r="J48" s="127">
        <v>29051.071</v>
      </c>
      <c r="K48" s="128">
        <f t="shared" si="1"/>
        <v>0.72957537434678399</v>
      </c>
      <c r="L48" s="129">
        <f t="shared" si="2"/>
        <v>0.69935401004665199</v>
      </c>
    </row>
    <row r="49" spans="2:12" ht="15" x14ac:dyDescent="0.2">
      <c r="B49" s="274" t="s">
        <v>0</v>
      </c>
      <c r="C49" s="122">
        <v>2051.4450000000002</v>
      </c>
      <c r="D49" s="123">
        <v>174.083</v>
      </c>
      <c r="E49" s="124">
        <f t="shared" si="0"/>
        <v>7.8220988457570514E-2</v>
      </c>
      <c r="F49" s="136"/>
      <c r="G49" s="451" t="s">
        <v>29</v>
      </c>
      <c r="H49" s="122">
        <v>2742.7269999999999</v>
      </c>
      <c r="I49" s="123">
        <v>1897.7729999999999</v>
      </c>
      <c r="J49" s="127">
        <v>4811.2060000000001</v>
      </c>
      <c r="K49" s="128">
        <f t="shared" si="1"/>
        <v>0.42992941894402364</v>
      </c>
      <c r="L49" s="129">
        <f t="shared" si="2"/>
        <v>0.39444850210113636</v>
      </c>
    </row>
    <row r="50" spans="2:12" ht="15" x14ac:dyDescent="0.2">
      <c r="B50" s="274" t="s">
        <v>1</v>
      </c>
      <c r="C50" s="122">
        <v>14034.859</v>
      </c>
      <c r="D50" s="123">
        <v>705.38300000000004</v>
      </c>
      <c r="E50" s="124">
        <f t="shared" si="0"/>
        <v>4.7854234686241927E-2</v>
      </c>
      <c r="F50" s="136"/>
      <c r="G50" s="451" t="s">
        <v>30</v>
      </c>
      <c r="H50" s="122">
        <v>7374.433</v>
      </c>
      <c r="I50" s="123">
        <v>12967.246999999999</v>
      </c>
      <c r="J50" s="127">
        <v>21022.223000000002</v>
      </c>
      <c r="K50" s="128">
        <f t="shared" si="1"/>
        <v>0.64920774553671134</v>
      </c>
      <c r="L50" s="129">
        <f t="shared" si="2"/>
        <v>0.61683519388030461</v>
      </c>
    </row>
    <row r="51" spans="2:12" ht="15" x14ac:dyDescent="0.2">
      <c r="B51" s="274" t="s">
        <v>165</v>
      </c>
      <c r="C51" s="122">
        <v>19588.271000000001</v>
      </c>
      <c r="D51" s="123">
        <v>671.98800000000006</v>
      </c>
      <c r="E51" s="124">
        <f t="shared" si="0"/>
        <v>3.3167789217304677E-2</v>
      </c>
      <c r="F51" s="136"/>
      <c r="G51" s="451" t="s">
        <v>179</v>
      </c>
      <c r="H51" s="122">
        <v>7506.0730000000003</v>
      </c>
      <c r="I51" s="123">
        <v>18351.219000000001</v>
      </c>
      <c r="J51" s="127">
        <v>26490.575000000001</v>
      </c>
      <c r="K51" s="128">
        <f t="shared" si="1"/>
        <v>0.71665118631815272</v>
      </c>
      <c r="L51" s="129">
        <f t="shared" si="2"/>
        <v>0.69274521221226792</v>
      </c>
    </row>
    <row r="52" spans="2:12" ht="15" x14ac:dyDescent="0.2">
      <c r="B52" s="275" t="s">
        <v>58</v>
      </c>
      <c r="C52" s="133">
        <v>26627.223000000002</v>
      </c>
      <c r="D52" s="134">
        <v>484.303</v>
      </c>
      <c r="E52" s="135">
        <f t="shared" si="0"/>
        <v>1.7863361877896507E-2</v>
      </c>
      <c r="F52" s="136"/>
      <c r="G52" s="453" t="s">
        <v>59</v>
      </c>
      <c r="H52" s="133">
        <v>4902.0209999999997</v>
      </c>
      <c r="I52" s="134">
        <v>24902.76</v>
      </c>
      <c r="J52" s="138">
        <v>30239.234</v>
      </c>
      <c r="K52" s="165">
        <f t="shared" si="1"/>
        <v>0.83789202464586232</v>
      </c>
      <c r="L52" s="140">
        <f t="shared" si="2"/>
        <v>0.82352482870432497</v>
      </c>
    </row>
    <row r="53" spans="2:12" ht="16" thickBot="1" x14ac:dyDescent="0.25">
      <c r="B53" s="276" t="s">
        <v>166</v>
      </c>
      <c r="C53" s="167">
        <v>19067.899000000001</v>
      </c>
      <c r="D53" s="186">
        <v>318.77100000000002</v>
      </c>
      <c r="E53" s="168">
        <f t="shared" si="0"/>
        <v>1.6442792908735744E-2</v>
      </c>
      <c r="F53" s="187"/>
      <c r="G53" s="454" t="s">
        <v>166</v>
      </c>
      <c r="H53" s="167">
        <v>2773.8359999999998</v>
      </c>
      <c r="I53" s="186">
        <v>19067.899000000001</v>
      </c>
      <c r="J53" s="191">
        <v>22160.506000000001</v>
      </c>
      <c r="K53" s="188">
        <f t="shared" si="1"/>
        <v>0.87482975343613545</v>
      </c>
      <c r="L53" s="169">
        <f t="shared" si="2"/>
        <v>0.86044510896998472</v>
      </c>
    </row>
    <row r="54" spans="2:12" ht="16" thickBot="1" x14ac:dyDescent="0.25">
      <c r="B54" s="149" t="s">
        <v>170</v>
      </c>
      <c r="C54" s="114">
        <v>93594.801999999996</v>
      </c>
      <c r="D54" s="115">
        <v>2626.607</v>
      </c>
      <c r="E54" s="116">
        <f t="shared" si="0"/>
        <v>2.7297532090805279E-2</v>
      </c>
      <c r="F54" s="117"/>
      <c r="G54" s="118" t="s">
        <v>183</v>
      </c>
      <c r="H54" s="114">
        <v>24588.981</v>
      </c>
      <c r="I54" s="115">
        <v>84677.418999999994</v>
      </c>
      <c r="J54" s="119">
        <v>111569.43700000001</v>
      </c>
      <c r="K54" s="120">
        <f t="shared" si="1"/>
        <v>0.77960827211129513</v>
      </c>
      <c r="L54" s="121">
        <f t="shared" si="2"/>
        <v>0.75896608674291322</v>
      </c>
    </row>
    <row r="55" spans="2:12" ht="15" x14ac:dyDescent="0.2">
      <c r="B55" s="268" t="s">
        <v>54</v>
      </c>
      <c r="C55" s="122">
        <v>1138.5329999999999</v>
      </c>
      <c r="D55" s="123">
        <v>137.52000000000001</v>
      </c>
      <c r="E55" s="124">
        <f t="shared" si="0"/>
        <v>0.10776981833826653</v>
      </c>
      <c r="F55" s="125"/>
      <c r="G55" s="447" t="s">
        <v>47</v>
      </c>
      <c r="H55" s="122">
        <v>3320.799</v>
      </c>
      <c r="I55" s="123">
        <v>1138.5329999999999</v>
      </c>
      <c r="J55" s="127">
        <v>4596.8519999999999</v>
      </c>
      <c r="K55" s="128">
        <f t="shared" si="1"/>
        <v>0.27759279611351417</v>
      </c>
      <c r="L55" s="129">
        <f t="shared" si="2"/>
        <v>0.24767667090434931</v>
      </c>
    </row>
    <row r="56" spans="2:12" ht="15" x14ac:dyDescent="0.2">
      <c r="B56" s="269" t="s">
        <v>92</v>
      </c>
      <c r="C56" s="122">
        <v>19230.848999999998</v>
      </c>
      <c r="D56" s="123">
        <v>867.13599999999997</v>
      </c>
      <c r="E56" s="124">
        <f t="shared" si="0"/>
        <v>4.3145419802034887E-2</v>
      </c>
      <c r="F56" s="125"/>
      <c r="G56" s="448" t="s">
        <v>17</v>
      </c>
      <c r="H56" s="122">
        <v>6613.0069999999996</v>
      </c>
      <c r="I56" s="123">
        <v>19230.848999999998</v>
      </c>
      <c r="J56" s="127">
        <v>26710.991999999998</v>
      </c>
      <c r="K56" s="128">
        <f t="shared" si="1"/>
        <v>0.75242375872824196</v>
      </c>
      <c r="L56" s="129">
        <f t="shared" si="2"/>
        <v>0.71996011978888685</v>
      </c>
    </row>
    <row r="57" spans="2:12" ht="15" x14ac:dyDescent="0.2">
      <c r="B57" s="270" t="s">
        <v>166</v>
      </c>
      <c r="C57" s="122">
        <v>56924.546999999999</v>
      </c>
      <c r="D57" s="123">
        <v>1377.04</v>
      </c>
      <c r="E57" s="124">
        <f t="shared" si="0"/>
        <v>2.3619254137970547E-2</v>
      </c>
      <c r="F57" s="125"/>
      <c r="G57" s="449" t="s">
        <v>166</v>
      </c>
      <c r="H57" s="122">
        <v>10298.375</v>
      </c>
      <c r="I57" s="123">
        <v>56924.546999999999</v>
      </c>
      <c r="J57" s="127">
        <v>68599.962</v>
      </c>
      <c r="K57" s="128">
        <f t="shared" si="1"/>
        <v>0.84987783229384295</v>
      </c>
      <c r="L57" s="129">
        <f t="shared" si="2"/>
        <v>0.82980435178666712</v>
      </c>
    </row>
    <row r="58" spans="2:12" ht="15" x14ac:dyDescent="0.2">
      <c r="B58" s="271" t="s">
        <v>60</v>
      </c>
      <c r="C58" s="133">
        <v>52271.947</v>
      </c>
      <c r="D58" s="134">
        <v>1830.4259999999999</v>
      </c>
      <c r="E58" s="135">
        <f t="shared" si="0"/>
        <v>3.3832637987986219E-2</v>
      </c>
      <c r="F58" s="136"/>
      <c r="G58" s="450" t="s">
        <v>61</v>
      </c>
      <c r="H58" s="133">
        <v>19067.152000000002</v>
      </c>
      <c r="I58" s="134">
        <v>48091.078999999998</v>
      </c>
      <c r="J58" s="138">
        <v>68885.366999999998</v>
      </c>
      <c r="K58" s="139">
        <f t="shared" si="1"/>
        <v>0.72320461034924877</v>
      </c>
      <c r="L58" s="140">
        <f t="shared" si="2"/>
        <v>0.69813199949998084</v>
      </c>
    </row>
    <row r="59" spans="2:12" ht="15" x14ac:dyDescent="0.2">
      <c r="B59" s="272" t="s">
        <v>92</v>
      </c>
      <c r="C59" s="122">
        <v>12824.466</v>
      </c>
      <c r="D59" s="123">
        <v>735.21699999999998</v>
      </c>
      <c r="E59" s="124">
        <f t="shared" si="0"/>
        <v>5.4220810324253153E-2</v>
      </c>
      <c r="F59" s="125"/>
      <c r="G59" s="451" t="s">
        <v>92</v>
      </c>
      <c r="H59" s="122">
        <v>5893.68</v>
      </c>
      <c r="I59" s="123">
        <v>12824.466</v>
      </c>
      <c r="J59" s="127">
        <v>19453.363000000001</v>
      </c>
      <c r="K59" s="128">
        <f t="shared" si="1"/>
        <v>0.69703541747511732</v>
      </c>
      <c r="L59" s="129">
        <f t="shared" si="2"/>
        <v>0.65924159231491231</v>
      </c>
    </row>
    <row r="60" spans="2:12" ht="15" x14ac:dyDescent="0.2">
      <c r="B60" s="273" t="s">
        <v>166</v>
      </c>
      <c r="C60" s="122">
        <v>29566.488000000001</v>
      </c>
      <c r="D60" s="123">
        <v>976.26</v>
      </c>
      <c r="E60" s="124">
        <f t="shared" si="0"/>
        <v>3.1963725071496515E-2</v>
      </c>
      <c r="F60" s="125"/>
      <c r="G60" s="452" t="s">
        <v>166</v>
      </c>
      <c r="H60" s="122">
        <v>7511.2979999999998</v>
      </c>
      <c r="I60" s="123">
        <v>29566.488000000001</v>
      </c>
      <c r="J60" s="127">
        <v>38054.046000000002</v>
      </c>
      <c r="K60" s="128">
        <f t="shared" si="1"/>
        <v>0.8026149965761854</v>
      </c>
      <c r="L60" s="129">
        <f t="shared" si="2"/>
        <v>0.77696043148736404</v>
      </c>
    </row>
    <row r="61" spans="2:12" ht="15" x14ac:dyDescent="0.2">
      <c r="B61" s="274" t="s">
        <v>0</v>
      </c>
      <c r="C61" s="122">
        <v>3096.2420000000002</v>
      </c>
      <c r="D61" s="123">
        <v>227.40299999999999</v>
      </c>
      <c r="E61" s="124">
        <f t="shared" si="0"/>
        <v>6.8419762038364501E-2</v>
      </c>
      <c r="F61" s="136"/>
      <c r="G61" s="451" t="s">
        <v>29</v>
      </c>
      <c r="H61" s="122">
        <v>2814.6080000000002</v>
      </c>
      <c r="I61" s="123">
        <v>2856.471</v>
      </c>
      <c r="J61" s="127">
        <v>5894.1589999999997</v>
      </c>
      <c r="K61" s="128">
        <f t="shared" si="1"/>
        <v>0.52247504690660695</v>
      </c>
      <c r="L61" s="129">
        <f t="shared" si="2"/>
        <v>0.48462740825281436</v>
      </c>
    </row>
    <row r="62" spans="2:12" ht="15" x14ac:dyDescent="0.2">
      <c r="B62" s="274" t="s">
        <v>1</v>
      </c>
      <c r="C62" s="122">
        <v>22618.742999999999</v>
      </c>
      <c r="D62" s="123">
        <v>881.33299999999997</v>
      </c>
      <c r="E62" s="124">
        <f t="shared" si="0"/>
        <v>3.7503410627267759E-2</v>
      </c>
      <c r="F62" s="136"/>
      <c r="G62" s="451" t="s">
        <v>30</v>
      </c>
      <c r="H62" s="122">
        <v>8191.0290000000005</v>
      </c>
      <c r="I62" s="123">
        <v>20769.944</v>
      </c>
      <c r="J62" s="127">
        <v>29792.725999999999</v>
      </c>
      <c r="K62" s="128">
        <f t="shared" si="1"/>
        <v>0.72506614534030889</v>
      </c>
      <c r="L62" s="129">
        <f t="shared" si="2"/>
        <v>0.69714815623115522</v>
      </c>
    </row>
    <row r="63" spans="2:12" ht="15" x14ac:dyDescent="0.2">
      <c r="B63" s="274" t="s">
        <v>165</v>
      </c>
      <c r="C63" s="122">
        <v>26556.962</v>
      </c>
      <c r="D63" s="123">
        <v>721.69</v>
      </c>
      <c r="E63" s="124">
        <f t="shared" si="0"/>
        <v>2.645621931758212E-2</v>
      </c>
      <c r="F63" s="136"/>
      <c r="G63" s="451" t="s">
        <v>179</v>
      </c>
      <c r="H63" s="122">
        <v>8061.5150000000003</v>
      </c>
      <c r="I63" s="123">
        <v>24464.664000000001</v>
      </c>
      <c r="J63" s="127">
        <v>33198.482000000004</v>
      </c>
      <c r="K63" s="128">
        <f t="shared" si="1"/>
        <v>0.7571721803424627</v>
      </c>
      <c r="L63" s="129">
        <f t="shared" si="2"/>
        <v>0.73692116404599461</v>
      </c>
    </row>
    <row r="64" spans="2:12" ht="15" x14ac:dyDescent="0.2">
      <c r="B64" s="275" t="s">
        <v>58</v>
      </c>
      <c r="C64" s="133">
        <v>40184.322</v>
      </c>
      <c r="D64" s="134">
        <v>658.65899999999999</v>
      </c>
      <c r="E64" s="135">
        <f t="shared" si="0"/>
        <v>1.6126614264517079E-2</v>
      </c>
      <c r="F64" s="136"/>
      <c r="G64" s="453" t="s">
        <v>59</v>
      </c>
      <c r="H64" s="133">
        <v>5521.8289999999997</v>
      </c>
      <c r="I64" s="134">
        <v>36586.339999999997</v>
      </c>
      <c r="J64" s="138">
        <v>42684.07</v>
      </c>
      <c r="K64" s="165">
        <f t="shared" si="1"/>
        <v>0.87063489962414553</v>
      </c>
      <c r="L64" s="140">
        <f t="shared" si="2"/>
        <v>0.85714272326889163</v>
      </c>
    </row>
    <row r="65" spans="2:12" ht="16" thickBot="1" x14ac:dyDescent="0.25">
      <c r="B65" s="276" t="s">
        <v>166</v>
      </c>
      <c r="C65" s="167">
        <v>27358.059000000001</v>
      </c>
      <c r="D65" s="186">
        <v>400.78</v>
      </c>
      <c r="E65" s="168">
        <f t="shared" si="0"/>
        <v>1.4437923718639672E-2</v>
      </c>
      <c r="F65" s="187"/>
      <c r="G65" s="454" t="s">
        <v>166</v>
      </c>
      <c r="H65" s="167">
        <v>2787.0770000000002</v>
      </c>
      <c r="I65" s="186">
        <v>27358.059000000001</v>
      </c>
      <c r="J65" s="191">
        <v>30545.916000000001</v>
      </c>
      <c r="K65" s="188">
        <f t="shared" si="1"/>
        <v>0.90875778614725444</v>
      </c>
      <c r="L65" s="169">
        <f t="shared" si="2"/>
        <v>0.89563721055214063</v>
      </c>
    </row>
    <row r="66" spans="2:12" ht="16" thickBot="1" x14ac:dyDescent="0.25">
      <c r="B66" s="149" t="s">
        <v>171</v>
      </c>
      <c r="C66" s="114">
        <v>49288.938000000002</v>
      </c>
      <c r="D66" s="115">
        <v>1506.653</v>
      </c>
      <c r="E66" s="116">
        <f t="shared" si="0"/>
        <v>2.966109794844202E-2</v>
      </c>
      <c r="F66" s="117"/>
      <c r="G66" s="118" t="s">
        <v>184</v>
      </c>
      <c r="H66" s="114">
        <v>9627.4650000000001</v>
      </c>
      <c r="I66" s="115">
        <v>44491.466999999997</v>
      </c>
      <c r="J66" s="119">
        <v>55441.576000000001</v>
      </c>
      <c r="K66" s="120">
        <f t="shared" si="1"/>
        <v>0.82634936279589177</v>
      </c>
      <c r="L66" s="121">
        <f t="shared" si="2"/>
        <v>0.80249282596151306</v>
      </c>
    </row>
    <row r="67" spans="2:12" ht="15" x14ac:dyDescent="0.2">
      <c r="B67" s="268" t="s">
        <v>54</v>
      </c>
      <c r="C67" s="122">
        <v>505.92</v>
      </c>
      <c r="D67" s="123">
        <v>78.671000000000006</v>
      </c>
      <c r="E67" s="124">
        <f t="shared" si="0"/>
        <v>0.13457442895973426</v>
      </c>
      <c r="F67" s="125"/>
      <c r="G67" s="447" t="s">
        <v>47</v>
      </c>
      <c r="H67" s="122">
        <v>1710.1030000000001</v>
      </c>
      <c r="I67" s="123">
        <v>505.92</v>
      </c>
      <c r="J67" s="127">
        <v>2294.694</v>
      </c>
      <c r="K67" s="128">
        <f t="shared" si="1"/>
        <v>0.25475771497201799</v>
      </c>
      <c r="L67" s="129">
        <f t="shared" si="2"/>
        <v>0.22047384095657199</v>
      </c>
    </row>
    <row r="68" spans="2:12" ht="15" x14ac:dyDescent="0.2">
      <c r="B68" s="269" t="s">
        <v>92</v>
      </c>
      <c r="C68" s="122">
        <v>9930.2839999999997</v>
      </c>
      <c r="D68" s="123">
        <v>555.60500000000002</v>
      </c>
      <c r="E68" s="124">
        <f t="shared" si="0"/>
        <v>5.2985970002161958E-2</v>
      </c>
      <c r="F68" s="125"/>
      <c r="G68" s="448" t="s">
        <v>17</v>
      </c>
      <c r="H68" s="122">
        <v>3054.1880000000001</v>
      </c>
      <c r="I68" s="123">
        <v>9930.2839999999997</v>
      </c>
      <c r="J68" s="127">
        <v>13540.076999999999</v>
      </c>
      <c r="K68" s="128">
        <f t="shared" si="1"/>
        <v>0.77443348365005604</v>
      </c>
      <c r="L68" s="129">
        <f t="shared" si="2"/>
        <v>0.73339937431670443</v>
      </c>
    </row>
    <row r="69" spans="2:12" ht="15" x14ac:dyDescent="0.2">
      <c r="B69" s="270" t="s">
        <v>166</v>
      </c>
      <c r="C69" s="122">
        <v>30016.164000000001</v>
      </c>
      <c r="D69" s="123">
        <v>757.92100000000005</v>
      </c>
      <c r="E69" s="124">
        <f t="shared" si="0"/>
        <v>2.4628547038847787E-2</v>
      </c>
      <c r="F69" s="125"/>
      <c r="G69" s="449" t="s">
        <v>166</v>
      </c>
      <c r="H69" s="122">
        <v>3404.7939999999999</v>
      </c>
      <c r="I69" s="123">
        <v>30016.164000000001</v>
      </c>
      <c r="J69" s="127">
        <v>34178.879000000001</v>
      </c>
      <c r="K69" s="128">
        <f t="shared" si="1"/>
        <v>0.90038309916483794</v>
      </c>
      <c r="L69" s="129">
        <f t="shared" si="2"/>
        <v>0.87820797165407327</v>
      </c>
    </row>
    <row r="70" spans="2:12" ht="15" x14ac:dyDescent="0.2">
      <c r="B70" s="271" t="s">
        <v>60</v>
      </c>
      <c r="C70" s="133">
        <v>29178.010000000002</v>
      </c>
      <c r="D70" s="134">
        <v>1073.8</v>
      </c>
      <c r="E70" s="135">
        <f t="shared" si="0"/>
        <v>3.5495396804356497E-2</v>
      </c>
      <c r="F70" s="136"/>
      <c r="G70" s="450" t="s">
        <v>61</v>
      </c>
      <c r="H70" s="133">
        <v>7903.5129999999999</v>
      </c>
      <c r="I70" s="134">
        <v>26985.686999999998</v>
      </c>
      <c r="J70" s="138">
        <v>35904.811000000002</v>
      </c>
      <c r="K70" s="139">
        <f t="shared" si="1"/>
        <v>0.77987593361792107</v>
      </c>
      <c r="L70" s="140">
        <f t="shared" si="2"/>
        <v>0.75158972428513815</v>
      </c>
    </row>
    <row r="71" spans="2:12" ht="15" x14ac:dyDescent="0.2">
      <c r="B71" s="272" t="s">
        <v>92</v>
      </c>
      <c r="C71" s="122">
        <v>7137.2439999999997</v>
      </c>
      <c r="D71" s="123">
        <v>479.97899999999998</v>
      </c>
      <c r="E71" s="124">
        <f t="shared" si="0"/>
        <v>6.301233402251713E-2</v>
      </c>
      <c r="F71" s="125"/>
      <c r="G71" s="451" t="s">
        <v>92</v>
      </c>
      <c r="H71" s="122">
        <v>2802.2249999999999</v>
      </c>
      <c r="I71" s="123">
        <v>7137.2439999999997</v>
      </c>
      <c r="J71" s="127">
        <v>10419.448</v>
      </c>
      <c r="K71" s="128">
        <f t="shared" si="1"/>
        <v>0.73105820960956858</v>
      </c>
      <c r="L71" s="129">
        <f t="shared" si="2"/>
        <v>0.68499252551574707</v>
      </c>
    </row>
    <row r="72" spans="2:12" ht="15" x14ac:dyDescent="0.2">
      <c r="B72" s="273" t="s">
        <v>166</v>
      </c>
      <c r="C72" s="122">
        <v>17061.615000000002</v>
      </c>
      <c r="D72" s="123">
        <v>555.99199999999996</v>
      </c>
      <c r="E72" s="124">
        <f t="shared" si="0"/>
        <v>3.1558883110515516E-2</v>
      </c>
      <c r="F72" s="125"/>
      <c r="G72" s="452" t="s">
        <v>166</v>
      </c>
      <c r="H72" s="122">
        <v>2695.4839999999999</v>
      </c>
      <c r="I72" s="123">
        <v>17061.615000000002</v>
      </c>
      <c r="J72" s="127">
        <v>20313.091</v>
      </c>
      <c r="K72" s="128">
        <f t="shared" si="1"/>
        <v>0.86730311009781813</v>
      </c>
      <c r="L72" s="129">
        <f t="shared" si="2"/>
        <v>0.83993199262485463</v>
      </c>
    </row>
    <row r="73" spans="2:12" ht="15" x14ac:dyDescent="0.2">
      <c r="B73" s="274" t="s">
        <v>0</v>
      </c>
      <c r="C73" s="122">
        <v>2037.52</v>
      </c>
      <c r="D73" s="123">
        <v>156.38999999999999</v>
      </c>
      <c r="E73" s="124">
        <f t="shared" si="0"/>
        <v>7.1283689850540816E-2</v>
      </c>
      <c r="F73" s="136"/>
      <c r="G73" s="451" t="s">
        <v>29</v>
      </c>
      <c r="H73" s="122">
        <v>1397.088</v>
      </c>
      <c r="I73" s="123">
        <v>1879.69</v>
      </c>
      <c r="J73" s="127">
        <v>3429.36</v>
      </c>
      <c r="K73" s="128">
        <f t="shared" si="1"/>
        <v>0.59260969976905309</v>
      </c>
      <c r="L73" s="129">
        <f t="shared" si="2"/>
        <v>0.54811684979121467</v>
      </c>
    </row>
    <row r="74" spans="2:12" ht="15" x14ac:dyDescent="0.2">
      <c r="B74" s="274" t="s">
        <v>1</v>
      </c>
      <c r="C74" s="122">
        <v>13581.296</v>
      </c>
      <c r="D74" s="123">
        <v>562.35</v>
      </c>
      <c r="E74" s="124">
        <f t="shared" si="0"/>
        <v>3.975990349305971E-2</v>
      </c>
      <c r="F74" s="136"/>
      <c r="G74" s="451" t="s">
        <v>30</v>
      </c>
      <c r="H74" s="122">
        <v>3431.5360000000001</v>
      </c>
      <c r="I74" s="123">
        <v>12625.248</v>
      </c>
      <c r="J74" s="127">
        <v>16588.903999999999</v>
      </c>
      <c r="K74" s="128">
        <f t="shared" si="1"/>
        <v>0.79314269345340715</v>
      </c>
      <c r="L74" s="129">
        <f t="shared" si="2"/>
        <v>0.76106583050935739</v>
      </c>
    </row>
    <row r="75" spans="2:12" ht="15" x14ac:dyDescent="0.2">
      <c r="B75" s="274" t="s">
        <v>165</v>
      </c>
      <c r="C75" s="122">
        <v>13559.194</v>
      </c>
      <c r="D75" s="123">
        <v>355.06</v>
      </c>
      <c r="E75" s="124">
        <f t="shared" ref="E75:E144" si="3">D75/(C75+D75)</f>
        <v>2.5517717299109247E-2</v>
      </c>
      <c r="F75" s="136"/>
      <c r="G75" s="451" t="s">
        <v>179</v>
      </c>
      <c r="H75" s="122">
        <v>3074.8890000000001</v>
      </c>
      <c r="I75" s="123">
        <v>12480.749</v>
      </c>
      <c r="J75" s="127">
        <v>15886.547</v>
      </c>
      <c r="K75" s="128">
        <f t="shared" si="1"/>
        <v>0.80644698939297499</v>
      </c>
      <c r="L75" s="129">
        <f t="shared" si="2"/>
        <v>0.78561747873845711</v>
      </c>
    </row>
    <row r="76" spans="2:12" ht="15" x14ac:dyDescent="0.2">
      <c r="B76" s="275" t="s">
        <v>58</v>
      </c>
      <c r="C76" s="133">
        <v>19605.008000000002</v>
      </c>
      <c r="D76" s="134">
        <v>354.18200000000002</v>
      </c>
      <c r="E76" s="135">
        <f t="shared" si="3"/>
        <v>1.7745309303634063E-2</v>
      </c>
      <c r="F76" s="136"/>
      <c r="G76" s="453" t="s">
        <v>59</v>
      </c>
      <c r="H76" s="133">
        <v>1723.952</v>
      </c>
      <c r="I76" s="134">
        <v>17505.78</v>
      </c>
      <c r="J76" s="138">
        <v>19536.764999999999</v>
      </c>
      <c r="K76" s="165">
        <f t="shared" ref="K76:K145" si="4">(J76-H76)/J76</f>
        <v>0.911758574154933</v>
      </c>
      <c r="L76" s="140">
        <f t="shared" ref="L76:L145" si="5">I76/J76</f>
        <v>0.89604292215215775</v>
      </c>
    </row>
    <row r="77" spans="2:12" ht="16" thickBot="1" x14ac:dyDescent="0.25">
      <c r="B77" s="276" t="s">
        <v>166</v>
      </c>
      <c r="C77" s="167">
        <v>12954.549000000001</v>
      </c>
      <c r="D77" s="186">
        <v>201.929</v>
      </c>
      <c r="E77" s="168">
        <f t="shared" si="3"/>
        <v>1.5348256577482209E-2</v>
      </c>
      <c r="F77" s="187"/>
      <c r="G77" s="454" t="s">
        <v>166</v>
      </c>
      <c r="H77" s="167">
        <v>709.31</v>
      </c>
      <c r="I77" s="186">
        <v>12954.549000000001</v>
      </c>
      <c r="J77" s="191">
        <v>13865.788</v>
      </c>
      <c r="K77" s="188">
        <f t="shared" si="4"/>
        <v>0.94884459505655216</v>
      </c>
      <c r="L77" s="169">
        <f t="shared" si="5"/>
        <v>0.93428148475946704</v>
      </c>
    </row>
    <row r="78" spans="2:12" ht="16" thickBot="1" x14ac:dyDescent="0.25">
      <c r="B78" s="149" t="s">
        <v>172</v>
      </c>
      <c r="C78" s="114">
        <v>44305.864000000001</v>
      </c>
      <c r="D78" s="115">
        <v>1119.954</v>
      </c>
      <c r="E78" s="116">
        <f t="shared" si="3"/>
        <v>2.4654569786723486E-2</v>
      </c>
      <c r="F78" s="117"/>
      <c r="G78" s="118" t="s">
        <v>185</v>
      </c>
      <c r="H78" s="114">
        <v>14961.516</v>
      </c>
      <c r="I78" s="115">
        <v>40185.951999999997</v>
      </c>
      <c r="J78" s="119">
        <v>56127.860999999997</v>
      </c>
      <c r="K78" s="120">
        <f t="shared" si="4"/>
        <v>0.73343869277327356</v>
      </c>
      <c r="L78" s="121">
        <f t="shared" si="5"/>
        <v>0.71597155644324306</v>
      </c>
    </row>
    <row r="79" spans="2:12" ht="15" x14ac:dyDescent="0.2">
      <c r="B79" s="268" t="s">
        <v>54</v>
      </c>
      <c r="C79" s="122">
        <v>632.61300000000006</v>
      </c>
      <c r="D79" s="123">
        <v>58.848999999999997</v>
      </c>
      <c r="E79" s="124">
        <f t="shared" si="3"/>
        <v>8.5108075353381663E-2</v>
      </c>
      <c r="F79" s="125"/>
      <c r="G79" s="447" t="s">
        <v>47</v>
      </c>
      <c r="H79" s="122">
        <v>1610.6959999999999</v>
      </c>
      <c r="I79" s="123">
        <v>632.61300000000006</v>
      </c>
      <c r="J79" s="127">
        <v>2302.1579999999999</v>
      </c>
      <c r="K79" s="128">
        <f t="shared" si="4"/>
        <v>0.30035384191701875</v>
      </c>
      <c r="L79" s="129">
        <f t="shared" si="5"/>
        <v>0.27479130450646744</v>
      </c>
    </row>
    <row r="80" spans="2:12" ht="15" x14ac:dyDescent="0.2">
      <c r="B80" s="269" t="s">
        <v>92</v>
      </c>
      <c r="C80" s="122">
        <v>9300.5650000000005</v>
      </c>
      <c r="D80" s="123">
        <v>311.53100000000001</v>
      </c>
      <c r="E80" s="124">
        <f t="shared" si="3"/>
        <v>3.2410308844189648E-2</v>
      </c>
      <c r="F80" s="125"/>
      <c r="G80" s="448" t="s">
        <v>17</v>
      </c>
      <c r="H80" s="122">
        <v>3558.819</v>
      </c>
      <c r="I80" s="123">
        <v>9300.5650000000005</v>
      </c>
      <c r="J80" s="127">
        <v>13170.915000000001</v>
      </c>
      <c r="K80" s="128">
        <f t="shared" si="4"/>
        <v>0.72979713254546097</v>
      </c>
      <c r="L80" s="129">
        <f t="shared" si="5"/>
        <v>0.70614418208605856</v>
      </c>
    </row>
    <row r="81" spans="2:12" ht="15" x14ac:dyDescent="0.2">
      <c r="B81" s="270" t="s">
        <v>166</v>
      </c>
      <c r="C81" s="122">
        <v>26908.383000000002</v>
      </c>
      <c r="D81" s="123">
        <v>619.11900000000003</v>
      </c>
      <c r="E81" s="124">
        <f t="shared" si="3"/>
        <v>2.2490925620494005E-2</v>
      </c>
      <c r="F81" s="125"/>
      <c r="G81" s="449" t="s">
        <v>166</v>
      </c>
      <c r="H81" s="122">
        <v>6893.5810000000001</v>
      </c>
      <c r="I81" s="123">
        <v>26908.383000000002</v>
      </c>
      <c r="J81" s="127">
        <v>34421.082999999999</v>
      </c>
      <c r="K81" s="128">
        <f t="shared" si="4"/>
        <v>0.79972794580577267</v>
      </c>
      <c r="L81" s="129">
        <f t="shared" si="5"/>
        <v>0.78174132406002461</v>
      </c>
    </row>
    <row r="82" spans="2:12" ht="15" x14ac:dyDescent="0.2">
      <c r="B82" s="271" t="s">
        <v>60</v>
      </c>
      <c r="C82" s="133">
        <v>23093.936999999998</v>
      </c>
      <c r="D82" s="134">
        <v>756.62599999999998</v>
      </c>
      <c r="E82" s="135">
        <f t="shared" si="3"/>
        <v>3.1723611723547158E-2</v>
      </c>
      <c r="F82" s="136"/>
      <c r="G82" s="450" t="s">
        <v>61</v>
      </c>
      <c r="H82" s="133">
        <v>11163.639000000001</v>
      </c>
      <c r="I82" s="134">
        <v>21105.392</v>
      </c>
      <c r="J82" s="138">
        <v>32980.555999999997</v>
      </c>
      <c r="K82" s="139">
        <f t="shared" si="4"/>
        <v>0.66150846577601652</v>
      </c>
      <c r="L82" s="140">
        <f t="shared" si="5"/>
        <v>0.63993439043295697</v>
      </c>
    </row>
    <row r="83" spans="2:12" ht="15" x14ac:dyDescent="0.2">
      <c r="B83" s="272" t="s">
        <v>92</v>
      </c>
      <c r="C83" s="122">
        <v>5687.2219999999998</v>
      </c>
      <c r="D83" s="123">
        <v>255.238</v>
      </c>
      <c r="E83" s="124">
        <f t="shared" si="3"/>
        <v>4.2951572244491337E-2</v>
      </c>
      <c r="F83" s="125"/>
      <c r="G83" s="451" t="s">
        <v>92</v>
      </c>
      <c r="H83" s="122">
        <v>3091.4549999999999</v>
      </c>
      <c r="I83" s="123">
        <v>5687.2219999999998</v>
      </c>
      <c r="J83" s="127">
        <v>9033.9150000000009</v>
      </c>
      <c r="K83" s="128">
        <f t="shared" si="4"/>
        <v>0.65779454422584227</v>
      </c>
      <c r="L83" s="129">
        <f t="shared" si="5"/>
        <v>0.62954123433749365</v>
      </c>
    </row>
    <row r="84" spans="2:12" ht="15" x14ac:dyDescent="0.2">
      <c r="B84" s="273" t="s">
        <v>166</v>
      </c>
      <c r="C84" s="122">
        <v>12504.873</v>
      </c>
      <c r="D84" s="123">
        <v>420.26799999999997</v>
      </c>
      <c r="E84" s="124">
        <f t="shared" si="3"/>
        <v>3.2515544704696066E-2</v>
      </c>
      <c r="F84" s="125"/>
      <c r="G84" s="452" t="s">
        <v>166</v>
      </c>
      <c r="H84" s="122">
        <v>4815.8140000000003</v>
      </c>
      <c r="I84" s="123">
        <v>12504.873</v>
      </c>
      <c r="J84" s="127">
        <v>17740.955000000002</v>
      </c>
      <c r="K84" s="128">
        <f t="shared" si="4"/>
        <v>0.72854820949605026</v>
      </c>
      <c r="L84" s="129">
        <f t="shared" si="5"/>
        <v>0.70485906762065509</v>
      </c>
    </row>
    <row r="85" spans="2:12" ht="15" x14ac:dyDescent="0.2">
      <c r="B85" s="274" t="s">
        <v>0</v>
      </c>
      <c r="C85" s="122">
        <v>1058.722</v>
      </c>
      <c r="D85" s="123">
        <v>71.013000000000005</v>
      </c>
      <c r="E85" s="124">
        <f t="shared" si="3"/>
        <v>6.2858103891620609E-2</v>
      </c>
      <c r="F85" s="136"/>
      <c r="G85" s="451" t="s">
        <v>29</v>
      </c>
      <c r="H85" s="122">
        <v>1417.52</v>
      </c>
      <c r="I85" s="123">
        <v>976.78099999999995</v>
      </c>
      <c r="J85" s="127">
        <v>2464.799</v>
      </c>
      <c r="K85" s="128">
        <f t="shared" si="4"/>
        <v>0.42489428144039332</v>
      </c>
      <c r="L85" s="129">
        <f t="shared" si="5"/>
        <v>0.39629235487356168</v>
      </c>
    </row>
    <row r="86" spans="2:12" ht="15" x14ac:dyDescent="0.2">
      <c r="B86" s="274" t="s">
        <v>1</v>
      </c>
      <c r="C86" s="122">
        <v>9037.4470000000001</v>
      </c>
      <c r="D86" s="123">
        <v>318.983</v>
      </c>
      <c r="E86" s="124">
        <f t="shared" si="3"/>
        <v>3.4092383526622867E-2</v>
      </c>
      <c r="F86" s="136"/>
      <c r="G86" s="451" t="s">
        <v>30</v>
      </c>
      <c r="H86" s="122">
        <v>4759.4930000000004</v>
      </c>
      <c r="I86" s="123">
        <v>8144.6959999999999</v>
      </c>
      <c r="J86" s="127">
        <v>13203.822</v>
      </c>
      <c r="K86" s="128">
        <f t="shared" si="4"/>
        <v>0.63953671898939557</v>
      </c>
      <c r="L86" s="129">
        <f t="shared" si="5"/>
        <v>0.61684381991820247</v>
      </c>
    </row>
    <row r="87" spans="2:12" ht="15" x14ac:dyDescent="0.2">
      <c r="B87" s="274" t="s">
        <v>165</v>
      </c>
      <c r="C87" s="122">
        <v>12997.768</v>
      </c>
      <c r="D87" s="123">
        <v>366.63</v>
      </c>
      <c r="E87" s="124">
        <f t="shared" si="3"/>
        <v>2.743333444574159E-2</v>
      </c>
      <c r="F87" s="136"/>
      <c r="G87" s="451" t="s">
        <v>179</v>
      </c>
      <c r="H87" s="122">
        <v>4986.6260000000002</v>
      </c>
      <c r="I87" s="123">
        <v>11983.915000000001</v>
      </c>
      <c r="J87" s="127">
        <v>17311.935000000001</v>
      </c>
      <c r="K87" s="128">
        <f t="shared" si="4"/>
        <v>0.71195444067921931</v>
      </c>
      <c r="L87" s="129">
        <f t="shared" si="5"/>
        <v>0.69223428807929333</v>
      </c>
    </row>
    <row r="88" spans="2:12" ht="15" x14ac:dyDescent="0.2">
      <c r="B88" s="275" t="s">
        <v>58</v>
      </c>
      <c r="C88" s="133">
        <v>20579.313999999998</v>
      </c>
      <c r="D88" s="134">
        <v>304.47699999999998</v>
      </c>
      <c r="E88" s="135">
        <f t="shared" si="3"/>
        <v>1.4579584712373344E-2</v>
      </c>
      <c r="F88" s="136"/>
      <c r="G88" s="453" t="s">
        <v>59</v>
      </c>
      <c r="H88" s="133">
        <v>3797.877</v>
      </c>
      <c r="I88" s="134">
        <v>19080.560000000001</v>
      </c>
      <c r="J88" s="138">
        <v>23147.305</v>
      </c>
      <c r="K88" s="165">
        <f t="shared" si="4"/>
        <v>0.83592573735905751</v>
      </c>
      <c r="L88" s="140">
        <f t="shared" si="5"/>
        <v>0.82431021667533222</v>
      </c>
    </row>
    <row r="89" spans="2:12" ht="16" thickBot="1" x14ac:dyDescent="0.25">
      <c r="B89" s="276" t="s">
        <v>166</v>
      </c>
      <c r="C89" s="167">
        <v>14403.51</v>
      </c>
      <c r="D89" s="186">
        <v>198.851</v>
      </c>
      <c r="E89" s="168">
        <f t="shared" si="3"/>
        <v>1.3617729352123261E-2</v>
      </c>
      <c r="F89" s="187"/>
      <c r="G89" s="454" t="s">
        <v>166</v>
      </c>
      <c r="H89" s="167">
        <v>2077.7669999999998</v>
      </c>
      <c r="I89" s="186">
        <v>14403.51</v>
      </c>
      <c r="J89" s="191">
        <v>16680.128000000001</v>
      </c>
      <c r="K89" s="188">
        <f t="shared" si="4"/>
        <v>0.87543458899116366</v>
      </c>
      <c r="L89" s="169">
        <f t="shared" si="5"/>
        <v>0.86351315769279469</v>
      </c>
    </row>
    <row r="90" spans="2:12" ht="16" thickBot="1" x14ac:dyDescent="0.25">
      <c r="B90" s="149" t="s">
        <v>173</v>
      </c>
      <c r="C90" s="114">
        <v>15807.644</v>
      </c>
      <c r="D90" s="115">
        <v>974.64</v>
      </c>
      <c r="E90" s="116">
        <f t="shared" si="3"/>
        <v>5.8075527741039301E-2</v>
      </c>
      <c r="F90" s="117"/>
      <c r="G90" s="118" t="s">
        <v>186</v>
      </c>
      <c r="H90" s="114">
        <v>6027.8419999999996</v>
      </c>
      <c r="I90" s="115">
        <v>14846.112999999999</v>
      </c>
      <c r="J90" s="119">
        <v>21769.159</v>
      </c>
      <c r="K90" s="120">
        <f t="shared" si="4"/>
        <v>0.72310175142732891</v>
      </c>
      <c r="L90" s="121">
        <f t="shared" si="5"/>
        <v>0.68197917062390878</v>
      </c>
    </row>
    <row r="91" spans="2:12" ht="15" x14ac:dyDescent="0.2">
      <c r="B91" s="439" t="s">
        <v>54</v>
      </c>
      <c r="C91" s="122">
        <v>153.15799999999999</v>
      </c>
      <c r="D91" s="123">
        <v>31.622</v>
      </c>
      <c r="E91" s="124">
        <f t="shared" si="3"/>
        <v>0.17113323952808748</v>
      </c>
      <c r="F91" s="125"/>
      <c r="G91" s="447" t="s">
        <v>47</v>
      </c>
      <c r="H91" s="122">
        <v>935.56200000000001</v>
      </c>
      <c r="I91" s="123">
        <v>153.15799999999999</v>
      </c>
      <c r="J91" s="127">
        <v>1120.3420000000001</v>
      </c>
      <c r="K91" s="128">
        <f t="shared" si="4"/>
        <v>0.16493177976010903</v>
      </c>
      <c r="L91" s="129">
        <f t="shared" si="5"/>
        <v>0.13670646998862845</v>
      </c>
    </row>
    <row r="92" spans="2:12" ht="15" x14ac:dyDescent="0.2">
      <c r="B92" s="440" t="s">
        <v>92</v>
      </c>
      <c r="C92" s="122">
        <v>4250.5690000000004</v>
      </c>
      <c r="D92" s="123">
        <v>460.28199999999998</v>
      </c>
      <c r="E92" s="124">
        <f t="shared" si="3"/>
        <v>9.7706762536110769E-2</v>
      </c>
      <c r="F92" s="125"/>
      <c r="G92" s="448" t="s">
        <v>17</v>
      </c>
      <c r="H92" s="122">
        <v>1891.61</v>
      </c>
      <c r="I92" s="123">
        <v>4250.5690000000004</v>
      </c>
      <c r="J92" s="127">
        <v>6602.4610000000002</v>
      </c>
      <c r="K92" s="128">
        <f t="shared" si="4"/>
        <v>0.71349925429320982</v>
      </c>
      <c r="L92" s="129">
        <f t="shared" si="5"/>
        <v>0.643785552084291</v>
      </c>
    </row>
    <row r="93" spans="2:12" ht="15" x14ac:dyDescent="0.2">
      <c r="B93" s="441" t="s">
        <v>166</v>
      </c>
      <c r="C93" s="122">
        <v>10677.157999999999</v>
      </c>
      <c r="D93" s="123">
        <v>542.35900000000004</v>
      </c>
      <c r="E93" s="124">
        <f t="shared" si="3"/>
        <v>4.8340672775842315E-2</v>
      </c>
      <c r="F93" s="125"/>
      <c r="G93" s="449" t="s">
        <v>166</v>
      </c>
      <c r="H93" s="122">
        <v>2732.8069999999998</v>
      </c>
      <c r="I93" s="123">
        <v>10677.157999999999</v>
      </c>
      <c r="J93" s="127">
        <v>13952.324000000001</v>
      </c>
      <c r="K93" s="128">
        <f t="shared" si="4"/>
        <v>0.80413248717561314</v>
      </c>
      <c r="L93" s="129">
        <f t="shared" si="5"/>
        <v>0.76526018174463262</v>
      </c>
    </row>
    <row r="94" spans="2:12" ht="15" x14ac:dyDescent="0.2">
      <c r="B94" s="442" t="s">
        <v>60</v>
      </c>
      <c r="C94" s="133">
        <v>11077.327000000001</v>
      </c>
      <c r="D94" s="134">
        <v>816.12400000000002</v>
      </c>
      <c r="E94" s="135">
        <f t="shared" si="3"/>
        <v>6.8619612591837298E-2</v>
      </c>
      <c r="F94" s="136"/>
      <c r="G94" s="450" t="s">
        <v>61</v>
      </c>
      <c r="H94" s="133">
        <v>5311.6450000000004</v>
      </c>
      <c r="I94" s="134">
        <v>10523.8</v>
      </c>
      <c r="J94" s="138">
        <v>16619.839</v>
      </c>
      <c r="K94" s="139">
        <f t="shared" si="4"/>
        <v>0.68040334205403552</v>
      </c>
      <c r="L94" s="140">
        <f t="shared" si="5"/>
        <v>0.63320709665117692</v>
      </c>
    </row>
    <row r="95" spans="2:12" ht="15" x14ac:dyDescent="0.2">
      <c r="B95" s="443" t="s">
        <v>92</v>
      </c>
      <c r="C95" s="122">
        <v>3385.1509999999998</v>
      </c>
      <c r="D95" s="123">
        <v>432.827</v>
      </c>
      <c r="E95" s="124">
        <f t="shared" si="3"/>
        <v>0.11336550393951982</v>
      </c>
      <c r="F95" s="125"/>
      <c r="G95" s="451" t="s">
        <v>92</v>
      </c>
      <c r="H95" s="122">
        <v>1745.404</v>
      </c>
      <c r="I95" s="123">
        <v>3385.1509999999998</v>
      </c>
      <c r="J95" s="127">
        <v>5563.3819999999996</v>
      </c>
      <c r="K95" s="128">
        <f t="shared" si="4"/>
        <v>0.68626925132949701</v>
      </c>
      <c r="L95" s="129">
        <f t="shared" si="5"/>
        <v>0.6084699918143317</v>
      </c>
    </row>
    <row r="96" spans="2:12" ht="15" x14ac:dyDescent="0.2">
      <c r="B96" s="444" t="s">
        <v>166</v>
      </c>
      <c r="C96" s="122">
        <v>7147.3140000000003</v>
      </c>
      <c r="D96" s="123">
        <v>449.37099999999998</v>
      </c>
      <c r="E96" s="124">
        <f t="shared" si="3"/>
        <v>5.9153565008947979E-2</v>
      </c>
      <c r="F96" s="125"/>
      <c r="G96" s="452" t="s">
        <v>166</v>
      </c>
      <c r="H96" s="122">
        <v>2379.8989999999999</v>
      </c>
      <c r="I96" s="123">
        <v>7147.3140000000003</v>
      </c>
      <c r="J96" s="127">
        <v>9976.5840000000007</v>
      </c>
      <c r="K96" s="128">
        <f t="shared" si="4"/>
        <v>0.76145151486721319</v>
      </c>
      <c r="L96" s="129">
        <f t="shared" si="5"/>
        <v>0.7164089431813534</v>
      </c>
    </row>
    <row r="97" spans="2:12" ht="15" x14ac:dyDescent="0.2">
      <c r="B97" s="443" t="s">
        <v>0</v>
      </c>
      <c r="C97" s="122">
        <v>777.029</v>
      </c>
      <c r="D97" s="123">
        <v>131.59700000000001</v>
      </c>
      <c r="E97" s="124">
        <f t="shared" si="3"/>
        <v>0.14483076645396456</v>
      </c>
      <c r="F97" s="136"/>
      <c r="G97" s="451" t="s">
        <v>29</v>
      </c>
      <c r="H97" s="122">
        <v>1065.8610000000001</v>
      </c>
      <c r="I97" s="123">
        <v>715.96500000000003</v>
      </c>
      <c r="J97" s="127">
        <v>1910.2460000000001</v>
      </c>
      <c r="K97" s="128">
        <f t="shared" si="4"/>
        <v>0.44202945589206832</v>
      </c>
      <c r="L97" s="129">
        <f t="shared" si="5"/>
        <v>0.37480251234657735</v>
      </c>
    </row>
    <row r="98" spans="2:12" ht="15" x14ac:dyDescent="0.2">
      <c r="B98" s="443" t="s">
        <v>1</v>
      </c>
      <c r="C98" s="122">
        <v>5014.6270000000004</v>
      </c>
      <c r="D98" s="123">
        <v>467.988</v>
      </c>
      <c r="E98" s="124">
        <f t="shared" si="3"/>
        <v>8.5358537851007221E-2</v>
      </c>
      <c r="F98" s="136"/>
      <c r="G98" s="451" t="s">
        <v>30</v>
      </c>
      <c r="H98" s="122">
        <v>2319.2600000000002</v>
      </c>
      <c r="I98" s="123">
        <v>4758.9250000000002</v>
      </c>
      <c r="J98" s="127">
        <v>7534.2039999999997</v>
      </c>
      <c r="K98" s="128">
        <f t="shared" si="4"/>
        <v>0.69216920593071274</v>
      </c>
      <c r="L98" s="129">
        <f t="shared" si="5"/>
        <v>0.63164270571914438</v>
      </c>
    </row>
    <row r="99" spans="2:12" ht="15" x14ac:dyDescent="0.2">
      <c r="B99" s="443" t="s">
        <v>165</v>
      </c>
      <c r="C99" s="122">
        <v>5285.6710000000003</v>
      </c>
      <c r="D99" s="123">
        <v>216.53899999999999</v>
      </c>
      <c r="E99" s="124">
        <f t="shared" si="3"/>
        <v>3.9354913752837492E-2</v>
      </c>
      <c r="F99" s="136"/>
      <c r="G99" s="451" t="s">
        <v>179</v>
      </c>
      <c r="H99" s="122">
        <v>1926.5239999999999</v>
      </c>
      <c r="I99" s="123">
        <v>5048.91</v>
      </c>
      <c r="J99" s="127">
        <v>7175.3890000000001</v>
      </c>
      <c r="K99" s="128">
        <f t="shared" si="4"/>
        <v>0.73150946938207806</v>
      </c>
      <c r="L99" s="129">
        <f t="shared" si="5"/>
        <v>0.70364268752537318</v>
      </c>
    </row>
    <row r="100" spans="2:12" ht="15" x14ac:dyDescent="0.2">
      <c r="B100" s="445" t="s">
        <v>58</v>
      </c>
      <c r="C100" s="133">
        <v>4577.16</v>
      </c>
      <c r="D100" s="134">
        <v>126.895</v>
      </c>
      <c r="E100" s="135">
        <f t="shared" si="3"/>
        <v>2.6975662486939458E-2</v>
      </c>
      <c r="F100" s="136"/>
      <c r="G100" s="453" t="s">
        <v>59</v>
      </c>
      <c r="H100" s="133">
        <v>716.197</v>
      </c>
      <c r="I100" s="134">
        <v>4322.3130000000001</v>
      </c>
      <c r="J100" s="138">
        <v>5149.32</v>
      </c>
      <c r="K100" s="165">
        <f t="shared" si="4"/>
        <v>0.86091425663971166</v>
      </c>
      <c r="L100" s="140">
        <f t="shared" si="5"/>
        <v>0.83939491039593583</v>
      </c>
    </row>
    <row r="101" spans="2:12" ht="16" thickBot="1" x14ac:dyDescent="0.25">
      <c r="B101" s="446" t="s">
        <v>166</v>
      </c>
      <c r="C101" s="167">
        <v>3529.8440000000001</v>
      </c>
      <c r="D101" s="186">
        <v>92.988</v>
      </c>
      <c r="E101" s="168">
        <f t="shared" si="3"/>
        <v>2.5667212832391897E-2</v>
      </c>
      <c r="F101" s="187"/>
      <c r="G101" s="454" t="s">
        <v>166</v>
      </c>
      <c r="H101" s="167">
        <v>352.90800000000002</v>
      </c>
      <c r="I101" s="186">
        <v>3529.8440000000001</v>
      </c>
      <c r="J101" s="191">
        <v>3975.74</v>
      </c>
      <c r="K101" s="188">
        <f t="shared" si="4"/>
        <v>0.91123463807995497</v>
      </c>
      <c r="L101" s="169">
        <f t="shared" si="5"/>
        <v>0.88784578468410913</v>
      </c>
    </row>
    <row r="102" spans="2:12" ht="16" thickBot="1" x14ac:dyDescent="0.25">
      <c r="B102" s="149" t="s">
        <v>174</v>
      </c>
      <c r="C102" s="114">
        <v>7298.0730000000003</v>
      </c>
      <c r="D102" s="115">
        <v>491.12200000000001</v>
      </c>
      <c r="E102" s="116">
        <f t="shared" si="3"/>
        <v>6.3051701748383496E-2</v>
      </c>
      <c r="F102" s="117"/>
      <c r="G102" s="118" t="s">
        <v>187</v>
      </c>
      <c r="H102" s="114">
        <v>2728.4670000000001</v>
      </c>
      <c r="I102" s="115">
        <v>6870.777</v>
      </c>
      <c r="J102" s="119">
        <v>10053.486999999999</v>
      </c>
      <c r="K102" s="120">
        <f t="shared" si="4"/>
        <v>0.72860491091299961</v>
      </c>
      <c r="L102" s="121">
        <f t="shared" si="5"/>
        <v>0.68342227925494914</v>
      </c>
    </row>
    <row r="103" spans="2:12" ht="15" x14ac:dyDescent="0.2">
      <c r="B103" s="439" t="s">
        <v>54</v>
      </c>
      <c r="C103" s="122">
        <v>56.485999999999997</v>
      </c>
      <c r="D103" s="123">
        <v>12.679</v>
      </c>
      <c r="E103" s="124">
        <f t="shared" si="3"/>
        <v>0.18331526060868938</v>
      </c>
      <c r="F103" s="125"/>
      <c r="G103" s="447" t="s">
        <v>47</v>
      </c>
      <c r="H103" s="122">
        <v>504.25599999999997</v>
      </c>
      <c r="I103" s="123">
        <v>56.485999999999997</v>
      </c>
      <c r="J103" s="127">
        <v>573.42100000000005</v>
      </c>
      <c r="K103" s="128">
        <f t="shared" si="4"/>
        <v>0.12061818454503771</v>
      </c>
      <c r="L103" s="129">
        <f t="shared" si="5"/>
        <v>9.8507030611017024E-2</v>
      </c>
    </row>
    <row r="104" spans="2:12" ht="15" x14ac:dyDescent="0.2">
      <c r="B104" s="440" t="s">
        <v>92</v>
      </c>
      <c r="C104" s="122">
        <v>2021.5730000000001</v>
      </c>
      <c r="D104" s="123">
        <v>266.43799999999999</v>
      </c>
      <c r="E104" s="124">
        <f t="shared" si="3"/>
        <v>0.11644961497125669</v>
      </c>
      <c r="F104" s="125"/>
      <c r="G104" s="448" t="s">
        <v>17</v>
      </c>
      <c r="H104" s="122">
        <v>888.49</v>
      </c>
      <c r="I104" s="123">
        <v>2021.5730000000001</v>
      </c>
      <c r="J104" s="127">
        <v>3176.5010000000002</v>
      </c>
      <c r="K104" s="128">
        <f t="shared" si="4"/>
        <v>0.72029286312203278</v>
      </c>
      <c r="L104" s="129">
        <f t="shared" si="5"/>
        <v>0.63641503654492793</v>
      </c>
    </row>
    <row r="105" spans="2:12" ht="15" x14ac:dyDescent="0.2">
      <c r="B105" s="441" t="s">
        <v>166</v>
      </c>
      <c r="C105" s="122">
        <v>4987.415</v>
      </c>
      <c r="D105" s="123">
        <v>259.36099999999999</v>
      </c>
      <c r="E105" s="124">
        <f t="shared" si="3"/>
        <v>4.9432451471151044E-2</v>
      </c>
      <c r="F105" s="125"/>
      <c r="G105" s="449" t="s">
        <v>166</v>
      </c>
      <c r="H105" s="122">
        <v>1163.7619999999999</v>
      </c>
      <c r="I105" s="123">
        <v>4987.415</v>
      </c>
      <c r="J105" s="127">
        <v>6410.5379999999996</v>
      </c>
      <c r="K105" s="128">
        <f t="shared" si="4"/>
        <v>0.81846110264068328</v>
      </c>
      <c r="L105" s="129">
        <f t="shared" si="5"/>
        <v>0.77800256390337286</v>
      </c>
    </row>
    <row r="106" spans="2:12" ht="15" x14ac:dyDescent="0.2">
      <c r="B106" s="442" t="s">
        <v>60</v>
      </c>
      <c r="C106" s="133">
        <v>5420.2350000000006</v>
      </c>
      <c r="D106" s="134">
        <v>433.01299999999998</v>
      </c>
      <c r="E106" s="135">
        <f t="shared" si="3"/>
        <v>7.3978242507407838E-2</v>
      </c>
      <c r="F106" s="136"/>
      <c r="G106" s="450" t="s">
        <v>61</v>
      </c>
      <c r="H106" s="133">
        <v>2453.3919999999998</v>
      </c>
      <c r="I106" s="134">
        <v>5148.4439999999995</v>
      </c>
      <c r="J106" s="138">
        <v>8019.1840000000002</v>
      </c>
      <c r="K106" s="139">
        <f t="shared" si="4"/>
        <v>0.69405964497135875</v>
      </c>
      <c r="L106" s="140">
        <f t="shared" si="5"/>
        <v>0.64201594576206245</v>
      </c>
    </row>
    <row r="107" spans="2:12" ht="15" x14ac:dyDescent="0.2">
      <c r="B107" s="443" t="s">
        <v>92</v>
      </c>
      <c r="C107" s="122">
        <v>1660.7439999999999</v>
      </c>
      <c r="D107" s="123">
        <v>255.78</v>
      </c>
      <c r="E107" s="124">
        <f t="shared" si="3"/>
        <v>0.13346036887615287</v>
      </c>
      <c r="F107" s="125"/>
      <c r="G107" s="451" t="s">
        <v>92</v>
      </c>
      <c r="H107" s="122">
        <v>824.35299999999995</v>
      </c>
      <c r="I107" s="123">
        <v>1660.7439999999999</v>
      </c>
      <c r="J107" s="127">
        <v>2740.877</v>
      </c>
      <c r="K107" s="128">
        <f t="shared" si="4"/>
        <v>0.69923750682719432</v>
      </c>
      <c r="L107" s="129">
        <f t="shared" si="5"/>
        <v>0.60591701123399555</v>
      </c>
    </row>
    <row r="108" spans="2:12" ht="15" x14ac:dyDescent="0.2">
      <c r="B108" s="444" t="s">
        <v>166</v>
      </c>
      <c r="C108" s="122">
        <v>3537.328</v>
      </c>
      <c r="D108" s="123">
        <v>227.85400000000001</v>
      </c>
      <c r="E108" s="124">
        <f t="shared" si="3"/>
        <v>6.0516065358859152E-2</v>
      </c>
      <c r="F108" s="125"/>
      <c r="G108" s="452" t="s">
        <v>166</v>
      </c>
      <c r="H108" s="122">
        <v>1024.925</v>
      </c>
      <c r="I108" s="123">
        <v>3537.328</v>
      </c>
      <c r="J108" s="127">
        <v>4790.107</v>
      </c>
      <c r="K108" s="128">
        <f t="shared" si="4"/>
        <v>0.78603296335551587</v>
      </c>
      <c r="L108" s="129">
        <f t="shared" si="5"/>
        <v>0.7384653411708757</v>
      </c>
    </row>
    <row r="109" spans="2:12" ht="15" x14ac:dyDescent="0.2">
      <c r="B109" s="443" t="s">
        <v>0</v>
      </c>
      <c r="C109" s="122">
        <v>383.40300000000002</v>
      </c>
      <c r="D109" s="123">
        <v>71.727999999999994</v>
      </c>
      <c r="E109" s="124">
        <f t="shared" si="3"/>
        <v>0.15759858150730227</v>
      </c>
      <c r="F109" s="136"/>
      <c r="G109" s="451" t="s">
        <v>29</v>
      </c>
      <c r="H109" s="122">
        <v>497.87700000000001</v>
      </c>
      <c r="I109" s="123">
        <v>354.60300000000001</v>
      </c>
      <c r="J109" s="127">
        <v>922.404</v>
      </c>
      <c r="K109" s="128">
        <f t="shared" si="4"/>
        <v>0.46023976478853085</v>
      </c>
      <c r="L109" s="129">
        <f t="shared" si="5"/>
        <v>0.38443350202297477</v>
      </c>
    </row>
    <row r="110" spans="2:12" ht="15" x14ac:dyDescent="0.2">
      <c r="B110" s="443" t="s">
        <v>1</v>
      </c>
      <c r="C110" s="122">
        <v>2673.4250000000002</v>
      </c>
      <c r="D110" s="123">
        <v>264.20299999999997</v>
      </c>
      <c r="E110" s="124">
        <f t="shared" si="3"/>
        <v>8.9937527828574601E-2</v>
      </c>
      <c r="F110" s="136"/>
      <c r="G110" s="451" t="s">
        <v>30</v>
      </c>
      <c r="H110" s="122">
        <v>1112.327</v>
      </c>
      <c r="I110" s="123">
        <v>2524.7399999999998</v>
      </c>
      <c r="J110" s="127">
        <v>3893.1860000000001</v>
      </c>
      <c r="K110" s="128">
        <f t="shared" si="4"/>
        <v>0.71428875989998941</v>
      </c>
      <c r="L110" s="129">
        <f t="shared" si="5"/>
        <v>0.64850228065137383</v>
      </c>
    </row>
    <row r="111" spans="2:12" ht="15" x14ac:dyDescent="0.2">
      <c r="B111" s="443" t="s">
        <v>165</v>
      </c>
      <c r="C111" s="122">
        <v>2363.4070000000002</v>
      </c>
      <c r="D111" s="123">
        <v>97.081999999999994</v>
      </c>
      <c r="E111" s="124">
        <f t="shared" si="3"/>
        <v>3.9456384482921887E-2</v>
      </c>
      <c r="F111" s="136"/>
      <c r="G111" s="451" t="s">
        <v>179</v>
      </c>
      <c r="H111" s="122">
        <v>843.18799999999999</v>
      </c>
      <c r="I111" s="123">
        <v>2269.1010000000001</v>
      </c>
      <c r="J111" s="127">
        <v>3203.5940000000001</v>
      </c>
      <c r="K111" s="128">
        <f t="shared" si="4"/>
        <v>0.73679935722192014</v>
      </c>
      <c r="L111" s="129">
        <f t="shared" si="5"/>
        <v>0.70829855468576852</v>
      </c>
    </row>
    <row r="112" spans="2:12" ht="15" x14ac:dyDescent="0.2">
      <c r="B112" s="445" t="s">
        <v>58</v>
      </c>
      <c r="C112" s="133">
        <v>1821.3530000000001</v>
      </c>
      <c r="D112" s="134">
        <v>45.430999999999997</v>
      </c>
      <c r="E112" s="135">
        <f t="shared" si="3"/>
        <v>2.4336505991051988E-2</v>
      </c>
      <c r="F112" s="136"/>
      <c r="G112" s="453" t="s">
        <v>59</v>
      </c>
      <c r="H112" s="133">
        <v>275.07499999999999</v>
      </c>
      <c r="I112" s="134">
        <v>1722.3330000000001</v>
      </c>
      <c r="J112" s="138">
        <v>2034.3030000000001</v>
      </c>
      <c r="K112" s="165">
        <f t="shared" si="4"/>
        <v>0.86478169672856009</v>
      </c>
      <c r="L112" s="140">
        <f t="shared" si="5"/>
        <v>0.84664526375864357</v>
      </c>
    </row>
    <row r="113" spans="2:12" ht="16" thickBot="1" x14ac:dyDescent="0.25">
      <c r="B113" s="446" t="s">
        <v>166</v>
      </c>
      <c r="C113" s="167">
        <v>1450.087</v>
      </c>
      <c r="D113" s="186">
        <v>31.507000000000001</v>
      </c>
      <c r="E113" s="168">
        <f t="shared" si="3"/>
        <v>2.1265609876929846E-2</v>
      </c>
      <c r="F113" s="187"/>
      <c r="G113" s="454" t="s">
        <v>166</v>
      </c>
      <c r="H113" s="167">
        <v>138.83699999999999</v>
      </c>
      <c r="I113" s="186">
        <v>1450.087</v>
      </c>
      <c r="J113" s="191">
        <v>1620.431</v>
      </c>
      <c r="K113" s="188">
        <f t="shared" si="4"/>
        <v>0.91432094300837252</v>
      </c>
      <c r="L113" s="169">
        <f t="shared" si="5"/>
        <v>0.89487735053204975</v>
      </c>
    </row>
    <row r="114" spans="2:12" ht="16" thickBot="1" x14ac:dyDescent="0.25">
      <c r="B114" s="149" t="s">
        <v>175</v>
      </c>
      <c r="C114" s="114">
        <v>8509.5709999999999</v>
      </c>
      <c r="D114" s="115">
        <v>483.51799999999997</v>
      </c>
      <c r="E114" s="116">
        <f t="shared" si="3"/>
        <v>5.3765508158542627E-2</v>
      </c>
      <c r="F114" s="117"/>
      <c r="G114" s="118" t="s">
        <v>188</v>
      </c>
      <c r="H114" s="114">
        <v>3299.375</v>
      </c>
      <c r="I114" s="115">
        <v>7975.3360000000002</v>
      </c>
      <c r="J114" s="119">
        <v>11715.672</v>
      </c>
      <c r="K114" s="120">
        <f t="shared" si="4"/>
        <v>0.71837936398355984</v>
      </c>
      <c r="L114" s="121">
        <f t="shared" si="5"/>
        <v>0.6807408059904716</v>
      </c>
    </row>
    <row r="115" spans="2:12" ht="15" x14ac:dyDescent="0.2">
      <c r="B115" s="439" t="s">
        <v>54</v>
      </c>
      <c r="C115" s="122">
        <v>96.671999999999997</v>
      </c>
      <c r="D115" s="123">
        <v>18.943000000000001</v>
      </c>
      <c r="E115" s="124">
        <f t="shared" si="3"/>
        <v>0.16384552177485623</v>
      </c>
      <c r="F115" s="125"/>
      <c r="G115" s="447" t="s">
        <v>47</v>
      </c>
      <c r="H115" s="122">
        <v>431.30599999999998</v>
      </c>
      <c r="I115" s="123">
        <v>96.671999999999997</v>
      </c>
      <c r="J115" s="127">
        <v>546.92100000000005</v>
      </c>
      <c r="K115" s="128">
        <f t="shared" si="4"/>
        <v>0.21139250458475731</v>
      </c>
      <c r="L115" s="129">
        <f t="shared" si="5"/>
        <v>0.17675678937177397</v>
      </c>
    </row>
    <row r="116" spans="2:12" ht="15" x14ac:dyDescent="0.2">
      <c r="B116" s="440" t="s">
        <v>92</v>
      </c>
      <c r="C116" s="122">
        <v>2228.9960000000001</v>
      </c>
      <c r="D116" s="123">
        <v>193.84399999999999</v>
      </c>
      <c r="E116" s="124">
        <f t="shared" si="3"/>
        <v>8.000693401132554E-2</v>
      </c>
      <c r="F116" s="125"/>
      <c r="G116" s="448" t="s">
        <v>17</v>
      </c>
      <c r="H116" s="122">
        <v>1003.12</v>
      </c>
      <c r="I116" s="123">
        <v>2228.9960000000001</v>
      </c>
      <c r="J116" s="127">
        <v>3425.96</v>
      </c>
      <c r="K116" s="128">
        <f t="shared" si="4"/>
        <v>0.70720031757521984</v>
      </c>
      <c r="L116" s="129">
        <f t="shared" si="5"/>
        <v>0.65061938843419076</v>
      </c>
    </row>
    <row r="117" spans="2:12" ht="15" x14ac:dyDescent="0.2">
      <c r="B117" s="441" t="s">
        <v>166</v>
      </c>
      <c r="C117" s="122">
        <v>5689.7430000000004</v>
      </c>
      <c r="D117" s="123">
        <v>282.99799999999999</v>
      </c>
      <c r="E117" s="124">
        <f t="shared" si="3"/>
        <v>4.7381595820076575E-2</v>
      </c>
      <c r="F117" s="125"/>
      <c r="G117" s="449" t="s">
        <v>166</v>
      </c>
      <c r="H117" s="122">
        <v>1569.0450000000001</v>
      </c>
      <c r="I117" s="123">
        <v>5689.7430000000004</v>
      </c>
      <c r="J117" s="127">
        <v>7541.7860000000001</v>
      </c>
      <c r="K117" s="128">
        <f t="shared" si="4"/>
        <v>0.79195312622235636</v>
      </c>
      <c r="L117" s="129">
        <f t="shared" si="5"/>
        <v>0.75442912328724265</v>
      </c>
    </row>
    <row r="118" spans="2:12" ht="15" x14ac:dyDescent="0.2">
      <c r="B118" s="442" t="s">
        <v>60</v>
      </c>
      <c r="C118" s="133">
        <v>5657.0920000000006</v>
      </c>
      <c r="D118" s="134">
        <v>383.11099999999999</v>
      </c>
      <c r="E118" s="135">
        <f t="shared" si="3"/>
        <v>6.3426841779986531E-2</v>
      </c>
      <c r="F118" s="136"/>
      <c r="G118" s="450" t="s">
        <v>61</v>
      </c>
      <c r="H118" s="133">
        <v>2858.2529999999997</v>
      </c>
      <c r="I118" s="134">
        <v>5375.3559999999998</v>
      </c>
      <c r="J118" s="138">
        <v>8600.6549999999988</v>
      </c>
      <c r="K118" s="139">
        <f t="shared" si="4"/>
        <v>0.66767031115653397</v>
      </c>
      <c r="L118" s="140">
        <f t="shared" si="5"/>
        <v>0.62499379407731159</v>
      </c>
    </row>
    <row r="119" spans="2:12" ht="15" x14ac:dyDescent="0.2">
      <c r="B119" s="443" t="s">
        <v>92</v>
      </c>
      <c r="C119" s="122">
        <v>1724.4069999999999</v>
      </c>
      <c r="D119" s="123">
        <v>177.047</v>
      </c>
      <c r="E119" s="124">
        <f t="shared" si="3"/>
        <v>9.3111376872645882E-2</v>
      </c>
      <c r="F119" s="125"/>
      <c r="G119" s="451" t="s">
        <v>92</v>
      </c>
      <c r="H119" s="122">
        <v>921.05100000000004</v>
      </c>
      <c r="I119" s="123">
        <v>1724.4069999999999</v>
      </c>
      <c r="J119" s="127">
        <v>2822.5050000000001</v>
      </c>
      <c r="K119" s="128">
        <f t="shared" si="4"/>
        <v>0.67367604308938345</v>
      </c>
      <c r="L119" s="129">
        <f t="shared" si="5"/>
        <v>0.61094913915121496</v>
      </c>
    </row>
    <row r="120" spans="2:12" ht="15" x14ac:dyDescent="0.2">
      <c r="B120" s="444" t="s">
        <v>166</v>
      </c>
      <c r="C120" s="122">
        <v>3609.9859999999999</v>
      </c>
      <c r="D120" s="123">
        <v>221.517</v>
      </c>
      <c r="E120" s="124">
        <f t="shared" si="3"/>
        <v>5.7814648716182658E-2</v>
      </c>
      <c r="F120" s="125"/>
      <c r="G120" s="452" t="s">
        <v>166</v>
      </c>
      <c r="H120" s="122">
        <v>1354.9739999999999</v>
      </c>
      <c r="I120" s="123">
        <v>3609.9859999999999</v>
      </c>
      <c r="J120" s="127">
        <v>5186.4769999999999</v>
      </c>
      <c r="K120" s="128">
        <f t="shared" si="4"/>
        <v>0.73874867275030809</v>
      </c>
      <c r="L120" s="129">
        <f t="shared" si="5"/>
        <v>0.69603817774570287</v>
      </c>
    </row>
    <row r="121" spans="2:12" ht="15" x14ac:dyDescent="0.2">
      <c r="B121" s="443" t="s">
        <v>0</v>
      </c>
      <c r="C121" s="122">
        <v>393.62599999999998</v>
      </c>
      <c r="D121" s="123">
        <v>59.869</v>
      </c>
      <c r="E121" s="124">
        <f t="shared" si="3"/>
        <v>0.1320168910351823</v>
      </c>
      <c r="F121" s="136"/>
      <c r="G121" s="451" t="s">
        <v>29</v>
      </c>
      <c r="H121" s="122">
        <v>567.98400000000004</v>
      </c>
      <c r="I121" s="123">
        <v>361.36200000000002</v>
      </c>
      <c r="J121" s="127">
        <v>987.84199999999998</v>
      </c>
      <c r="K121" s="128">
        <f t="shared" si="4"/>
        <v>0.4250254595370514</v>
      </c>
      <c r="L121" s="129">
        <f t="shared" si="5"/>
        <v>0.3658095120474732</v>
      </c>
    </row>
    <row r="122" spans="2:12" ht="15" x14ac:dyDescent="0.2">
      <c r="B122" s="443" t="s">
        <v>1</v>
      </c>
      <c r="C122" s="122">
        <v>2341.2020000000002</v>
      </c>
      <c r="D122" s="123">
        <v>203.785</v>
      </c>
      <c r="E122" s="124">
        <f t="shared" si="3"/>
        <v>8.0073100569865385E-2</v>
      </c>
      <c r="F122" s="136"/>
      <c r="G122" s="451" t="s">
        <v>30</v>
      </c>
      <c r="H122" s="122">
        <v>1206.933</v>
      </c>
      <c r="I122" s="123">
        <v>2234.1849999999999</v>
      </c>
      <c r="J122" s="127">
        <v>3641.018</v>
      </c>
      <c r="K122" s="128">
        <f t="shared" si="4"/>
        <v>0.66851770576250924</v>
      </c>
      <c r="L122" s="129">
        <f t="shared" si="5"/>
        <v>0.61361547786910142</v>
      </c>
    </row>
    <row r="123" spans="2:12" ht="15" x14ac:dyDescent="0.2">
      <c r="B123" s="443" t="s">
        <v>165</v>
      </c>
      <c r="C123" s="122">
        <v>2922.2640000000001</v>
      </c>
      <c r="D123" s="123">
        <v>119.45699999999999</v>
      </c>
      <c r="E123" s="124">
        <f t="shared" si="3"/>
        <v>3.9272832715426559E-2</v>
      </c>
      <c r="F123" s="136"/>
      <c r="G123" s="451" t="s">
        <v>179</v>
      </c>
      <c r="H123" s="122">
        <v>1083.336</v>
      </c>
      <c r="I123" s="123">
        <v>2779.8090000000002</v>
      </c>
      <c r="J123" s="127">
        <v>3971.7950000000001</v>
      </c>
      <c r="K123" s="128">
        <f t="shared" si="4"/>
        <v>0.72724272023102898</v>
      </c>
      <c r="L123" s="129">
        <f t="shared" si="5"/>
        <v>0.6998873305394665</v>
      </c>
    </row>
    <row r="124" spans="2:12" ht="15" x14ac:dyDescent="0.2">
      <c r="B124" s="445" t="s">
        <v>58</v>
      </c>
      <c r="C124" s="133">
        <v>2755.8069999999998</v>
      </c>
      <c r="D124" s="134">
        <v>81.463999999999999</v>
      </c>
      <c r="E124" s="135">
        <f t="shared" si="3"/>
        <v>2.8712096941039471E-2</v>
      </c>
      <c r="F124" s="136"/>
      <c r="G124" s="453" t="s">
        <v>59</v>
      </c>
      <c r="H124" s="133">
        <v>441.12200000000001</v>
      </c>
      <c r="I124" s="134">
        <v>2599.98</v>
      </c>
      <c r="J124" s="138">
        <v>3115.0169999999998</v>
      </c>
      <c r="K124" s="165">
        <f t="shared" si="4"/>
        <v>0.85838857380232603</v>
      </c>
      <c r="L124" s="140">
        <f t="shared" si="5"/>
        <v>0.83465997135810177</v>
      </c>
    </row>
    <row r="125" spans="2:12" ht="16" thickBot="1" x14ac:dyDescent="0.25">
      <c r="B125" s="446" t="s">
        <v>166</v>
      </c>
      <c r="C125" s="167">
        <v>2079.7570000000001</v>
      </c>
      <c r="D125" s="186">
        <v>61.481000000000002</v>
      </c>
      <c r="E125" s="168">
        <f t="shared" si="3"/>
        <v>2.8712828746734361E-2</v>
      </c>
      <c r="F125" s="187"/>
      <c r="G125" s="454" t="s">
        <v>166</v>
      </c>
      <c r="H125" s="167">
        <v>214.071</v>
      </c>
      <c r="I125" s="186">
        <v>2079.7570000000001</v>
      </c>
      <c r="J125" s="191">
        <v>2355.3090000000002</v>
      </c>
      <c r="K125" s="188">
        <f t="shared" si="4"/>
        <v>0.90911128858251722</v>
      </c>
      <c r="L125" s="169">
        <f t="shared" si="5"/>
        <v>0.88300813184172433</v>
      </c>
    </row>
    <row r="126" spans="2:12" ht="16" thickBot="1" x14ac:dyDescent="0.25">
      <c r="B126" s="149" t="s">
        <v>176</v>
      </c>
      <c r="C126" s="114">
        <v>15325.486999999999</v>
      </c>
      <c r="D126" s="115">
        <v>766.71199999999999</v>
      </c>
      <c r="E126" s="116">
        <f t="shared" si="3"/>
        <v>4.7644948959430597E-2</v>
      </c>
      <c r="F126" s="117"/>
      <c r="G126" s="118" t="s">
        <v>189</v>
      </c>
      <c r="H126" s="114">
        <v>4935.2610000000004</v>
      </c>
      <c r="I126" s="115">
        <v>14665.324000000001</v>
      </c>
      <c r="J126" s="119">
        <v>20301.002</v>
      </c>
      <c r="K126" s="120">
        <f t="shared" si="4"/>
        <v>0.75689569411401469</v>
      </c>
      <c r="L126" s="121">
        <f t="shared" si="5"/>
        <v>0.7223940966066601</v>
      </c>
    </row>
    <row r="127" spans="2:12" ht="15" x14ac:dyDescent="0.2">
      <c r="B127" s="439" t="s">
        <v>54</v>
      </c>
      <c r="C127" s="122">
        <v>323.50400000000002</v>
      </c>
      <c r="D127" s="123">
        <v>58.847000000000001</v>
      </c>
      <c r="E127" s="124">
        <f t="shared" si="3"/>
        <v>0.15390831984223921</v>
      </c>
      <c r="F127" s="125"/>
      <c r="G127" s="447" t="s">
        <v>47</v>
      </c>
      <c r="H127" s="122">
        <v>1532.7059999999999</v>
      </c>
      <c r="I127" s="123">
        <v>323.50400000000002</v>
      </c>
      <c r="J127" s="127">
        <v>1915.057</v>
      </c>
      <c r="K127" s="128">
        <f t="shared" si="4"/>
        <v>0.19965515386748287</v>
      </c>
      <c r="L127" s="129">
        <f t="shared" si="5"/>
        <v>0.16892656458789479</v>
      </c>
    </row>
    <row r="128" spans="2:12" ht="15" x14ac:dyDescent="0.2">
      <c r="B128" s="440" t="s">
        <v>92</v>
      </c>
      <c r="C128" s="122">
        <v>5907.0789999999997</v>
      </c>
      <c r="D128" s="123">
        <v>396.27699999999999</v>
      </c>
      <c r="E128" s="124">
        <f t="shared" si="3"/>
        <v>6.2867621628859297E-2</v>
      </c>
      <c r="F128" s="125"/>
      <c r="G128" s="448" t="s">
        <v>17</v>
      </c>
      <c r="H128" s="122">
        <v>2359.7040000000002</v>
      </c>
      <c r="I128" s="123">
        <v>5907.0789999999997</v>
      </c>
      <c r="J128" s="127">
        <v>8663.06</v>
      </c>
      <c r="K128" s="128">
        <f t="shared" si="4"/>
        <v>0.72761310668516666</v>
      </c>
      <c r="L128" s="129">
        <f t="shared" si="5"/>
        <v>0.68186980120188478</v>
      </c>
    </row>
    <row r="129" spans="2:12" ht="15" x14ac:dyDescent="0.2">
      <c r="B129" s="441" t="s">
        <v>166</v>
      </c>
      <c r="C129" s="122">
        <v>10113.608</v>
      </c>
      <c r="D129" s="123">
        <v>379.92700000000002</v>
      </c>
      <c r="E129" s="124">
        <f t="shared" si="3"/>
        <v>3.6205816247813535E-2</v>
      </c>
      <c r="F129" s="125"/>
      <c r="G129" s="449" t="s">
        <v>166</v>
      </c>
      <c r="H129" s="122">
        <v>2280.8609999999999</v>
      </c>
      <c r="I129" s="123">
        <v>10113.608</v>
      </c>
      <c r="J129" s="127">
        <v>12774.396000000001</v>
      </c>
      <c r="K129" s="128">
        <f t="shared" si="4"/>
        <v>0.82145057973778168</v>
      </c>
      <c r="L129" s="129">
        <f t="shared" si="5"/>
        <v>0.79170929099113563</v>
      </c>
    </row>
    <row r="130" spans="2:12" ht="15" x14ac:dyDescent="0.2">
      <c r="B130" s="442" t="s">
        <v>60</v>
      </c>
      <c r="C130" s="133">
        <v>11509.451000000001</v>
      </c>
      <c r="D130" s="134">
        <v>610.51900000000001</v>
      </c>
      <c r="E130" s="135">
        <f t="shared" si="3"/>
        <v>5.0372979471071291E-2</v>
      </c>
      <c r="F130" s="136"/>
      <c r="G130" s="450" t="s">
        <v>61</v>
      </c>
      <c r="H130" s="133">
        <v>4415.049</v>
      </c>
      <c r="I130" s="134">
        <v>11249.934000000001</v>
      </c>
      <c r="J130" s="138">
        <v>16269.23</v>
      </c>
      <c r="K130" s="139">
        <f t="shared" si="4"/>
        <v>0.72862581695630346</v>
      </c>
      <c r="L130" s="140">
        <f t="shared" si="5"/>
        <v>0.69148533765888132</v>
      </c>
    </row>
    <row r="131" spans="2:12" ht="15" x14ac:dyDescent="0.2">
      <c r="B131" s="443" t="s">
        <v>92</v>
      </c>
      <c r="C131" s="122">
        <v>4927.625</v>
      </c>
      <c r="D131" s="123">
        <v>366.72899999999998</v>
      </c>
      <c r="E131" s="124">
        <f t="shared" si="3"/>
        <v>6.926794090459383E-2</v>
      </c>
      <c r="F131" s="125"/>
      <c r="G131" s="451" t="s">
        <v>92</v>
      </c>
      <c r="H131" s="122">
        <v>2208.645</v>
      </c>
      <c r="I131" s="123">
        <v>4927.625</v>
      </c>
      <c r="J131" s="127">
        <v>7502.9989999999998</v>
      </c>
      <c r="K131" s="128">
        <f t="shared" si="4"/>
        <v>0.70563170806766728</v>
      </c>
      <c r="L131" s="129">
        <f t="shared" si="5"/>
        <v>0.6567540526128286</v>
      </c>
    </row>
    <row r="132" spans="2:12" ht="15" x14ac:dyDescent="0.2">
      <c r="B132" s="444" t="s">
        <v>166</v>
      </c>
      <c r="C132" s="122">
        <v>7301.3310000000001</v>
      </c>
      <c r="D132" s="123">
        <v>309.79500000000002</v>
      </c>
      <c r="E132" s="124">
        <f t="shared" si="3"/>
        <v>4.0702913077513107E-2</v>
      </c>
      <c r="F132" s="125"/>
      <c r="G132" s="452" t="s">
        <v>166</v>
      </c>
      <c r="H132" s="122">
        <v>1927.1120000000001</v>
      </c>
      <c r="I132" s="123">
        <v>7301.3310000000001</v>
      </c>
      <c r="J132" s="127">
        <v>9538.2379999999994</v>
      </c>
      <c r="K132" s="128">
        <f t="shared" si="4"/>
        <v>0.79795932959525651</v>
      </c>
      <c r="L132" s="129">
        <f t="shared" si="5"/>
        <v>0.76548006036335015</v>
      </c>
    </row>
    <row r="133" spans="2:12" ht="15" x14ac:dyDescent="0.2">
      <c r="B133" s="443" t="s">
        <v>0</v>
      </c>
      <c r="C133" s="122">
        <v>1227.607</v>
      </c>
      <c r="D133" s="123">
        <v>102.652</v>
      </c>
      <c r="E133" s="124">
        <f t="shared" si="3"/>
        <v>7.7166927643413805E-2</v>
      </c>
      <c r="F133" s="136"/>
      <c r="G133" s="451" t="s">
        <v>29</v>
      </c>
      <c r="H133" s="122">
        <v>1026.5940000000001</v>
      </c>
      <c r="I133" s="123">
        <v>1178.3399999999999</v>
      </c>
      <c r="J133" s="127">
        <v>2306.0970000000002</v>
      </c>
      <c r="K133" s="128">
        <f t="shared" si="4"/>
        <v>0.55483485733687699</v>
      </c>
      <c r="L133" s="129">
        <f t="shared" si="5"/>
        <v>0.51096723164723767</v>
      </c>
    </row>
    <row r="134" spans="2:12" ht="15" x14ac:dyDescent="0.2">
      <c r="B134" s="443" t="s">
        <v>1</v>
      </c>
      <c r="C134" s="122">
        <v>5052.1000000000004</v>
      </c>
      <c r="D134" s="123">
        <v>283.81900000000002</v>
      </c>
      <c r="E134" s="124">
        <f t="shared" si="3"/>
        <v>5.3190275189709584E-2</v>
      </c>
      <c r="F134" s="136"/>
      <c r="G134" s="451" t="s">
        <v>30</v>
      </c>
      <c r="H134" s="122">
        <v>1743.7439999999999</v>
      </c>
      <c r="I134" s="123">
        <v>4959.2950000000001</v>
      </c>
      <c r="J134" s="127">
        <v>6984.7619999999997</v>
      </c>
      <c r="K134" s="128">
        <f t="shared" si="4"/>
        <v>0.75035026247136272</v>
      </c>
      <c r="L134" s="129">
        <f t="shared" si="5"/>
        <v>0.71001631837992485</v>
      </c>
    </row>
    <row r="135" spans="2:12" ht="15" x14ac:dyDescent="0.2">
      <c r="B135" s="443" t="s">
        <v>165</v>
      </c>
      <c r="C135" s="122">
        <v>5229.7439999999997</v>
      </c>
      <c r="D135" s="123">
        <v>224.048</v>
      </c>
      <c r="E135" s="124">
        <f t="shared" si="3"/>
        <v>4.1081141341657329E-2</v>
      </c>
      <c r="F135" s="136"/>
      <c r="G135" s="451" t="s">
        <v>179</v>
      </c>
      <c r="H135" s="122">
        <v>1644.711</v>
      </c>
      <c r="I135" s="123">
        <v>5112.299</v>
      </c>
      <c r="J135" s="127">
        <v>6978.3710000000001</v>
      </c>
      <c r="K135" s="128">
        <f t="shared" si="4"/>
        <v>0.7643130466981477</v>
      </c>
      <c r="L135" s="129">
        <f t="shared" si="5"/>
        <v>0.73259203329831557</v>
      </c>
    </row>
    <row r="136" spans="2:12" ht="15" x14ac:dyDescent="0.2">
      <c r="B136" s="445" t="s">
        <v>58</v>
      </c>
      <c r="C136" s="133">
        <v>3492.5329999999999</v>
      </c>
      <c r="D136" s="134">
        <v>97.346000000000004</v>
      </c>
      <c r="E136" s="135">
        <f t="shared" si="3"/>
        <v>2.7116791401604345E-2</v>
      </c>
      <c r="F136" s="136"/>
      <c r="G136" s="453" t="s">
        <v>59</v>
      </c>
      <c r="H136" s="133">
        <v>520.21199999999999</v>
      </c>
      <c r="I136" s="134">
        <v>3415.39</v>
      </c>
      <c r="J136" s="138">
        <v>4031.7719999999999</v>
      </c>
      <c r="K136" s="165">
        <f t="shared" si="4"/>
        <v>0.8709718704331495</v>
      </c>
      <c r="L136" s="140">
        <f t="shared" si="5"/>
        <v>0.84711883509285746</v>
      </c>
    </row>
    <row r="137" spans="2:12" ht="16" thickBot="1" x14ac:dyDescent="0.25">
      <c r="B137" s="446" t="s">
        <v>166</v>
      </c>
      <c r="C137" s="167">
        <v>2812.277</v>
      </c>
      <c r="D137" s="186">
        <v>70.132000000000005</v>
      </c>
      <c r="E137" s="168">
        <f t="shared" si="3"/>
        <v>2.4331036990239762E-2</v>
      </c>
      <c r="F137" s="187"/>
      <c r="G137" s="454" t="s">
        <v>166</v>
      </c>
      <c r="H137" s="167">
        <v>353.74900000000002</v>
      </c>
      <c r="I137" s="186">
        <v>2812.277</v>
      </c>
      <c r="J137" s="191">
        <v>3236.1579999999999</v>
      </c>
      <c r="K137" s="188">
        <f t="shared" si="4"/>
        <v>0.89068858813444829</v>
      </c>
      <c r="L137" s="169">
        <f t="shared" si="5"/>
        <v>0.86901721114976471</v>
      </c>
    </row>
    <row r="138" spans="2:12" ht="16" thickBot="1" x14ac:dyDescent="0.25">
      <c r="B138" s="149" t="s">
        <v>177</v>
      </c>
      <c r="C138" s="114">
        <v>8139.8050000000003</v>
      </c>
      <c r="D138" s="115">
        <v>392.45699999999999</v>
      </c>
      <c r="E138" s="116">
        <f t="shared" si="3"/>
        <v>4.5996829445696809E-2</v>
      </c>
      <c r="F138" s="117"/>
      <c r="G138" s="118" t="s">
        <v>190</v>
      </c>
      <c r="H138" s="114">
        <v>2016.508</v>
      </c>
      <c r="I138" s="115">
        <v>7792.9579999999996</v>
      </c>
      <c r="J138" s="119">
        <v>10169.585999999999</v>
      </c>
      <c r="K138" s="120">
        <f t="shared" si="4"/>
        <v>0.80171188876322008</v>
      </c>
      <c r="L138" s="121">
        <f t="shared" si="5"/>
        <v>0.76630041773578594</v>
      </c>
    </row>
    <row r="139" spans="2:12" ht="15" x14ac:dyDescent="0.2">
      <c r="B139" s="439" t="s">
        <v>54</v>
      </c>
      <c r="C139" s="122">
        <v>157.595</v>
      </c>
      <c r="D139" s="123">
        <v>31.048999999999999</v>
      </c>
      <c r="E139" s="124">
        <f t="shared" si="3"/>
        <v>0.16459044549521851</v>
      </c>
      <c r="F139" s="125"/>
      <c r="G139" s="447" t="s">
        <v>47</v>
      </c>
      <c r="H139" s="122">
        <v>749.34199999999998</v>
      </c>
      <c r="I139" s="123">
        <v>157.595</v>
      </c>
      <c r="J139" s="127">
        <v>937.98599999999999</v>
      </c>
      <c r="K139" s="128">
        <f t="shared" si="4"/>
        <v>0.20111600812805308</v>
      </c>
      <c r="L139" s="129">
        <f t="shared" si="5"/>
        <v>0.16801423475403685</v>
      </c>
    </row>
    <row r="140" spans="2:12" ht="15" x14ac:dyDescent="0.2">
      <c r="B140" s="440" t="s">
        <v>92</v>
      </c>
      <c r="C140" s="122">
        <v>3050.77</v>
      </c>
      <c r="D140" s="123">
        <v>208.755</v>
      </c>
      <c r="E140" s="124">
        <f t="shared" si="3"/>
        <v>6.404460772658592E-2</v>
      </c>
      <c r="F140" s="125"/>
      <c r="G140" s="448" t="s">
        <v>17</v>
      </c>
      <c r="H140" s="122">
        <v>1116.7539999999999</v>
      </c>
      <c r="I140" s="123">
        <v>3050.77</v>
      </c>
      <c r="J140" s="127">
        <v>4376.2790000000005</v>
      </c>
      <c r="K140" s="128">
        <f t="shared" si="4"/>
        <v>0.74481654391778962</v>
      </c>
      <c r="L140" s="129">
        <f t="shared" si="5"/>
        <v>0.69711506053430317</v>
      </c>
    </row>
    <row r="141" spans="2:12" ht="15" x14ac:dyDescent="0.2">
      <c r="B141" s="441" t="s">
        <v>166</v>
      </c>
      <c r="C141" s="122">
        <v>5456.3450000000003</v>
      </c>
      <c r="D141" s="123">
        <v>188.815</v>
      </c>
      <c r="E141" s="124">
        <f t="shared" si="3"/>
        <v>3.3447236216511134E-2</v>
      </c>
      <c r="F141" s="125"/>
      <c r="G141" s="449" t="s">
        <v>166</v>
      </c>
      <c r="H141" s="122">
        <v>792.91</v>
      </c>
      <c r="I141" s="123">
        <v>5456.3450000000003</v>
      </c>
      <c r="J141" s="127">
        <v>6438.07</v>
      </c>
      <c r="K141" s="128">
        <f t="shared" si="4"/>
        <v>0.87684041956673353</v>
      </c>
      <c r="L141" s="129">
        <f t="shared" si="5"/>
        <v>0.84751253092930035</v>
      </c>
    </row>
    <row r="142" spans="2:12" ht="15" x14ac:dyDescent="0.2">
      <c r="B142" s="442" t="s">
        <v>60</v>
      </c>
      <c r="C142" s="133">
        <v>6360.8420000000006</v>
      </c>
      <c r="D142" s="134">
        <v>312.68100000000004</v>
      </c>
      <c r="E142" s="135">
        <f t="shared" si="3"/>
        <v>4.6853963041709752E-2</v>
      </c>
      <c r="F142" s="136"/>
      <c r="G142" s="450" t="s">
        <v>61</v>
      </c>
      <c r="H142" s="133">
        <v>1863.4099999999999</v>
      </c>
      <c r="I142" s="134">
        <v>6214.8810000000003</v>
      </c>
      <c r="J142" s="138">
        <v>8389.6840000000011</v>
      </c>
      <c r="K142" s="139">
        <f t="shared" si="4"/>
        <v>0.77789270728194293</v>
      </c>
      <c r="L142" s="140">
        <f t="shared" si="5"/>
        <v>0.74077652984307862</v>
      </c>
    </row>
    <row r="143" spans="2:12" ht="15" x14ac:dyDescent="0.2">
      <c r="B143" s="443" t="s">
        <v>92</v>
      </c>
      <c r="C143" s="122">
        <v>2650.7370000000001</v>
      </c>
      <c r="D143" s="123">
        <v>201.899</v>
      </c>
      <c r="E143" s="124">
        <f t="shared" si="3"/>
        <v>7.0776292523827083E-2</v>
      </c>
      <c r="F143" s="125"/>
      <c r="G143" s="451" t="s">
        <v>92</v>
      </c>
      <c r="H143" s="122">
        <v>1069.4639999999999</v>
      </c>
      <c r="I143" s="123">
        <v>2650.7370000000001</v>
      </c>
      <c r="J143" s="127">
        <v>3922.1</v>
      </c>
      <c r="K143" s="128">
        <f t="shared" si="4"/>
        <v>0.7273236276484536</v>
      </c>
      <c r="L143" s="129">
        <f t="shared" si="5"/>
        <v>0.67584635781851565</v>
      </c>
    </row>
    <row r="144" spans="2:12" ht="15" x14ac:dyDescent="0.2">
      <c r="B144" s="444" t="s">
        <v>166</v>
      </c>
      <c r="C144" s="122">
        <v>4151.7190000000001</v>
      </c>
      <c r="D144" s="123">
        <v>151.00700000000001</v>
      </c>
      <c r="E144" s="124">
        <f t="shared" si="3"/>
        <v>3.5095657961952499E-2</v>
      </c>
      <c r="F144" s="125"/>
      <c r="G144" s="452" t="s">
        <v>166</v>
      </c>
      <c r="H144" s="122">
        <v>701.56200000000001</v>
      </c>
      <c r="I144" s="123">
        <v>4151.7190000000001</v>
      </c>
      <c r="J144" s="127">
        <v>5004.2879999999996</v>
      </c>
      <c r="K144" s="128">
        <f t="shared" si="4"/>
        <v>0.85980782880601592</v>
      </c>
      <c r="L144" s="129">
        <f t="shared" si="5"/>
        <v>0.82963230733323112</v>
      </c>
    </row>
    <row r="145" spans="2:12" ht="15" x14ac:dyDescent="0.2">
      <c r="B145" s="443" t="s">
        <v>0</v>
      </c>
      <c r="C145" s="122">
        <v>736.48400000000004</v>
      </c>
      <c r="D145" s="123">
        <v>67.433000000000007</v>
      </c>
      <c r="E145" s="124">
        <f t="shared" ref="E145:E208" si="6">D145/(C145+D145)</f>
        <v>8.388054985775896E-2</v>
      </c>
      <c r="F145" s="136"/>
      <c r="G145" s="451" t="s">
        <v>29</v>
      </c>
      <c r="H145" s="122">
        <v>460.76299999999998</v>
      </c>
      <c r="I145" s="123">
        <v>712.11900000000003</v>
      </c>
      <c r="J145" s="127">
        <v>1240.3150000000001</v>
      </c>
      <c r="K145" s="128">
        <f t="shared" si="4"/>
        <v>0.62851130559575596</v>
      </c>
      <c r="L145" s="129">
        <f t="shared" si="5"/>
        <v>0.57414366511732906</v>
      </c>
    </row>
    <row r="146" spans="2:12" ht="15" x14ac:dyDescent="0.2">
      <c r="B146" s="443" t="s">
        <v>1</v>
      </c>
      <c r="C146" s="122">
        <v>3014.904</v>
      </c>
      <c r="D146" s="123">
        <v>159.52500000000001</v>
      </c>
      <c r="E146" s="124">
        <f t="shared" si="6"/>
        <v>5.0253132138094757E-2</v>
      </c>
      <c r="F146" s="136"/>
      <c r="G146" s="451" t="s">
        <v>30</v>
      </c>
      <c r="H146" s="122">
        <v>718.28099999999995</v>
      </c>
      <c r="I146" s="123">
        <v>2966.6849999999999</v>
      </c>
      <c r="J146" s="127">
        <v>3843.395</v>
      </c>
      <c r="K146" s="128">
        <f t="shared" ref="K146:K209" si="7">(J146-H146)/J146</f>
        <v>0.81311288587303676</v>
      </c>
      <c r="L146" s="129">
        <f t="shared" ref="L146:L209" si="8">I146/J146</f>
        <v>0.77189177797233954</v>
      </c>
    </row>
    <row r="147" spans="2:12" ht="15" x14ac:dyDescent="0.2">
      <c r="B147" s="443" t="s">
        <v>165</v>
      </c>
      <c r="C147" s="122">
        <v>2609.4540000000002</v>
      </c>
      <c r="D147" s="123">
        <v>85.722999999999999</v>
      </c>
      <c r="E147" s="124">
        <f t="shared" si="6"/>
        <v>3.1806074332038303E-2</v>
      </c>
      <c r="F147" s="136"/>
      <c r="G147" s="451" t="s">
        <v>179</v>
      </c>
      <c r="H147" s="122">
        <v>684.36599999999999</v>
      </c>
      <c r="I147" s="123">
        <v>2536.0770000000002</v>
      </c>
      <c r="J147" s="127">
        <v>3305.9740000000002</v>
      </c>
      <c r="K147" s="128">
        <f t="shared" si="7"/>
        <v>0.79299111245278997</v>
      </c>
      <c r="L147" s="129">
        <f t="shared" si="8"/>
        <v>0.7671194631294741</v>
      </c>
    </row>
    <row r="148" spans="2:12" ht="15" x14ac:dyDescent="0.2">
      <c r="B148" s="445" t="s">
        <v>58</v>
      </c>
      <c r="C148" s="133">
        <v>1621.3689999999999</v>
      </c>
      <c r="D148" s="134">
        <v>48.726999999999997</v>
      </c>
      <c r="E148" s="135">
        <f t="shared" si="6"/>
        <v>2.9176167118536895E-2</v>
      </c>
      <c r="F148" s="136"/>
      <c r="G148" s="453" t="s">
        <v>59</v>
      </c>
      <c r="H148" s="133">
        <v>153.09800000000001</v>
      </c>
      <c r="I148" s="134">
        <v>1578.077</v>
      </c>
      <c r="J148" s="138">
        <v>1779.902</v>
      </c>
      <c r="K148" s="165">
        <f t="shared" si="7"/>
        <v>0.9139851519915142</v>
      </c>
      <c r="L148" s="140">
        <f t="shared" si="8"/>
        <v>0.88660892565995209</v>
      </c>
    </row>
    <row r="149" spans="2:12" ht="16" thickBot="1" x14ac:dyDescent="0.25">
      <c r="B149" s="446" t="s">
        <v>166</v>
      </c>
      <c r="C149" s="167">
        <v>1304.626</v>
      </c>
      <c r="D149" s="186">
        <v>37.808</v>
      </c>
      <c r="E149" s="168">
        <f t="shared" si="6"/>
        <v>2.8163768200149878E-2</v>
      </c>
      <c r="F149" s="187"/>
      <c r="G149" s="454" t="s">
        <v>166</v>
      </c>
      <c r="H149" s="167">
        <v>91.347999999999999</v>
      </c>
      <c r="I149" s="186">
        <v>1304.626</v>
      </c>
      <c r="J149" s="191">
        <v>1433.7819999999999</v>
      </c>
      <c r="K149" s="188">
        <f t="shared" si="7"/>
        <v>0.93628878030272389</v>
      </c>
      <c r="L149" s="169">
        <f t="shared" si="8"/>
        <v>0.90991936012587693</v>
      </c>
    </row>
    <row r="150" spans="2:12" ht="16" thickBot="1" x14ac:dyDescent="0.25">
      <c r="B150" s="149" t="s">
        <v>178</v>
      </c>
      <c r="C150" s="114">
        <v>7185.6819999999998</v>
      </c>
      <c r="D150" s="115">
        <v>374.255</v>
      </c>
      <c r="E150" s="116">
        <f t="shared" si="6"/>
        <v>4.950504217164773E-2</v>
      </c>
      <c r="F150" s="117"/>
      <c r="G150" s="118" t="s">
        <v>191</v>
      </c>
      <c r="H150" s="114">
        <v>2918.7530000000002</v>
      </c>
      <c r="I150" s="115">
        <v>6872.366</v>
      </c>
      <c r="J150" s="119">
        <v>10131.415999999999</v>
      </c>
      <c r="K150" s="120">
        <f t="shared" si="7"/>
        <v>0.71191065493707884</v>
      </c>
      <c r="L150" s="121">
        <f t="shared" si="8"/>
        <v>0.67832235888843184</v>
      </c>
    </row>
    <row r="151" spans="2:12" ht="15" x14ac:dyDescent="0.2">
      <c r="B151" s="439" t="s">
        <v>54</v>
      </c>
      <c r="C151" s="122">
        <v>165.90899999999999</v>
      </c>
      <c r="D151" s="123">
        <v>27.797999999999998</v>
      </c>
      <c r="E151" s="124">
        <f t="shared" si="6"/>
        <v>0.1435053973268906</v>
      </c>
      <c r="F151" s="125"/>
      <c r="G151" s="447" t="s">
        <v>47</v>
      </c>
      <c r="H151" s="122">
        <v>783.36400000000003</v>
      </c>
      <c r="I151" s="123">
        <v>165.90899999999999</v>
      </c>
      <c r="J151" s="127">
        <v>977.07100000000003</v>
      </c>
      <c r="K151" s="128">
        <f t="shared" si="7"/>
        <v>0.19825273700682958</v>
      </c>
      <c r="L151" s="129">
        <f t="shared" si="8"/>
        <v>0.16980239921152096</v>
      </c>
    </row>
    <row r="152" spans="2:12" ht="15" x14ac:dyDescent="0.2">
      <c r="B152" s="440" t="s">
        <v>92</v>
      </c>
      <c r="C152" s="122">
        <v>2856.3090000000002</v>
      </c>
      <c r="D152" s="123">
        <v>187.52199999999999</v>
      </c>
      <c r="E152" s="124">
        <f t="shared" si="6"/>
        <v>6.1607231150481084E-2</v>
      </c>
      <c r="F152" s="125"/>
      <c r="G152" s="448" t="s">
        <v>17</v>
      </c>
      <c r="H152" s="122">
        <v>1242.95</v>
      </c>
      <c r="I152" s="123">
        <v>2856.3090000000002</v>
      </c>
      <c r="J152" s="127">
        <v>4286.7809999999999</v>
      </c>
      <c r="K152" s="128">
        <f t="shared" si="7"/>
        <v>0.71005050176344442</v>
      </c>
      <c r="L152" s="129">
        <f t="shared" si="8"/>
        <v>0.66630625637278884</v>
      </c>
    </row>
    <row r="153" spans="2:12" ht="15" x14ac:dyDescent="0.2">
      <c r="B153" s="441" t="s">
        <v>166</v>
      </c>
      <c r="C153" s="122">
        <v>4657.2629999999999</v>
      </c>
      <c r="D153" s="123">
        <v>191.11199999999999</v>
      </c>
      <c r="E153" s="124">
        <f t="shared" si="6"/>
        <v>3.941774305824116E-2</v>
      </c>
      <c r="F153" s="125"/>
      <c r="G153" s="449" t="s">
        <v>166</v>
      </c>
      <c r="H153" s="122">
        <v>1487.951</v>
      </c>
      <c r="I153" s="123">
        <v>4657.2629999999999</v>
      </c>
      <c r="J153" s="127">
        <v>6336.326</v>
      </c>
      <c r="K153" s="128">
        <f t="shared" si="7"/>
        <v>0.76517133114678759</v>
      </c>
      <c r="L153" s="129">
        <f t="shared" si="8"/>
        <v>0.73501000422011109</v>
      </c>
    </row>
    <row r="154" spans="2:12" ht="15" x14ac:dyDescent="0.2">
      <c r="B154" s="442" t="s">
        <v>60</v>
      </c>
      <c r="C154" s="133">
        <v>5148.6090000000004</v>
      </c>
      <c r="D154" s="134">
        <v>297.83799999999997</v>
      </c>
      <c r="E154" s="135">
        <f t="shared" si="6"/>
        <v>5.4684824804133773E-2</v>
      </c>
      <c r="F154" s="136"/>
      <c r="G154" s="450" t="s">
        <v>61</v>
      </c>
      <c r="H154" s="133">
        <v>2551.6390000000001</v>
      </c>
      <c r="I154" s="134">
        <v>5035.0529999999999</v>
      </c>
      <c r="J154" s="138">
        <v>7879.5460000000003</v>
      </c>
      <c r="K154" s="139">
        <f t="shared" si="7"/>
        <v>0.67616928691069256</v>
      </c>
      <c r="L154" s="140">
        <f t="shared" si="8"/>
        <v>0.63900293240245054</v>
      </c>
    </row>
    <row r="155" spans="2:12" ht="15" x14ac:dyDescent="0.2">
      <c r="B155" s="443" t="s">
        <v>92</v>
      </c>
      <c r="C155" s="122">
        <v>2276.8879999999999</v>
      </c>
      <c r="D155" s="123">
        <v>164.83</v>
      </c>
      <c r="E155" s="124">
        <f t="shared" si="6"/>
        <v>6.750574800202154E-2</v>
      </c>
      <c r="F155" s="125"/>
      <c r="G155" s="451" t="s">
        <v>92</v>
      </c>
      <c r="H155" s="122">
        <v>1139.181</v>
      </c>
      <c r="I155" s="123">
        <v>2276.8879999999999</v>
      </c>
      <c r="J155" s="127">
        <v>3580.8989999999999</v>
      </c>
      <c r="K155" s="128">
        <f t="shared" si="7"/>
        <v>0.68187290398305</v>
      </c>
      <c r="L155" s="129">
        <f t="shared" si="8"/>
        <v>0.63584256355736368</v>
      </c>
    </row>
    <row r="156" spans="2:12" ht="15" x14ac:dyDescent="0.2">
      <c r="B156" s="444" t="s">
        <v>166</v>
      </c>
      <c r="C156" s="122">
        <v>3149.6120000000001</v>
      </c>
      <c r="D156" s="123">
        <v>158.78800000000001</v>
      </c>
      <c r="E156" s="124">
        <f t="shared" si="6"/>
        <v>4.7995405634143395E-2</v>
      </c>
      <c r="F156" s="125"/>
      <c r="G156" s="452" t="s">
        <v>166</v>
      </c>
      <c r="H156" s="122">
        <v>1225.55</v>
      </c>
      <c r="I156" s="123">
        <v>3149.6120000000001</v>
      </c>
      <c r="J156" s="127">
        <v>4533.95</v>
      </c>
      <c r="K156" s="128">
        <f t="shared" si="7"/>
        <v>0.72969485768480014</v>
      </c>
      <c r="L156" s="129">
        <f t="shared" si="8"/>
        <v>0.69467285700106973</v>
      </c>
    </row>
    <row r="157" spans="2:12" ht="15" x14ac:dyDescent="0.2">
      <c r="B157" s="443" t="s">
        <v>0</v>
      </c>
      <c r="C157" s="122">
        <v>491.12299999999999</v>
      </c>
      <c r="D157" s="123">
        <v>35.219000000000001</v>
      </c>
      <c r="E157" s="124">
        <f t="shared" si="6"/>
        <v>6.6912767744166352E-2</v>
      </c>
      <c r="F157" s="136"/>
      <c r="G157" s="451" t="s">
        <v>29</v>
      </c>
      <c r="H157" s="122">
        <v>565.83100000000002</v>
      </c>
      <c r="I157" s="123">
        <v>466.221</v>
      </c>
      <c r="J157" s="127">
        <v>1065.7819999999999</v>
      </c>
      <c r="K157" s="128">
        <f t="shared" si="7"/>
        <v>0.46909311660358305</v>
      </c>
      <c r="L157" s="129">
        <f t="shared" si="8"/>
        <v>0.4374449934414355</v>
      </c>
    </row>
    <row r="158" spans="2:12" ht="15" x14ac:dyDescent="0.2">
      <c r="B158" s="443" t="s">
        <v>1</v>
      </c>
      <c r="C158" s="122">
        <v>2037.1959999999999</v>
      </c>
      <c r="D158" s="123">
        <v>124.294</v>
      </c>
      <c r="E158" s="124">
        <f t="shared" si="6"/>
        <v>5.7503851509838125E-2</v>
      </c>
      <c r="F158" s="136"/>
      <c r="G158" s="451" t="s">
        <v>30</v>
      </c>
      <c r="H158" s="122">
        <v>1025.463</v>
      </c>
      <c r="I158" s="123">
        <v>1992.61</v>
      </c>
      <c r="J158" s="127">
        <v>3141.3670000000002</v>
      </c>
      <c r="K158" s="128">
        <f t="shared" si="7"/>
        <v>0.6735615418383144</v>
      </c>
      <c r="L158" s="129">
        <f t="shared" si="8"/>
        <v>0.63431302359768849</v>
      </c>
    </row>
    <row r="159" spans="2:12" ht="15" x14ac:dyDescent="0.2">
      <c r="B159" s="443" t="s">
        <v>165</v>
      </c>
      <c r="C159" s="122">
        <v>2620.29</v>
      </c>
      <c r="D159" s="123">
        <v>138.32499999999999</v>
      </c>
      <c r="E159" s="124">
        <f t="shared" si="6"/>
        <v>5.0142915919764088E-2</v>
      </c>
      <c r="F159" s="136"/>
      <c r="G159" s="451" t="s">
        <v>179</v>
      </c>
      <c r="H159" s="122">
        <v>960.34500000000003</v>
      </c>
      <c r="I159" s="123">
        <v>2576.2220000000002</v>
      </c>
      <c r="J159" s="127">
        <v>3672.3969999999999</v>
      </c>
      <c r="K159" s="128">
        <f t="shared" si="7"/>
        <v>0.73849640983804299</v>
      </c>
      <c r="L159" s="129">
        <f t="shared" si="8"/>
        <v>0.70150966793622804</v>
      </c>
    </row>
    <row r="160" spans="2:12" ht="15" x14ac:dyDescent="0.2">
      <c r="B160" s="445" t="s">
        <v>58</v>
      </c>
      <c r="C160" s="133">
        <v>1871.164</v>
      </c>
      <c r="D160" s="134">
        <v>48.619</v>
      </c>
      <c r="E160" s="135">
        <f t="shared" si="6"/>
        <v>2.5325258115109887E-2</v>
      </c>
      <c r="F160" s="136"/>
      <c r="G160" s="453" t="s">
        <v>59</v>
      </c>
      <c r="H160" s="133">
        <v>367.11399999999998</v>
      </c>
      <c r="I160" s="134">
        <v>1837.3130000000001</v>
      </c>
      <c r="J160" s="138">
        <v>2251.87</v>
      </c>
      <c r="K160" s="165">
        <f t="shared" si="7"/>
        <v>0.83697371517894015</v>
      </c>
      <c r="L160" s="140">
        <f t="shared" si="8"/>
        <v>0.81590544747254512</v>
      </c>
    </row>
    <row r="161" spans="2:12" ht="16" thickBot="1" x14ac:dyDescent="0.25">
      <c r="B161" s="446" t="s">
        <v>166</v>
      </c>
      <c r="C161" s="167">
        <v>1507.6510000000001</v>
      </c>
      <c r="D161" s="186">
        <v>32.323999999999998</v>
      </c>
      <c r="E161" s="168">
        <f t="shared" si="6"/>
        <v>2.0989951135570381E-2</v>
      </c>
      <c r="F161" s="187"/>
      <c r="G161" s="454" t="s">
        <v>166</v>
      </c>
      <c r="H161" s="167">
        <v>262.40100000000001</v>
      </c>
      <c r="I161" s="186">
        <v>1507.6510000000001</v>
      </c>
      <c r="J161" s="191">
        <v>1802.376</v>
      </c>
      <c r="K161" s="188">
        <f t="shared" si="7"/>
        <v>0.85441384039734214</v>
      </c>
      <c r="L161" s="169">
        <f t="shared" si="8"/>
        <v>0.83647973563784694</v>
      </c>
    </row>
    <row r="162" spans="2:12" ht="16" thickBot="1" x14ac:dyDescent="0.25">
      <c r="B162" s="149" t="s">
        <v>23</v>
      </c>
      <c r="C162" s="114">
        <v>27394.706999999999</v>
      </c>
      <c r="D162" s="115">
        <v>782.04200000000003</v>
      </c>
      <c r="E162" s="116">
        <f t="shared" si="6"/>
        <v>2.7754869804177906E-2</v>
      </c>
      <c r="F162" s="117"/>
      <c r="G162" s="118" t="s">
        <v>22</v>
      </c>
      <c r="H162" s="114">
        <v>8279.4279999999999</v>
      </c>
      <c r="I162" s="115">
        <v>25771.216</v>
      </c>
      <c r="J162" s="119">
        <v>34786.716999999997</v>
      </c>
      <c r="K162" s="120">
        <f t="shared" si="7"/>
        <v>0.76199455671542671</v>
      </c>
      <c r="L162" s="121">
        <f t="shared" si="8"/>
        <v>0.74083495720507353</v>
      </c>
    </row>
    <row r="163" spans="2:12" ht="15" x14ac:dyDescent="0.2">
      <c r="B163" s="439" t="s">
        <v>54</v>
      </c>
      <c r="C163" s="122">
        <v>85.932000000000002</v>
      </c>
      <c r="D163" s="123">
        <v>4.8470000000000004</v>
      </c>
      <c r="E163" s="124">
        <f t="shared" si="6"/>
        <v>5.3393405963934396E-2</v>
      </c>
      <c r="F163" s="125"/>
      <c r="G163" s="447" t="s">
        <v>47</v>
      </c>
      <c r="H163" s="122">
        <v>442.28</v>
      </c>
      <c r="I163" s="123">
        <v>85.932000000000002</v>
      </c>
      <c r="J163" s="127">
        <v>533.05899999999997</v>
      </c>
      <c r="K163" s="128">
        <f t="shared" si="7"/>
        <v>0.1702982221480174</v>
      </c>
      <c r="L163" s="129">
        <f t="shared" si="8"/>
        <v>0.16120542003793203</v>
      </c>
    </row>
    <row r="164" spans="2:12" ht="15" x14ac:dyDescent="0.2">
      <c r="B164" s="440" t="s">
        <v>92</v>
      </c>
      <c r="C164" s="122">
        <v>4102.3649999999998</v>
      </c>
      <c r="D164" s="123">
        <v>175.82499999999999</v>
      </c>
      <c r="E164" s="124">
        <f t="shared" si="6"/>
        <v>4.1097987700406013E-2</v>
      </c>
      <c r="F164" s="125"/>
      <c r="G164" s="448" t="s">
        <v>17</v>
      </c>
      <c r="H164" s="122">
        <v>1884.35</v>
      </c>
      <c r="I164" s="123">
        <v>4102.3649999999998</v>
      </c>
      <c r="J164" s="127">
        <v>6162.54</v>
      </c>
      <c r="K164" s="128">
        <f t="shared" si="7"/>
        <v>0.69422510847799779</v>
      </c>
      <c r="L164" s="129">
        <f t="shared" si="8"/>
        <v>0.66569385350845589</v>
      </c>
    </row>
    <row r="165" spans="2:12" ht="15" x14ac:dyDescent="0.2">
      <c r="B165" s="441" t="s">
        <v>166</v>
      </c>
      <c r="C165" s="122">
        <v>19735.900000000001</v>
      </c>
      <c r="D165" s="123">
        <v>508.57600000000002</v>
      </c>
      <c r="E165" s="124">
        <f t="shared" si="6"/>
        <v>2.5121717153854708E-2</v>
      </c>
      <c r="F165" s="125"/>
      <c r="G165" s="449" t="s">
        <v>166</v>
      </c>
      <c r="H165" s="122">
        <v>5064.1360000000004</v>
      </c>
      <c r="I165" s="123">
        <v>19735.900000000001</v>
      </c>
      <c r="J165" s="127">
        <v>25308.612000000001</v>
      </c>
      <c r="K165" s="128">
        <f t="shared" si="7"/>
        <v>0.79990463325290229</v>
      </c>
      <c r="L165" s="129">
        <f t="shared" si="8"/>
        <v>0.77980965530626489</v>
      </c>
    </row>
    <row r="166" spans="2:12" ht="15" x14ac:dyDescent="0.2">
      <c r="B166" s="442" t="s">
        <v>60</v>
      </c>
      <c r="C166" s="133">
        <v>16649.075000000001</v>
      </c>
      <c r="D166" s="134">
        <v>523.69799999999998</v>
      </c>
      <c r="E166" s="135">
        <f t="shared" si="6"/>
        <v>3.0495831977747564E-2</v>
      </c>
      <c r="F166" s="136"/>
      <c r="G166" s="450" t="s">
        <v>61</v>
      </c>
      <c r="H166" s="133">
        <v>5935.8620000000001</v>
      </c>
      <c r="I166" s="134">
        <v>15797.458999999999</v>
      </c>
      <c r="J166" s="138">
        <v>22235.002</v>
      </c>
      <c r="K166" s="139">
        <f t="shared" si="7"/>
        <v>0.73303973617812124</v>
      </c>
      <c r="L166" s="140">
        <f t="shared" si="8"/>
        <v>0.71047706674368627</v>
      </c>
    </row>
    <row r="167" spans="2:12" ht="15" x14ac:dyDescent="0.2">
      <c r="B167" s="443" t="s">
        <v>92</v>
      </c>
      <c r="C167" s="122">
        <v>2677.096</v>
      </c>
      <c r="D167" s="123">
        <v>130.95400000000001</v>
      </c>
      <c r="E167" s="124">
        <f t="shared" si="6"/>
        <v>4.6635209487010561E-2</v>
      </c>
      <c r="F167" s="125"/>
      <c r="G167" s="451" t="s">
        <v>92</v>
      </c>
      <c r="H167" s="122">
        <v>1429.45</v>
      </c>
      <c r="I167" s="123">
        <v>2677.096</v>
      </c>
      <c r="J167" s="127">
        <v>4237.5</v>
      </c>
      <c r="K167" s="128">
        <f t="shared" si="7"/>
        <v>0.66266666666666674</v>
      </c>
      <c r="L167" s="129">
        <f t="shared" si="8"/>
        <v>0.63176306784660763</v>
      </c>
    </row>
    <row r="168" spans="2:12" ht="15" x14ac:dyDescent="0.2">
      <c r="B168" s="444" t="s">
        <v>166</v>
      </c>
      <c r="C168" s="122">
        <v>11704.245999999999</v>
      </c>
      <c r="D168" s="123">
        <v>319.67599999999999</v>
      </c>
      <c r="E168" s="124">
        <f t="shared" si="6"/>
        <v>2.6586666147701225E-2</v>
      </c>
      <c r="F168" s="125"/>
      <c r="G168" s="452" t="s">
        <v>166</v>
      </c>
      <c r="H168" s="122">
        <v>3382.8139999999999</v>
      </c>
      <c r="I168" s="123">
        <v>11704.245999999999</v>
      </c>
      <c r="J168" s="127">
        <v>15406.736000000001</v>
      </c>
      <c r="K168" s="128">
        <f t="shared" si="7"/>
        <v>0.78043279251361219</v>
      </c>
      <c r="L168" s="129">
        <f t="shared" si="8"/>
        <v>0.7596836864083345</v>
      </c>
    </row>
    <row r="169" spans="2:12" ht="15" x14ac:dyDescent="0.2">
      <c r="B169" s="443" t="s">
        <v>0</v>
      </c>
      <c r="C169" s="122">
        <v>5212.3109999999997</v>
      </c>
      <c r="D169" s="123">
        <v>212.273</v>
      </c>
      <c r="E169" s="124">
        <f t="shared" si="6"/>
        <v>3.9131664289833099E-2</v>
      </c>
      <c r="F169" s="136"/>
      <c r="G169" s="451" t="s">
        <v>29</v>
      </c>
      <c r="H169" s="122">
        <v>2332.962</v>
      </c>
      <c r="I169" s="123">
        <v>4909.1099999999997</v>
      </c>
      <c r="J169" s="127">
        <v>7439.634</v>
      </c>
      <c r="K169" s="128">
        <f t="shared" si="7"/>
        <v>0.68641441232189659</v>
      </c>
      <c r="L169" s="129">
        <f t="shared" si="8"/>
        <v>0.65985907371249708</v>
      </c>
    </row>
    <row r="170" spans="2:12" ht="15" x14ac:dyDescent="0.2">
      <c r="B170" s="443" t="s">
        <v>1</v>
      </c>
      <c r="C170" s="122">
        <v>6886.8320000000003</v>
      </c>
      <c r="D170" s="123">
        <v>193.13399999999999</v>
      </c>
      <c r="E170" s="124">
        <f t="shared" si="6"/>
        <v>2.7278944559903252E-2</v>
      </c>
      <c r="F170" s="136"/>
      <c r="G170" s="451" t="s">
        <v>30</v>
      </c>
      <c r="H170" s="122">
        <v>2051.3870000000002</v>
      </c>
      <c r="I170" s="123">
        <v>6543.4939999999997</v>
      </c>
      <c r="J170" s="127">
        <v>8781.9349999999995</v>
      </c>
      <c r="K170" s="128">
        <f t="shared" si="7"/>
        <v>0.76640831434074597</v>
      </c>
      <c r="L170" s="129">
        <f t="shared" si="8"/>
        <v>0.74510845274987803</v>
      </c>
    </row>
    <row r="171" spans="2:12" ht="15" x14ac:dyDescent="0.2">
      <c r="B171" s="443" t="s">
        <v>165</v>
      </c>
      <c r="C171" s="122">
        <v>4549.9319999999998</v>
      </c>
      <c r="D171" s="123">
        <v>118.291</v>
      </c>
      <c r="E171" s="124">
        <f t="shared" si="6"/>
        <v>2.5339620665079624E-2</v>
      </c>
      <c r="F171" s="136"/>
      <c r="G171" s="451" t="s">
        <v>179</v>
      </c>
      <c r="H171" s="122">
        <v>1551.5129999999999</v>
      </c>
      <c r="I171" s="123">
        <v>4344.8549999999996</v>
      </c>
      <c r="J171" s="127">
        <v>6013.433</v>
      </c>
      <c r="K171" s="128">
        <f t="shared" si="7"/>
        <v>0.74199213660483121</v>
      </c>
      <c r="L171" s="129">
        <f t="shared" si="8"/>
        <v>0.72252488719837726</v>
      </c>
    </row>
    <row r="172" spans="2:12" ht="15" x14ac:dyDescent="0.2">
      <c r="B172" s="445" t="s">
        <v>58</v>
      </c>
      <c r="C172" s="133">
        <v>10659.700999999999</v>
      </c>
      <c r="D172" s="134">
        <v>253.49700000000001</v>
      </c>
      <c r="E172" s="135">
        <f t="shared" si="6"/>
        <v>2.3228479864472362E-2</v>
      </c>
      <c r="F172" s="136"/>
      <c r="G172" s="453" t="s">
        <v>59</v>
      </c>
      <c r="H172" s="133">
        <v>2343.5659999999998</v>
      </c>
      <c r="I172" s="134">
        <v>9973.7569999999996</v>
      </c>
      <c r="J172" s="138">
        <v>12551.715</v>
      </c>
      <c r="K172" s="165">
        <f t="shared" si="7"/>
        <v>0.81328718824479374</v>
      </c>
      <c r="L172" s="140">
        <f t="shared" si="8"/>
        <v>0.79461308673754938</v>
      </c>
    </row>
    <row r="173" spans="2:12" ht="16" thickBot="1" x14ac:dyDescent="0.25">
      <c r="B173" s="446" t="s">
        <v>166</v>
      </c>
      <c r="C173" s="167">
        <v>8031.6540000000005</v>
      </c>
      <c r="D173" s="186">
        <v>188.9</v>
      </c>
      <c r="E173" s="168">
        <f t="shared" si="6"/>
        <v>2.2978986574384162E-2</v>
      </c>
      <c r="F173" s="187"/>
      <c r="G173" s="454" t="s">
        <v>166</v>
      </c>
      <c r="H173" s="167">
        <v>1681.3219999999999</v>
      </c>
      <c r="I173" s="186">
        <v>8031.6540000000005</v>
      </c>
      <c r="J173" s="191">
        <v>9901.8760000000002</v>
      </c>
      <c r="K173" s="188">
        <f t="shared" si="7"/>
        <v>0.83020167087529673</v>
      </c>
      <c r="L173" s="169">
        <f t="shared" si="8"/>
        <v>0.8111244778262221</v>
      </c>
    </row>
    <row r="174" spans="2:12" ht="16" thickBot="1" x14ac:dyDescent="0.25">
      <c r="B174" s="149" t="s">
        <v>48</v>
      </c>
      <c r="C174" s="114">
        <v>15638.35</v>
      </c>
      <c r="D174" s="115">
        <v>389.22800000000001</v>
      </c>
      <c r="E174" s="116">
        <f t="shared" si="6"/>
        <v>2.4284891953107325E-2</v>
      </c>
      <c r="F174" s="117"/>
      <c r="G174" s="118" t="s">
        <v>49</v>
      </c>
      <c r="H174" s="114">
        <v>2117.1350000000002</v>
      </c>
      <c r="I174" s="115">
        <v>14695.726000000001</v>
      </c>
      <c r="J174" s="119">
        <v>17170.032999999999</v>
      </c>
      <c r="K174" s="120">
        <f t="shared" si="7"/>
        <v>0.87669592714236477</v>
      </c>
      <c r="L174" s="121">
        <f t="shared" si="8"/>
        <v>0.8558938704427651</v>
      </c>
    </row>
    <row r="175" spans="2:12" ht="15" x14ac:dyDescent="0.2">
      <c r="B175" s="439" t="s">
        <v>54</v>
      </c>
      <c r="C175" s="122">
        <v>60.103000000000002</v>
      </c>
      <c r="D175" s="123">
        <v>2.5339999999999998</v>
      </c>
      <c r="E175" s="124">
        <f t="shared" si="6"/>
        <v>4.0455321934319964E-2</v>
      </c>
      <c r="F175" s="125"/>
      <c r="G175" s="447" t="s">
        <v>47</v>
      </c>
      <c r="H175" s="122">
        <v>210.23099999999999</v>
      </c>
      <c r="I175" s="123">
        <v>60.103000000000002</v>
      </c>
      <c r="J175" s="127">
        <v>272.86799999999999</v>
      </c>
      <c r="K175" s="128">
        <f t="shared" si="7"/>
        <v>0.22955055191521176</v>
      </c>
      <c r="L175" s="129">
        <f t="shared" si="8"/>
        <v>0.22026401043728103</v>
      </c>
    </row>
    <row r="176" spans="2:12" ht="15" x14ac:dyDescent="0.2">
      <c r="B176" s="440" t="s">
        <v>92</v>
      </c>
      <c r="C176" s="122">
        <v>2307.056</v>
      </c>
      <c r="D176" s="123">
        <v>90.203000000000003</v>
      </c>
      <c r="E176" s="124">
        <f t="shared" si="6"/>
        <v>3.7627557139216082E-2</v>
      </c>
      <c r="F176" s="125"/>
      <c r="G176" s="448" t="s">
        <v>17</v>
      </c>
      <c r="H176" s="122">
        <v>730.18299999999999</v>
      </c>
      <c r="I176" s="123">
        <v>2307.056</v>
      </c>
      <c r="J176" s="127">
        <v>3127.442</v>
      </c>
      <c r="K176" s="128">
        <f t="shared" si="7"/>
        <v>0.7665238875732947</v>
      </c>
      <c r="L176" s="129">
        <f t="shared" si="8"/>
        <v>0.73768146619505659</v>
      </c>
    </row>
    <row r="177" spans="2:12" ht="15" x14ac:dyDescent="0.2">
      <c r="B177" s="441" t="s">
        <v>166</v>
      </c>
      <c r="C177" s="122">
        <v>11290.188</v>
      </c>
      <c r="D177" s="123">
        <v>245.96899999999999</v>
      </c>
      <c r="E177" s="124">
        <f t="shared" si="6"/>
        <v>2.1321571819800995E-2</v>
      </c>
      <c r="F177" s="125"/>
      <c r="G177" s="449" t="s">
        <v>166</v>
      </c>
      <c r="H177" s="122">
        <v>1004.538</v>
      </c>
      <c r="I177" s="123">
        <v>11290.188</v>
      </c>
      <c r="J177" s="127">
        <v>12540.695</v>
      </c>
      <c r="K177" s="128">
        <f t="shared" si="7"/>
        <v>0.91989774091467813</v>
      </c>
      <c r="L177" s="129">
        <f t="shared" si="8"/>
        <v>0.90028407516489317</v>
      </c>
    </row>
    <row r="178" spans="2:12" ht="15" x14ac:dyDescent="0.2">
      <c r="B178" s="442" t="s">
        <v>60</v>
      </c>
      <c r="C178" s="133">
        <v>10008.811</v>
      </c>
      <c r="D178" s="134">
        <v>260.56</v>
      </c>
      <c r="E178" s="135">
        <f t="shared" si="6"/>
        <v>2.5372537422204341E-2</v>
      </c>
      <c r="F178" s="136"/>
      <c r="G178" s="450" t="s">
        <v>61</v>
      </c>
      <c r="H178" s="133">
        <v>1543.31</v>
      </c>
      <c r="I178" s="134">
        <v>9520.35</v>
      </c>
      <c r="J178" s="138">
        <v>11310.555</v>
      </c>
      <c r="K178" s="139">
        <f t="shared" si="7"/>
        <v>0.86355134650775323</v>
      </c>
      <c r="L178" s="140">
        <f t="shared" si="8"/>
        <v>0.84172262103849016</v>
      </c>
    </row>
    <row r="179" spans="2:12" ht="15" x14ac:dyDescent="0.2">
      <c r="B179" s="443" t="s">
        <v>92</v>
      </c>
      <c r="C179" s="122">
        <v>1621.047</v>
      </c>
      <c r="D179" s="123">
        <v>66.671000000000006</v>
      </c>
      <c r="E179" s="124">
        <f t="shared" si="6"/>
        <v>3.95036374560205E-2</v>
      </c>
      <c r="F179" s="125"/>
      <c r="G179" s="451" t="s">
        <v>92</v>
      </c>
      <c r="H179" s="122">
        <v>529.98199999999997</v>
      </c>
      <c r="I179" s="123">
        <v>1621.047</v>
      </c>
      <c r="J179" s="127">
        <v>2217.6999999999998</v>
      </c>
      <c r="K179" s="128">
        <f t="shared" si="7"/>
        <v>0.76102177932091808</v>
      </c>
      <c r="L179" s="129">
        <f t="shared" si="8"/>
        <v>0.73095865085448897</v>
      </c>
    </row>
    <row r="180" spans="2:12" ht="15" x14ac:dyDescent="0.2">
      <c r="B180" s="444" t="s">
        <v>166</v>
      </c>
      <c r="C180" s="122">
        <v>7147.7510000000002</v>
      </c>
      <c r="D180" s="123">
        <v>155.11099999999999</v>
      </c>
      <c r="E180" s="124">
        <f t="shared" si="6"/>
        <v>2.1239755043981387E-2</v>
      </c>
      <c r="F180" s="125"/>
      <c r="G180" s="452" t="s">
        <v>166</v>
      </c>
      <c r="H180" s="122">
        <v>655.82</v>
      </c>
      <c r="I180" s="123">
        <v>7147.7510000000002</v>
      </c>
      <c r="J180" s="127">
        <v>7958.6819999999998</v>
      </c>
      <c r="K180" s="128">
        <f t="shared" si="7"/>
        <v>0.91759690863386678</v>
      </c>
      <c r="L180" s="129">
        <f t="shared" si="8"/>
        <v>0.89810737506536886</v>
      </c>
    </row>
    <row r="181" spans="2:12" ht="15" x14ac:dyDescent="0.2">
      <c r="B181" s="443" t="s">
        <v>0</v>
      </c>
      <c r="C181" s="122">
        <v>3397.2979999999998</v>
      </c>
      <c r="D181" s="123">
        <v>112.21</v>
      </c>
      <c r="E181" s="124">
        <f t="shared" si="6"/>
        <v>3.1973142674129824E-2</v>
      </c>
      <c r="F181" s="136"/>
      <c r="G181" s="451" t="s">
        <v>29</v>
      </c>
      <c r="H181" s="122">
        <v>551.404</v>
      </c>
      <c r="I181" s="123">
        <v>3204.8719999999998</v>
      </c>
      <c r="J181" s="127">
        <v>3860.42</v>
      </c>
      <c r="K181" s="128">
        <f t="shared" si="7"/>
        <v>0.85716476445568102</v>
      </c>
      <c r="L181" s="129">
        <f t="shared" si="8"/>
        <v>0.83018738893695498</v>
      </c>
    </row>
    <row r="182" spans="2:12" ht="15" x14ac:dyDescent="0.2">
      <c r="B182" s="443" t="s">
        <v>1</v>
      </c>
      <c r="C182" s="122">
        <v>4171.66</v>
      </c>
      <c r="D182" s="123">
        <v>87.396000000000001</v>
      </c>
      <c r="E182" s="124">
        <f t="shared" si="6"/>
        <v>2.0520040121566847E-2</v>
      </c>
      <c r="F182" s="136"/>
      <c r="G182" s="451" t="s">
        <v>30</v>
      </c>
      <c r="H182" s="122">
        <v>506.29700000000003</v>
      </c>
      <c r="I182" s="123">
        <v>3986.165</v>
      </c>
      <c r="J182" s="127">
        <v>4574.5640000000003</v>
      </c>
      <c r="K182" s="128">
        <f t="shared" si="7"/>
        <v>0.88932344153453746</v>
      </c>
      <c r="L182" s="129">
        <f t="shared" si="8"/>
        <v>0.87137593877799058</v>
      </c>
    </row>
    <row r="183" spans="2:12" ht="15" x14ac:dyDescent="0.2">
      <c r="B183" s="443" t="s">
        <v>165</v>
      </c>
      <c r="C183" s="122">
        <v>2439.8530000000001</v>
      </c>
      <c r="D183" s="123">
        <v>60.954000000000001</v>
      </c>
      <c r="E183" s="124">
        <f t="shared" si="6"/>
        <v>2.437373215925899E-2</v>
      </c>
      <c r="F183" s="136"/>
      <c r="G183" s="451" t="s">
        <v>179</v>
      </c>
      <c r="H183" s="122">
        <v>485.60899999999998</v>
      </c>
      <c r="I183" s="123">
        <v>2329.3130000000001</v>
      </c>
      <c r="J183" s="127">
        <v>2875.5709999999999</v>
      </c>
      <c r="K183" s="128">
        <f t="shared" si="7"/>
        <v>0.83112606157177138</v>
      </c>
      <c r="L183" s="129">
        <f t="shared" si="8"/>
        <v>0.81003494610287841</v>
      </c>
    </row>
    <row r="184" spans="2:12" ht="15" x14ac:dyDescent="0.2">
      <c r="B184" s="445" t="s">
        <v>58</v>
      </c>
      <c r="C184" s="133">
        <v>5569.4369999999999</v>
      </c>
      <c r="D184" s="134">
        <v>126.13500000000001</v>
      </c>
      <c r="E184" s="135">
        <f t="shared" si="6"/>
        <v>2.2146151431322439E-2</v>
      </c>
      <c r="F184" s="136"/>
      <c r="G184" s="453" t="s">
        <v>59</v>
      </c>
      <c r="H184" s="133">
        <v>573.82500000000005</v>
      </c>
      <c r="I184" s="134">
        <v>5175.3760000000002</v>
      </c>
      <c r="J184" s="138">
        <v>5859.4780000000001</v>
      </c>
      <c r="K184" s="165">
        <f t="shared" si="7"/>
        <v>0.90206892149778528</v>
      </c>
      <c r="L184" s="140">
        <f t="shared" si="8"/>
        <v>0.88324864433316419</v>
      </c>
    </row>
    <row r="185" spans="2:12" ht="16" thickBot="1" x14ac:dyDescent="0.25">
      <c r="B185" s="446" t="s">
        <v>166</v>
      </c>
      <c r="C185" s="167">
        <v>4142.4369999999999</v>
      </c>
      <c r="D185" s="186">
        <v>90.858000000000004</v>
      </c>
      <c r="E185" s="168">
        <f t="shared" si="6"/>
        <v>2.1462714032449901E-2</v>
      </c>
      <c r="F185" s="187"/>
      <c r="G185" s="454" t="s">
        <v>166</v>
      </c>
      <c r="H185" s="167">
        <v>348.71800000000002</v>
      </c>
      <c r="I185" s="186">
        <v>4142.4369999999999</v>
      </c>
      <c r="J185" s="191">
        <v>4582.0129999999999</v>
      </c>
      <c r="K185" s="188">
        <f t="shared" si="7"/>
        <v>0.92389414870712938</v>
      </c>
      <c r="L185" s="169">
        <f t="shared" si="8"/>
        <v>0.90406487279717451</v>
      </c>
    </row>
    <row r="186" spans="2:12" ht="16" thickBot="1" x14ac:dyDescent="0.25">
      <c r="B186" s="149" t="s">
        <v>50</v>
      </c>
      <c r="C186" s="114">
        <v>11756.357</v>
      </c>
      <c r="D186" s="115">
        <v>392.81400000000002</v>
      </c>
      <c r="E186" s="116">
        <f t="shared" si="6"/>
        <v>3.2332576436696792E-2</v>
      </c>
      <c r="F186" s="117"/>
      <c r="G186" s="118" t="s">
        <v>51</v>
      </c>
      <c r="H186" s="114">
        <v>6162.2929999999997</v>
      </c>
      <c r="I186" s="115">
        <v>11075.49</v>
      </c>
      <c r="J186" s="119">
        <v>17616.684000000001</v>
      </c>
      <c r="K186" s="120">
        <f t="shared" si="7"/>
        <v>0.65020130916805918</v>
      </c>
      <c r="L186" s="121">
        <f t="shared" si="8"/>
        <v>0.62869323193854187</v>
      </c>
    </row>
    <row r="187" spans="2:12" ht="15" x14ac:dyDescent="0.2">
      <c r="B187" s="439" t="s">
        <v>54</v>
      </c>
      <c r="C187" s="122">
        <v>25.829000000000001</v>
      </c>
      <c r="D187" s="123">
        <v>2.3130000000000002</v>
      </c>
      <c r="E187" s="124">
        <f t="shared" si="6"/>
        <v>8.2190320517376167E-2</v>
      </c>
      <c r="F187" s="125"/>
      <c r="G187" s="447" t="s">
        <v>47</v>
      </c>
      <c r="H187" s="122">
        <v>232.04900000000001</v>
      </c>
      <c r="I187" s="123">
        <v>25.829000000000001</v>
      </c>
      <c r="J187" s="127">
        <v>260.19099999999997</v>
      </c>
      <c r="K187" s="128">
        <f t="shared" si="7"/>
        <v>0.1081590062684719</v>
      </c>
      <c r="L187" s="129">
        <f t="shared" si="8"/>
        <v>9.9269382876425408E-2</v>
      </c>
    </row>
    <row r="188" spans="2:12" ht="15" x14ac:dyDescent="0.2">
      <c r="B188" s="440" t="s">
        <v>92</v>
      </c>
      <c r="C188" s="122">
        <v>1795.309</v>
      </c>
      <c r="D188" s="123">
        <v>85.622</v>
      </c>
      <c r="E188" s="124">
        <f t="shared" si="6"/>
        <v>4.5521074404111579E-2</v>
      </c>
      <c r="F188" s="125"/>
      <c r="G188" s="448" t="s">
        <v>17</v>
      </c>
      <c r="H188" s="122">
        <v>1154.1669999999999</v>
      </c>
      <c r="I188" s="123">
        <v>1795.309</v>
      </c>
      <c r="J188" s="127">
        <v>3035.098</v>
      </c>
      <c r="K188" s="128">
        <f t="shared" si="7"/>
        <v>0.61972661179309529</v>
      </c>
      <c r="L188" s="129">
        <f t="shared" si="8"/>
        <v>0.59151599058745385</v>
      </c>
    </row>
    <row r="189" spans="2:12" ht="15" x14ac:dyDescent="0.2">
      <c r="B189" s="441" t="s">
        <v>166</v>
      </c>
      <c r="C189" s="122">
        <v>8445.7119999999995</v>
      </c>
      <c r="D189" s="123">
        <v>262.60700000000003</v>
      </c>
      <c r="E189" s="124">
        <f t="shared" si="6"/>
        <v>3.0155877385750342E-2</v>
      </c>
      <c r="F189" s="125"/>
      <c r="G189" s="449" t="s">
        <v>166</v>
      </c>
      <c r="H189" s="122">
        <v>4059.598</v>
      </c>
      <c r="I189" s="123">
        <v>8445.7119999999995</v>
      </c>
      <c r="J189" s="127">
        <v>12767.916999999999</v>
      </c>
      <c r="K189" s="128">
        <f t="shared" si="7"/>
        <v>0.682046961928089</v>
      </c>
      <c r="L189" s="129">
        <f t="shared" si="8"/>
        <v>0.66147923737286196</v>
      </c>
    </row>
    <row r="190" spans="2:12" ht="15" x14ac:dyDescent="0.2">
      <c r="B190" s="442" t="s">
        <v>60</v>
      </c>
      <c r="C190" s="133">
        <v>6640.2639999999992</v>
      </c>
      <c r="D190" s="134">
        <v>263.13799999999998</v>
      </c>
      <c r="E190" s="135">
        <f t="shared" si="6"/>
        <v>3.8117148617449775E-2</v>
      </c>
      <c r="F190" s="136"/>
      <c r="G190" s="450" t="s">
        <v>61</v>
      </c>
      <c r="H190" s="133">
        <v>4392.5519999999997</v>
      </c>
      <c r="I190" s="134">
        <v>6277.1090000000004</v>
      </c>
      <c r="J190" s="138">
        <v>10924.447</v>
      </c>
      <c r="K190" s="139">
        <f t="shared" si="7"/>
        <v>0.59791539104908475</v>
      </c>
      <c r="L190" s="140">
        <f t="shared" si="8"/>
        <v>0.57459283751388057</v>
      </c>
    </row>
    <row r="191" spans="2:12" ht="15" x14ac:dyDescent="0.2">
      <c r="B191" s="443" t="s">
        <v>92</v>
      </c>
      <c r="C191" s="122">
        <v>1056.049</v>
      </c>
      <c r="D191" s="123">
        <v>64.283000000000001</v>
      </c>
      <c r="E191" s="124">
        <f t="shared" si="6"/>
        <v>5.7378527079472878E-2</v>
      </c>
      <c r="F191" s="125"/>
      <c r="G191" s="451" t="s">
        <v>92</v>
      </c>
      <c r="H191" s="122">
        <v>899.46799999999996</v>
      </c>
      <c r="I191" s="123">
        <v>1056.049</v>
      </c>
      <c r="J191" s="127">
        <v>2019.8</v>
      </c>
      <c r="K191" s="128">
        <f t="shared" si="7"/>
        <v>0.55467472026933351</v>
      </c>
      <c r="L191" s="129">
        <f t="shared" si="8"/>
        <v>0.52284830181206066</v>
      </c>
    </row>
    <row r="192" spans="2:12" ht="15" x14ac:dyDescent="0.2">
      <c r="B192" s="444" t="s">
        <v>166</v>
      </c>
      <c r="C192" s="122">
        <v>4556.4949999999999</v>
      </c>
      <c r="D192" s="123">
        <v>164.565</v>
      </c>
      <c r="E192" s="124">
        <f t="shared" si="6"/>
        <v>3.4857637903352216E-2</v>
      </c>
      <c r="F192" s="125"/>
      <c r="G192" s="452" t="s">
        <v>166</v>
      </c>
      <c r="H192" s="122">
        <v>2726.9940000000001</v>
      </c>
      <c r="I192" s="123">
        <v>4556.4949999999999</v>
      </c>
      <c r="J192" s="127">
        <v>7448.0540000000001</v>
      </c>
      <c r="K192" s="128">
        <f t="shared" si="7"/>
        <v>0.63386489947575564</v>
      </c>
      <c r="L192" s="129">
        <f t="shared" si="8"/>
        <v>0.61176986633018504</v>
      </c>
    </row>
    <row r="193" spans="2:12" ht="15" x14ac:dyDescent="0.2">
      <c r="B193" s="443" t="s">
        <v>0</v>
      </c>
      <c r="C193" s="122">
        <v>1815.0129999999999</v>
      </c>
      <c r="D193" s="123">
        <v>100.063</v>
      </c>
      <c r="E193" s="124">
        <f t="shared" si="6"/>
        <v>5.2250145686124204E-2</v>
      </c>
      <c r="F193" s="136"/>
      <c r="G193" s="451" t="s">
        <v>29</v>
      </c>
      <c r="H193" s="122">
        <v>1781.558</v>
      </c>
      <c r="I193" s="123">
        <v>1704.2380000000001</v>
      </c>
      <c r="J193" s="127">
        <v>3579.2139999999999</v>
      </c>
      <c r="K193" s="128">
        <f t="shared" si="7"/>
        <v>0.50224881775719477</v>
      </c>
      <c r="L193" s="129">
        <f t="shared" si="8"/>
        <v>0.47614867398261185</v>
      </c>
    </row>
    <row r="194" spans="2:12" ht="15" x14ac:dyDescent="0.2">
      <c r="B194" s="443" t="s">
        <v>1</v>
      </c>
      <c r="C194" s="122">
        <v>2715.172</v>
      </c>
      <c r="D194" s="123">
        <v>105.738</v>
      </c>
      <c r="E194" s="124">
        <f t="shared" si="6"/>
        <v>3.748364889344219E-2</v>
      </c>
      <c r="F194" s="136"/>
      <c r="G194" s="451" t="s">
        <v>30</v>
      </c>
      <c r="H194" s="122">
        <v>1545.09</v>
      </c>
      <c r="I194" s="123">
        <v>2557.3290000000002</v>
      </c>
      <c r="J194" s="127">
        <v>4207.3710000000001</v>
      </c>
      <c r="K194" s="128">
        <f t="shared" si="7"/>
        <v>0.63276592437415191</v>
      </c>
      <c r="L194" s="129">
        <f t="shared" si="8"/>
        <v>0.60782113105785063</v>
      </c>
    </row>
    <row r="195" spans="2:12" ht="15" x14ac:dyDescent="0.2">
      <c r="B195" s="443" t="s">
        <v>165</v>
      </c>
      <c r="C195" s="122">
        <v>2110.0790000000002</v>
      </c>
      <c r="D195" s="123">
        <v>57.337000000000003</v>
      </c>
      <c r="E195" s="124">
        <f t="shared" si="6"/>
        <v>2.6454081726812018E-2</v>
      </c>
      <c r="F195" s="136"/>
      <c r="G195" s="451" t="s">
        <v>179</v>
      </c>
      <c r="H195" s="122">
        <v>1065.904</v>
      </c>
      <c r="I195" s="123">
        <v>2015.5419999999999</v>
      </c>
      <c r="J195" s="127">
        <v>3137.8620000000001</v>
      </c>
      <c r="K195" s="128">
        <f t="shared" si="7"/>
        <v>0.66030883448666644</v>
      </c>
      <c r="L195" s="129">
        <f t="shared" si="8"/>
        <v>0.64232971367128311</v>
      </c>
    </row>
    <row r="196" spans="2:12" ht="15" x14ac:dyDescent="0.2">
      <c r="B196" s="445" t="s">
        <v>58</v>
      </c>
      <c r="C196" s="133">
        <v>5090.2640000000001</v>
      </c>
      <c r="D196" s="134">
        <v>127.36199999999999</v>
      </c>
      <c r="E196" s="135">
        <f t="shared" si="6"/>
        <v>2.4409951958994376E-2</v>
      </c>
      <c r="F196" s="136"/>
      <c r="G196" s="453" t="s">
        <v>59</v>
      </c>
      <c r="H196" s="133">
        <v>1769.741</v>
      </c>
      <c r="I196" s="134">
        <v>4798.3810000000003</v>
      </c>
      <c r="J196" s="138">
        <v>6692.2370000000001</v>
      </c>
      <c r="K196" s="165">
        <f t="shared" si="7"/>
        <v>0.73555314911889702</v>
      </c>
      <c r="L196" s="140">
        <f t="shared" si="8"/>
        <v>0.71700703367199936</v>
      </c>
    </row>
    <row r="197" spans="2:12" ht="16" thickBot="1" x14ac:dyDescent="0.25">
      <c r="B197" s="446" t="s">
        <v>166</v>
      </c>
      <c r="C197" s="167">
        <v>3889.2170000000001</v>
      </c>
      <c r="D197" s="186">
        <v>98.042000000000002</v>
      </c>
      <c r="E197" s="168">
        <f t="shared" si="6"/>
        <v>2.458882154382246E-2</v>
      </c>
      <c r="F197" s="187"/>
      <c r="G197" s="454" t="s">
        <v>166</v>
      </c>
      <c r="H197" s="167">
        <v>1332.604</v>
      </c>
      <c r="I197" s="186">
        <v>3889.2170000000001</v>
      </c>
      <c r="J197" s="191">
        <v>5319.8630000000003</v>
      </c>
      <c r="K197" s="188">
        <f t="shared" si="7"/>
        <v>0.74950407557487853</v>
      </c>
      <c r="L197" s="169">
        <f t="shared" si="8"/>
        <v>0.73107465361420021</v>
      </c>
    </row>
    <row r="198" spans="2:12" ht="16" thickBot="1" x14ac:dyDescent="0.25">
      <c r="B198" s="149" t="s">
        <v>192</v>
      </c>
      <c r="C198" s="114">
        <v>13063.273999999999</v>
      </c>
      <c r="D198" s="115">
        <v>415.65100000000001</v>
      </c>
      <c r="E198" s="116">
        <f t="shared" si="6"/>
        <v>3.0837103107258186E-2</v>
      </c>
      <c r="F198" s="117"/>
      <c r="G198" s="118" t="s">
        <v>193</v>
      </c>
      <c r="H198" s="114">
        <v>3884.915</v>
      </c>
      <c r="I198" s="115">
        <v>12451.593000000001</v>
      </c>
      <c r="J198" s="119">
        <v>16729.621999999999</v>
      </c>
      <c r="K198" s="120">
        <f t="shared" si="7"/>
        <v>0.76778226071097122</v>
      </c>
      <c r="L198" s="121">
        <f t="shared" si="8"/>
        <v>0.74428418047939171</v>
      </c>
    </row>
    <row r="199" spans="2:12" ht="15" x14ac:dyDescent="0.2">
      <c r="B199" s="439" t="s">
        <v>54</v>
      </c>
      <c r="C199" s="122">
        <v>20.558</v>
      </c>
      <c r="D199" s="123">
        <v>1.212</v>
      </c>
      <c r="E199" s="124">
        <f t="shared" si="6"/>
        <v>5.5672944418925126E-2</v>
      </c>
      <c r="F199" s="125"/>
      <c r="G199" s="447" t="s">
        <v>47</v>
      </c>
      <c r="H199" s="122">
        <v>210.02799999999999</v>
      </c>
      <c r="I199" s="123">
        <v>20.558</v>
      </c>
      <c r="J199" s="127">
        <v>231.798</v>
      </c>
      <c r="K199" s="128">
        <f t="shared" si="7"/>
        <v>9.3917980310442753E-2</v>
      </c>
      <c r="L199" s="129">
        <f t="shared" si="8"/>
        <v>8.8689289812681732E-2</v>
      </c>
    </row>
    <row r="200" spans="2:12" ht="15" x14ac:dyDescent="0.2">
      <c r="B200" s="440" t="s">
        <v>92</v>
      </c>
      <c r="C200" s="122">
        <v>2080.5349999999999</v>
      </c>
      <c r="D200" s="123">
        <v>98.093999999999994</v>
      </c>
      <c r="E200" s="124">
        <f t="shared" si="6"/>
        <v>4.5025564242466246E-2</v>
      </c>
      <c r="F200" s="125"/>
      <c r="G200" s="448" t="s">
        <v>17</v>
      </c>
      <c r="H200" s="122">
        <v>675.93600000000004</v>
      </c>
      <c r="I200" s="123">
        <v>2080.5349999999999</v>
      </c>
      <c r="J200" s="127">
        <v>2854.5650000000001</v>
      </c>
      <c r="K200" s="128">
        <f t="shared" si="7"/>
        <v>0.76320875509928832</v>
      </c>
      <c r="L200" s="129">
        <f t="shared" si="8"/>
        <v>0.72884485026615253</v>
      </c>
    </row>
    <row r="201" spans="2:12" ht="15" x14ac:dyDescent="0.2">
      <c r="B201" s="441" t="s">
        <v>166</v>
      </c>
      <c r="C201" s="122">
        <v>9635.3670000000002</v>
      </c>
      <c r="D201" s="123">
        <v>260.03399999999999</v>
      </c>
      <c r="E201" s="124">
        <f t="shared" si="6"/>
        <v>2.6278268056039365E-2</v>
      </c>
      <c r="F201" s="125"/>
      <c r="G201" s="449" t="s">
        <v>166</v>
      </c>
      <c r="H201" s="122">
        <v>2549.038</v>
      </c>
      <c r="I201" s="123">
        <v>9635.3670000000002</v>
      </c>
      <c r="J201" s="127">
        <v>12444.439</v>
      </c>
      <c r="K201" s="128">
        <f t="shared" si="7"/>
        <v>0.7951664996710579</v>
      </c>
      <c r="L201" s="129">
        <f t="shared" si="8"/>
        <v>0.77427090124351927</v>
      </c>
    </row>
    <row r="202" spans="2:12" ht="15" x14ac:dyDescent="0.2">
      <c r="B202" s="442" t="s">
        <v>60</v>
      </c>
      <c r="C202" s="133">
        <v>10692.791999999999</v>
      </c>
      <c r="D202" s="134">
        <v>357.06399999999996</v>
      </c>
      <c r="E202" s="135">
        <f t="shared" si="6"/>
        <v>3.231390526718176E-2</v>
      </c>
      <c r="F202" s="136"/>
      <c r="G202" s="450" t="s">
        <v>61</v>
      </c>
      <c r="H202" s="133">
        <v>3430.752</v>
      </c>
      <c r="I202" s="134">
        <v>10242.692999999999</v>
      </c>
      <c r="J202" s="138">
        <v>14012.164000000001</v>
      </c>
      <c r="K202" s="139">
        <f t="shared" si="7"/>
        <v>0.75515901755075088</v>
      </c>
      <c r="L202" s="140">
        <f t="shared" si="8"/>
        <v>0.73098580633226951</v>
      </c>
    </row>
    <row r="203" spans="2:12" ht="15" x14ac:dyDescent="0.2">
      <c r="B203" s="443" t="s">
        <v>92</v>
      </c>
      <c r="C203" s="122">
        <v>1765.4469999999999</v>
      </c>
      <c r="D203" s="123">
        <v>88.94</v>
      </c>
      <c r="E203" s="124">
        <f t="shared" si="6"/>
        <v>4.7961941061925049E-2</v>
      </c>
      <c r="F203" s="125"/>
      <c r="G203" s="451" t="s">
        <v>92</v>
      </c>
      <c r="H203" s="122">
        <v>618.47</v>
      </c>
      <c r="I203" s="123">
        <v>1765.4469999999999</v>
      </c>
      <c r="J203" s="127">
        <v>2472.857</v>
      </c>
      <c r="K203" s="128">
        <f t="shared" si="7"/>
        <v>0.74989657711707547</v>
      </c>
      <c r="L203" s="129">
        <f t="shared" si="8"/>
        <v>0.713930081682847</v>
      </c>
    </row>
    <row r="204" spans="2:12" ht="15" x14ac:dyDescent="0.2">
      <c r="B204" s="444" t="s">
        <v>166</v>
      </c>
      <c r="C204" s="122">
        <v>7838.277</v>
      </c>
      <c r="D204" s="123">
        <v>214.92699999999999</v>
      </c>
      <c r="E204" s="124">
        <f t="shared" si="6"/>
        <v>2.6688383902854069E-2</v>
      </c>
      <c r="F204" s="125"/>
      <c r="G204" s="452" t="s">
        <v>166</v>
      </c>
      <c r="H204" s="122">
        <v>2232.6590000000001</v>
      </c>
      <c r="I204" s="123">
        <v>7838.277</v>
      </c>
      <c r="J204" s="127">
        <v>10285.862999999999</v>
      </c>
      <c r="K204" s="128">
        <f t="shared" si="7"/>
        <v>0.7829390688948511</v>
      </c>
      <c r="L204" s="129">
        <f t="shared" si="8"/>
        <v>0.76204369045164222</v>
      </c>
    </row>
    <row r="205" spans="2:12" ht="15" x14ac:dyDescent="0.2">
      <c r="B205" s="443" t="s">
        <v>0</v>
      </c>
      <c r="C205" s="122">
        <v>4452.3630000000003</v>
      </c>
      <c r="D205" s="123">
        <v>189.739</v>
      </c>
      <c r="E205" s="124">
        <f t="shared" si="6"/>
        <v>4.0873509457569006E-2</v>
      </c>
      <c r="F205" s="136"/>
      <c r="G205" s="451" t="s">
        <v>29</v>
      </c>
      <c r="H205" s="122">
        <v>1776.808</v>
      </c>
      <c r="I205" s="123">
        <v>4223.4470000000001</v>
      </c>
      <c r="J205" s="127">
        <v>6177.4269999999997</v>
      </c>
      <c r="K205" s="128">
        <f t="shared" si="7"/>
        <v>0.71237086249663495</v>
      </c>
      <c r="L205" s="129">
        <f t="shared" si="8"/>
        <v>0.6836903131352261</v>
      </c>
    </row>
    <row r="206" spans="2:12" ht="15" x14ac:dyDescent="0.2">
      <c r="B206" s="443" t="s">
        <v>1</v>
      </c>
      <c r="C206" s="122">
        <v>4215.7389999999996</v>
      </c>
      <c r="D206" s="123">
        <v>116.42</v>
      </c>
      <c r="E206" s="124">
        <f t="shared" si="6"/>
        <v>2.6873436547458211E-2</v>
      </c>
      <c r="F206" s="136"/>
      <c r="G206" s="451" t="s">
        <v>30</v>
      </c>
      <c r="H206" s="122">
        <v>1065.386</v>
      </c>
      <c r="I206" s="123">
        <v>4070.1509999999998</v>
      </c>
      <c r="J206" s="127">
        <v>5246.4830000000002</v>
      </c>
      <c r="K206" s="128">
        <f t="shared" si="7"/>
        <v>0.79693329798266754</v>
      </c>
      <c r="L206" s="129">
        <f t="shared" si="8"/>
        <v>0.77578656025379278</v>
      </c>
    </row>
    <row r="207" spans="2:12" ht="15" x14ac:dyDescent="0.2">
      <c r="B207" s="443" t="s">
        <v>165</v>
      </c>
      <c r="C207" s="122">
        <v>2024.69</v>
      </c>
      <c r="D207" s="123">
        <v>50.905000000000001</v>
      </c>
      <c r="E207" s="124">
        <f t="shared" si="6"/>
        <v>2.4525497507943504E-2</v>
      </c>
      <c r="F207" s="136"/>
      <c r="G207" s="451" t="s">
        <v>179</v>
      </c>
      <c r="H207" s="122">
        <v>588.55799999999999</v>
      </c>
      <c r="I207" s="123">
        <v>1949.095</v>
      </c>
      <c r="J207" s="127">
        <v>2588.2539999999999</v>
      </c>
      <c r="K207" s="128">
        <f t="shared" si="7"/>
        <v>0.77260423436030623</v>
      </c>
      <c r="L207" s="129">
        <f t="shared" si="8"/>
        <v>0.75305398929162293</v>
      </c>
    </row>
    <row r="208" spans="2:12" ht="15" x14ac:dyDescent="0.2">
      <c r="B208" s="445" t="s">
        <v>58</v>
      </c>
      <c r="C208" s="133">
        <v>2349.924</v>
      </c>
      <c r="D208" s="134">
        <v>57.374000000000002</v>
      </c>
      <c r="E208" s="135">
        <f t="shared" si="6"/>
        <v>2.3833360057624774E-2</v>
      </c>
      <c r="F208" s="136"/>
      <c r="G208" s="453" t="s">
        <v>59</v>
      </c>
      <c r="H208" s="133">
        <v>454.16300000000001</v>
      </c>
      <c r="I208" s="134">
        <v>2208.9</v>
      </c>
      <c r="J208" s="138">
        <v>2717.4580000000001</v>
      </c>
      <c r="K208" s="165">
        <f t="shared" si="7"/>
        <v>0.8328721179867361</v>
      </c>
      <c r="L208" s="140">
        <f t="shared" si="8"/>
        <v>0.81285524928076169</v>
      </c>
    </row>
    <row r="209" spans="2:12" ht="16" thickBot="1" x14ac:dyDescent="0.25">
      <c r="B209" s="446" t="s">
        <v>166</v>
      </c>
      <c r="C209" s="167">
        <v>1797.09</v>
      </c>
      <c r="D209" s="186">
        <v>45.106999999999999</v>
      </c>
      <c r="E209" s="168">
        <f>D209/(C209+D209)</f>
        <v>2.4485437768056294E-2</v>
      </c>
      <c r="F209" s="187"/>
      <c r="G209" s="454" t="s">
        <v>166</v>
      </c>
      <c r="H209" s="167">
        <v>316.37900000000002</v>
      </c>
      <c r="I209" s="186">
        <v>1797.09</v>
      </c>
      <c r="J209" s="191">
        <v>2158.576</v>
      </c>
      <c r="K209" s="188">
        <f t="shared" si="7"/>
        <v>0.85343161417527114</v>
      </c>
      <c r="L209" s="169">
        <f t="shared" si="8"/>
        <v>0.83253496749709066</v>
      </c>
    </row>
    <row r="210" spans="2:12" ht="57" customHeight="1" x14ac:dyDescent="0.15">
      <c r="B210" s="434" t="s">
        <v>195</v>
      </c>
      <c r="C210" s="434"/>
      <c r="D210" s="434"/>
      <c r="E210" s="434"/>
      <c r="F210" s="434"/>
      <c r="G210" s="434"/>
      <c r="H210" s="434"/>
      <c r="I210" s="434"/>
      <c r="J210" s="434"/>
      <c r="K210" s="434"/>
      <c r="L210" s="434"/>
    </row>
    <row r="211" spans="2:12" ht="15" x14ac:dyDescent="0.15">
      <c r="B211" s="44" t="s">
        <v>103</v>
      </c>
      <c r="C211" s="34"/>
      <c r="D211" s="34"/>
      <c r="E211" s="34"/>
      <c r="F211" s="45"/>
      <c r="G211" s="45"/>
      <c r="H211" s="34"/>
      <c r="I211" s="34"/>
      <c r="J211" s="34"/>
      <c r="K211" s="34"/>
      <c r="L211" s="34"/>
    </row>
    <row r="212" spans="2:12" ht="15" x14ac:dyDescent="0.15">
      <c r="B212" s="44" t="s">
        <v>104</v>
      </c>
      <c r="C212" s="34"/>
      <c r="D212" s="34"/>
      <c r="E212" s="34"/>
      <c r="F212" s="45"/>
      <c r="G212" s="45"/>
      <c r="H212" s="34"/>
      <c r="I212" s="34"/>
      <c r="J212" s="34"/>
      <c r="K212" s="34"/>
      <c r="L212" s="34"/>
    </row>
    <row r="213" spans="2:12" ht="15" x14ac:dyDescent="0.15">
      <c r="B213" s="34" t="s">
        <v>105</v>
      </c>
      <c r="C213" s="34"/>
      <c r="D213" s="34"/>
      <c r="E213" s="34"/>
      <c r="F213" s="45"/>
      <c r="G213" s="45"/>
      <c r="H213" s="34"/>
      <c r="I213" s="34"/>
      <c r="J213" s="34"/>
      <c r="K213" s="34"/>
      <c r="L213" s="34"/>
    </row>
    <row r="214" spans="2:12" ht="15" x14ac:dyDescent="0.15">
      <c r="B214" s="34" t="s">
        <v>106</v>
      </c>
      <c r="C214" s="34"/>
      <c r="D214" s="34"/>
      <c r="E214" s="34"/>
      <c r="F214" s="45"/>
      <c r="G214" s="45"/>
      <c r="H214" s="34"/>
      <c r="I214" s="34"/>
      <c r="J214" s="34"/>
      <c r="K214" s="46"/>
      <c r="L214" s="34"/>
    </row>
    <row r="215" spans="2:12" x14ac:dyDescent="0.15">
      <c r="B215" s="44"/>
      <c r="C215" s="34"/>
      <c r="D215" s="34"/>
      <c r="E215" s="34"/>
      <c r="F215" s="45"/>
      <c r="G215" s="45"/>
      <c r="H215" s="34"/>
      <c r="I215" s="34"/>
      <c r="J215" s="34"/>
      <c r="K215" s="34"/>
      <c r="L215" s="34"/>
    </row>
    <row r="216" spans="2:12" x14ac:dyDescent="0.15">
      <c r="B216" s="34"/>
      <c r="C216" s="34"/>
      <c r="D216" s="34"/>
      <c r="E216" s="34"/>
      <c r="F216" s="45"/>
      <c r="G216" s="45"/>
      <c r="H216" s="34"/>
      <c r="I216" s="34"/>
      <c r="J216" s="34"/>
      <c r="K216" s="34"/>
      <c r="L216" s="34"/>
    </row>
    <row r="217" spans="2:12" x14ac:dyDescent="0.15">
      <c r="B217" s="34"/>
      <c r="C217" s="34"/>
      <c r="D217" s="34"/>
      <c r="E217" s="34"/>
      <c r="F217" s="45"/>
      <c r="G217" s="45"/>
      <c r="H217" s="34"/>
      <c r="I217" s="34"/>
      <c r="J217" s="34"/>
      <c r="K217" s="34"/>
      <c r="L217" s="34"/>
    </row>
    <row r="218" spans="2:12" x14ac:dyDescent="0.15">
      <c r="B218" s="34"/>
      <c r="C218" s="34"/>
      <c r="D218" s="34"/>
      <c r="E218" s="34"/>
      <c r="F218" s="45"/>
      <c r="G218" s="45"/>
      <c r="H218" s="34"/>
      <c r="I218" s="34"/>
      <c r="J218" s="34"/>
      <c r="K218" s="34"/>
      <c r="L218" s="34"/>
    </row>
  </sheetData>
  <mergeCells count="4">
    <mergeCell ref="B2:L2"/>
    <mergeCell ref="B3:L3"/>
    <mergeCell ref="B4:L4"/>
    <mergeCell ref="B210:L210"/>
  </mergeCells>
  <pageMargins left="0.39" right="0.17" top="0.43" bottom="0.17" header="0.5" footer="0.5"/>
  <pageSetup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sheetPr>
  <dimension ref="A1:L43"/>
  <sheetViews>
    <sheetView zoomScaleNormal="100" workbookViewId="0">
      <selection activeCell="A41" sqref="A41"/>
    </sheetView>
  </sheetViews>
  <sheetFormatPr baseColWidth="10" defaultColWidth="9" defaultRowHeight="13" x14ac:dyDescent="0.15"/>
  <cols>
    <col min="1" max="2" width="9" style="8"/>
    <col min="3" max="3" width="9.33203125" style="8" bestFit="1" customWidth="1"/>
    <col min="4" max="4" width="10.1640625" style="8" bestFit="1" customWidth="1"/>
    <col min="5" max="16384" width="9" style="8"/>
  </cols>
  <sheetData>
    <row r="1" spans="2:8" ht="14" thickBot="1" x14ac:dyDescent="0.2"/>
    <row r="2" spans="2:8" ht="16" thickBot="1" x14ac:dyDescent="0.25">
      <c r="B2" s="278"/>
      <c r="C2" s="297" t="s">
        <v>36</v>
      </c>
      <c r="D2" s="298" t="s">
        <v>19</v>
      </c>
    </row>
    <row r="3" spans="2:8" ht="15" x14ac:dyDescent="0.2">
      <c r="B3" s="322" t="s">
        <v>65</v>
      </c>
      <c r="C3" s="325">
        <v>0.79214392729198613</v>
      </c>
      <c r="D3" s="326">
        <v>0.75783877874807581</v>
      </c>
      <c r="E3" s="71"/>
      <c r="F3" s="9"/>
      <c r="G3" s="9"/>
      <c r="H3" s="9"/>
    </row>
    <row r="4" spans="2:8" ht="15" x14ac:dyDescent="0.2">
      <c r="B4" s="323" t="s">
        <v>66</v>
      </c>
      <c r="C4" s="327">
        <v>0.78837542802685046</v>
      </c>
      <c r="D4" s="328">
        <v>0.7613002805942406</v>
      </c>
      <c r="E4" s="71"/>
      <c r="F4" s="9"/>
      <c r="G4" s="9"/>
      <c r="H4" s="9"/>
    </row>
    <row r="5" spans="2:8" ht="15" x14ac:dyDescent="0.2">
      <c r="B5" s="323" t="s">
        <v>67</v>
      </c>
      <c r="C5" s="327">
        <v>0.78581019338934255</v>
      </c>
      <c r="D5" s="328">
        <v>0.75335965418558171</v>
      </c>
      <c r="E5" s="71"/>
      <c r="F5" s="9"/>
      <c r="G5" s="9"/>
      <c r="H5" s="9"/>
    </row>
    <row r="6" spans="2:8" ht="15" x14ac:dyDescent="0.2">
      <c r="B6" s="323" t="s">
        <v>68</v>
      </c>
      <c r="C6" s="327">
        <v>0.78149681579300823</v>
      </c>
      <c r="D6" s="328">
        <v>0.75290338093633158</v>
      </c>
      <c r="E6" s="71"/>
      <c r="F6" s="9"/>
      <c r="G6" s="9"/>
      <c r="H6" s="9"/>
    </row>
    <row r="7" spans="2:8" ht="15" x14ac:dyDescent="0.2">
      <c r="B7" s="323" t="s">
        <v>69</v>
      </c>
      <c r="C7" s="327">
        <v>0.77817394302321874</v>
      </c>
      <c r="D7" s="328">
        <v>0.75950647054703213</v>
      </c>
      <c r="E7" s="71"/>
      <c r="F7" s="9"/>
      <c r="G7" s="9"/>
      <c r="H7" s="9"/>
    </row>
    <row r="8" spans="2:8" ht="15" x14ac:dyDescent="0.2">
      <c r="B8" s="323" t="s">
        <v>70</v>
      </c>
      <c r="C8" s="327">
        <v>0.77861518204207614</v>
      </c>
      <c r="D8" s="328">
        <v>0.761781133740285</v>
      </c>
      <c r="E8" s="71"/>
      <c r="F8" s="9"/>
      <c r="G8" s="9"/>
      <c r="H8" s="9"/>
    </row>
    <row r="9" spans="2:8" ht="15" x14ac:dyDescent="0.2">
      <c r="B9" s="323" t="s">
        <v>71</v>
      </c>
      <c r="C9" s="327">
        <v>0.7809004499656198</v>
      </c>
      <c r="D9" s="328">
        <v>0.76639937737957065</v>
      </c>
      <c r="E9" s="71"/>
      <c r="F9" s="9"/>
      <c r="G9" s="9"/>
      <c r="H9" s="9"/>
    </row>
    <row r="10" spans="2:8" ht="15" x14ac:dyDescent="0.2">
      <c r="B10" s="323" t="s">
        <v>72</v>
      </c>
      <c r="C10" s="327">
        <v>0.7772948499501271</v>
      </c>
      <c r="D10" s="328">
        <v>0.76499665629262958</v>
      </c>
      <c r="E10" s="71"/>
      <c r="F10" s="9"/>
      <c r="G10" s="9"/>
      <c r="H10" s="9"/>
    </row>
    <row r="11" spans="2:8" ht="15" x14ac:dyDescent="0.2">
      <c r="B11" s="323" t="s">
        <v>73</v>
      </c>
      <c r="C11" s="327">
        <v>0.77807441131518207</v>
      </c>
      <c r="D11" s="328">
        <v>0.7636658093918125</v>
      </c>
      <c r="E11" s="71"/>
      <c r="F11" s="9"/>
      <c r="G11" s="9"/>
      <c r="H11" s="9"/>
    </row>
    <row r="12" spans="2:8" ht="15" x14ac:dyDescent="0.2">
      <c r="B12" s="323" t="s">
        <v>74</v>
      </c>
      <c r="C12" s="327">
        <v>0.76356205714723979</v>
      </c>
      <c r="D12" s="328">
        <v>0.76303022144867161</v>
      </c>
      <c r="E12" s="71"/>
      <c r="F12" s="9"/>
      <c r="G12" s="9"/>
      <c r="H12" s="9"/>
    </row>
    <row r="13" spans="2:8" ht="15" x14ac:dyDescent="0.2">
      <c r="B13" s="323" t="s">
        <v>75</v>
      </c>
      <c r="C13" s="327">
        <v>0.75872854393624523</v>
      </c>
      <c r="D13" s="328">
        <v>0.76292722809083846</v>
      </c>
      <c r="E13" s="71"/>
      <c r="F13" s="9"/>
      <c r="G13" s="9"/>
      <c r="H13" s="9"/>
    </row>
    <row r="14" spans="2:8" ht="15" x14ac:dyDescent="0.2">
      <c r="B14" s="323" t="s">
        <v>76</v>
      </c>
      <c r="C14" s="327">
        <v>0.75383230653728661</v>
      </c>
      <c r="D14" s="328">
        <v>0.76123266060138017</v>
      </c>
      <c r="E14" s="71"/>
      <c r="F14" s="9"/>
      <c r="G14" s="9"/>
      <c r="H14" s="9"/>
    </row>
    <row r="15" spans="2:8" ht="15" x14ac:dyDescent="0.2">
      <c r="B15" s="323" t="s">
        <v>77</v>
      </c>
      <c r="C15" s="327">
        <v>0.75598036464576657</v>
      </c>
      <c r="D15" s="328">
        <v>0.75117562150319761</v>
      </c>
      <c r="E15" s="71"/>
      <c r="F15" s="9"/>
      <c r="G15" s="9"/>
      <c r="H15" s="9"/>
    </row>
    <row r="16" spans="2:8" ht="15" x14ac:dyDescent="0.2">
      <c r="B16" s="323" t="s">
        <v>78</v>
      </c>
      <c r="C16" s="327">
        <v>0.74792847533106932</v>
      </c>
      <c r="D16" s="328">
        <v>0.74686109616812335</v>
      </c>
      <c r="E16" s="71"/>
      <c r="F16" s="9"/>
      <c r="G16" s="9"/>
      <c r="H16" s="9"/>
    </row>
    <row r="17" spans="2:8" ht="15" x14ac:dyDescent="0.2">
      <c r="B17" s="323" t="s">
        <v>79</v>
      </c>
      <c r="C17" s="327">
        <v>0.749774778910829</v>
      </c>
      <c r="D17" s="328">
        <v>0.74972334668099738</v>
      </c>
      <c r="E17" s="71"/>
      <c r="F17" s="9"/>
      <c r="G17" s="9"/>
      <c r="H17" s="9"/>
    </row>
    <row r="18" spans="2:8" ht="15" x14ac:dyDescent="0.2">
      <c r="B18" s="323" t="s">
        <v>80</v>
      </c>
      <c r="C18" s="327">
        <v>0.74950929868513361</v>
      </c>
      <c r="D18" s="328">
        <v>0.74315651337099298</v>
      </c>
      <c r="E18" s="71"/>
      <c r="F18" s="9"/>
      <c r="G18" s="9"/>
      <c r="H18" s="9"/>
    </row>
    <row r="19" spans="2:8" ht="15" x14ac:dyDescent="0.2">
      <c r="B19" s="323" t="s">
        <v>81</v>
      </c>
      <c r="C19" s="327">
        <v>0.75494904889827941</v>
      </c>
      <c r="D19" s="328">
        <v>0.74197834362228254</v>
      </c>
      <c r="E19" s="71"/>
      <c r="F19" s="9"/>
      <c r="G19" s="9"/>
      <c r="H19" s="9"/>
    </row>
    <row r="20" spans="2:8" ht="15" customHeight="1" x14ac:dyDescent="0.2">
      <c r="B20" s="323" t="s">
        <v>82</v>
      </c>
      <c r="C20" s="327">
        <v>0.75760276006162086</v>
      </c>
      <c r="D20" s="328">
        <v>0.7484118978555524</v>
      </c>
      <c r="E20" s="71"/>
      <c r="F20" s="9"/>
    </row>
    <row r="21" spans="2:8" ht="15" x14ac:dyDescent="0.2">
      <c r="B21" s="323" t="s">
        <v>83</v>
      </c>
      <c r="C21" s="327">
        <v>0.76052221686856347</v>
      </c>
      <c r="D21" s="328">
        <v>0.75654516022788587</v>
      </c>
      <c r="E21" s="71"/>
      <c r="F21" s="9"/>
    </row>
    <row r="22" spans="2:8" ht="15" x14ac:dyDescent="0.2">
      <c r="B22" s="323" t="s">
        <v>84</v>
      </c>
      <c r="C22" s="327">
        <v>0.76672844314212474</v>
      </c>
      <c r="D22" s="328">
        <v>0.76199453481067114</v>
      </c>
      <c r="E22" s="71"/>
      <c r="F22" s="9"/>
    </row>
    <row r="23" spans="2:8" ht="15" x14ac:dyDescent="0.2">
      <c r="B23" s="323" t="s">
        <v>85</v>
      </c>
      <c r="C23" s="327">
        <v>0.75177854977800296</v>
      </c>
      <c r="D23" s="328">
        <v>0.74528017844504757</v>
      </c>
      <c r="E23" s="226"/>
      <c r="F23" s="9"/>
    </row>
    <row r="24" spans="2:8" ht="15" x14ac:dyDescent="0.2">
      <c r="B24" s="323" t="s">
        <v>86</v>
      </c>
      <c r="C24" s="327">
        <v>0.75805057077900828</v>
      </c>
      <c r="D24" s="328">
        <v>0.75938140332913551</v>
      </c>
      <c r="E24" s="71"/>
      <c r="F24" s="9"/>
    </row>
    <row r="25" spans="2:8" ht="15" x14ac:dyDescent="0.2">
      <c r="B25" s="323" t="s">
        <v>87</v>
      </c>
      <c r="C25" s="327">
        <v>0.76140646501997888</v>
      </c>
      <c r="D25" s="328">
        <v>0.76618562776572929</v>
      </c>
      <c r="E25" s="226"/>
    </row>
    <row r="26" spans="2:8" ht="14.25" customHeight="1" thickBot="1" x14ac:dyDescent="0.25">
      <c r="B26" s="324" t="s">
        <v>107</v>
      </c>
      <c r="C26" s="330">
        <v>0.76978275466659685</v>
      </c>
      <c r="D26" s="329">
        <v>0.7705491609559868</v>
      </c>
    </row>
    <row r="27" spans="2:8" ht="15" x14ac:dyDescent="0.2">
      <c r="B27" s="10"/>
      <c r="C27" s="9"/>
      <c r="D27" s="9"/>
      <c r="E27" s="9"/>
      <c r="F27" s="9"/>
    </row>
    <row r="28" spans="2:8" ht="15" x14ac:dyDescent="0.2">
      <c r="B28" s="10"/>
      <c r="C28" s="9"/>
      <c r="D28" s="9"/>
      <c r="E28" s="9"/>
      <c r="F28" s="9"/>
    </row>
    <row r="30" spans="2:8" ht="15" customHeight="1" x14ac:dyDescent="0.15"/>
    <row r="37" spans="1:12" ht="15" customHeight="1" x14ac:dyDescent="0.15"/>
    <row r="38" spans="1:12" ht="12.75" customHeight="1" x14ac:dyDescent="0.15">
      <c r="A38" s="358" t="s">
        <v>135</v>
      </c>
      <c r="B38" s="359"/>
      <c r="C38" s="359"/>
      <c r="D38" s="359"/>
      <c r="E38" s="359"/>
      <c r="F38" s="359"/>
      <c r="G38" s="359"/>
      <c r="H38" s="359"/>
      <c r="I38" s="359"/>
      <c r="J38" s="359"/>
      <c r="K38" s="359"/>
      <c r="L38" s="359"/>
    </row>
    <row r="39" spans="1:12" ht="25" customHeight="1" x14ac:dyDescent="0.15">
      <c r="A39" s="359"/>
      <c r="B39" s="359"/>
      <c r="C39" s="359"/>
      <c r="D39" s="359"/>
      <c r="E39" s="359"/>
      <c r="F39" s="359"/>
      <c r="G39" s="359"/>
      <c r="H39" s="359"/>
      <c r="I39" s="359"/>
      <c r="J39" s="359"/>
      <c r="K39" s="359"/>
      <c r="L39" s="359"/>
    </row>
    <row r="40" spans="1:12" ht="15" x14ac:dyDescent="0.2">
      <c r="A40" s="32" t="s">
        <v>154</v>
      </c>
      <c r="B40" s="223"/>
      <c r="C40" s="223"/>
      <c r="D40" s="223"/>
      <c r="E40" s="223"/>
      <c r="F40" s="223"/>
      <c r="G40" s="223"/>
      <c r="H40" s="223"/>
      <c r="I40" s="223"/>
      <c r="J40" s="223"/>
      <c r="K40" s="223"/>
      <c r="L40" s="223"/>
    </row>
    <row r="41" spans="1:12" ht="15" customHeight="1" x14ac:dyDescent="0.15"/>
    <row r="43" spans="1:12" ht="12.75" customHeight="1" x14ac:dyDescent="0.15"/>
  </sheetData>
  <mergeCells count="1">
    <mergeCell ref="A38:L39"/>
  </mergeCells>
  <phoneticPr fontId="59" type="noConversion"/>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9" tint="-0.249977111117893"/>
  </sheetPr>
  <dimension ref="B1:M216"/>
  <sheetViews>
    <sheetView zoomScaleNormal="100" workbookViewId="0">
      <selection activeCell="B6" sqref="B6:B209"/>
    </sheetView>
  </sheetViews>
  <sheetFormatPr baseColWidth="10" defaultColWidth="9.1640625" defaultRowHeight="13" x14ac:dyDescent="0.15"/>
  <cols>
    <col min="1" max="1" width="9.1640625" style="3"/>
    <col min="2" max="2" width="26.1640625" style="3" customWidth="1"/>
    <col min="3" max="3" width="10" style="3" bestFit="1" customWidth="1"/>
    <col min="4" max="5" width="12.33203125" style="3" bestFit="1" customWidth="1"/>
    <col min="6" max="6" width="0.6640625" style="18" customWidth="1"/>
    <col min="7" max="7" width="32.6640625" style="18" customWidth="1"/>
    <col min="8" max="8" width="12.83203125" style="3" customWidth="1"/>
    <col min="9" max="9" width="12.6640625" style="3" bestFit="1" customWidth="1"/>
    <col min="10" max="10" width="9" style="3" customWidth="1"/>
    <col min="11" max="11" width="13.1640625" style="3" customWidth="1"/>
    <col min="12" max="12" width="12.33203125" style="3" bestFit="1" customWidth="1"/>
    <col min="13" max="13" width="9.33203125" style="3" customWidth="1"/>
    <col min="14" max="16384" width="9.1640625" style="3"/>
  </cols>
  <sheetData>
    <row r="1" spans="2:13" ht="8.25" customHeight="1" thickBot="1" x14ac:dyDescent="0.2">
      <c r="B1" s="34"/>
      <c r="C1" s="34"/>
      <c r="D1" s="34"/>
      <c r="E1" s="34"/>
      <c r="F1" s="45"/>
      <c r="G1" s="45"/>
      <c r="H1" s="34"/>
      <c r="I1" s="34"/>
      <c r="J1" s="34"/>
      <c r="K1" s="34"/>
      <c r="L1" s="34"/>
    </row>
    <row r="2" spans="2:13" ht="23.25" customHeight="1" x14ac:dyDescent="0.25">
      <c r="B2" s="428" t="s">
        <v>131</v>
      </c>
      <c r="C2" s="429"/>
      <c r="D2" s="429"/>
      <c r="E2" s="429"/>
      <c r="F2" s="429"/>
      <c r="G2" s="429"/>
      <c r="H2" s="429"/>
      <c r="I2" s="429"/>
      <c r="J2" s="429"/>
      <c r="K2" s="429"/>
      <c r="L2" s="430"/>
    </row>
    <row r="3" spans="2:13" ht="23.25" customHeight="1" x14ac:dyDescent="0.25">
      <c r="B3" s="431" t="s">
        <v>71</v>
      </c>
      <c r="C3" s="432"/>
      <c r="D3" s="432"/>
      <c r="E3" s="432"/>
      <c r="F3" s="432"/>
      <c r="G3" s="432"/>
      <c r="H3" s="432"/>
      <c r="I3" s="432"/>
      <c r="J3" s="432"/>
      <c r="K3" s="432"/>
      <c r="L3" s="433"/>
    </row>
    <row r="4" spans="2:13" ht="23.25" customHeight="1" thickBot="1" x14ac:dyDescent="0.3">
      <c r="B4" s="431" t="s">
        <v>62</v>
      </c>
      <c r="C4" s="432"/>
      <c r="D4" s="432"/>
      <c r="E4" s="432"/>
      <c r="F4" s="432"/>
      <c r="G4" s="432"/>
      <c r="H4" s="432"/>
      <c r="I4" s="432"/>
      <c r="J4" s="432"/>
      <c r="K4" s="432"/>
      <c r="L4" s="433"/>
    </row>
    <row r="5" spans="2:13" ht="44.25" customHeight="1" thickBot="1" x14ac:dyDescent="0.2">
      <c r="B5" s="107"/>
      <c r="C5" s="108" t="s">
        <v>3</v>
      </c>
      <c r="D5" s="109" t="s">
        <v>4</v>
      </c>
      <c r="E5" s="110" t="s">
        <v>16</v>
      </c>
      <c r="F5" s="111"/>
      <c r="G5" s="112"/>
      <c r="H5" s="43" t="s">
        <v>26</v>
      </c>
      <c r="I5" s="43" t="s">
        <v>3</v>
      </c>
      <c r="J5" s="113" t="s">
        <v>27</v>
      </c>
      <c r="K5" s="42" t="s">
        <v>24</v>
      </c>
      <c r="L5" s="113" t="s">
        <v>25</v>
      </c>
    </row>
    <row r="6" spans="2:13" ht="15.75" customHeight="1" thickBot="1" x14ac:dyDescent="0.25">
      <c r="B6" s="267" t="s">
        <v>2</v>
      </c>
      <c r="C6" s="173">
        <v>146073.28099999999</v>
      </c>
      <c r="D6" s="174">
        <v>6446.07</v>
      </c>
      <c r="E6" s="175">
        <f t="shared" ref="E6:E74" si="0">D6/(C6+D6)</f>
        <v>4.2263948526767597E-2</v>
      </c>
      <c r="F6" s="176"/>
      <c r="G6" s="455" t="s">
        <v>20</v>
      </c>
      <c r="H6" s="343">
        <v>40901.542000000001</v>
      </c>
      <c r="I6" s="344">
        <v>138005.25200000001</v>
      </c>
      <c r="J6" s="345">
        <v>184727.647</v>
      </c>
      <c r="K6" s="189">
        <f>(J6-H6)/J6</f>
        <v>0.7785846208499585</v>
      </c>
      <c r="L6" s="178">
        <f>I6/J6</f>
        <v>0.74707416156283313</v>
      </c>
      <c r="M6" s="7"/>
    </row>
    <row r="7" spans="2:13" ht="15" x14ac:dyDescent="0.2">
      <c r="B7" s="268" t="s">
        <v>54</v>
      </c>
      <c r="C7" s="179">
        <v>2471.36</v>
      </c>
      <c r="D7" s="180">
        <v>465.26100000000002</v>
      </c>
      <c r="E7" s="181">
        <f t="shared" si="0"/>
        <v>0.15843413229013892</v>
      </c>
      <c r="F7" s="182"/>
      <c r="G7" s="447" t="s">
        <v>47</v>
      </c>
      <c r="H7" s="346">
        <v>6417.62</v>
      </c>
      <c r="I7" s="347">
        <v>2471.36</v>
      </c>
      <c r="J7" s="348">
        <v>9354.241</v>
      </c>
      <c r="K7" s="190">
        <f t="shared" ref="K7:K75" si="1">(J7-H7)/J7</f>
        <v>0.31393471688403152</v>
      </c>
      <c r="L7" s="184">
        <f t="shared" ref="L7:L75" si="2">I7/J7</f>
        <v>0.26419674241875957</v>
      </c>
      <c r="M7" s="7"/>
    </row>
    <row r="8" spans="2:13" ht="15" x14ac:dyDescent="0.2">
      <c r="B8" s="269" t="s">
        <v>92</v>
      </c>
      <c r="C8" s="122">
        <v>33566.038</v>
      </c>
      <c r="D8" s="123">
        <v>2484.9259999999999</v>
      </c>
      <c r="E8" s="124">
        <f t="shared" si="0"/>
        <v>6.8928142947855708E-2</v>
      </c>
      <c r="F8" s="125"/>
      <c r="G8" s="448" t="s">
        <v>17</v>
      </c>
      <c r="H8" s="349">
        <v>11954.361000000001</v>
      </c>
      <c r="I8" s="350">
        <v>33566.036999999997</v>
      </c>
      <c r="J8" s="351">
        <v>48005.322999999997</v>
      </c>
      <c r="K8" s="172">
        <f t="shared" si="1"/>
        <v>0.75097842795475001</v>
      </c>
      <c r="L8" s="129">
        <f t="shared" si="2"/>
        <v>0.69921489748126475</v>
      </c>
      <c r="M8" s="7"/>
    </row>
    <row r="9" spans="2:13" ht="15" x14ac:dyDescent="0.2">
      <c r="B9" s="270" t="s">
        <v>166</v>
      </c>
      <c r="C9" s="122">
        <v>100731.90300000001</v>
      </c>
      <c r="D9" s="123">
        <v>3534.0230000000001</v>
      </c>
      <c r="E9" s="124">
        <f t="shared" si="0"/>
        <v>3.3894323251874248E-2</v>
      </c>
      <c r="F9" s="125"/>
      <c r="G9" s="449" t="s">
        <v>166</v>
      </c>
      <c r="H9" s="349">
        <v>20920.084999999999</v>
      </c>
      <c r="I9" s="350">
        <v>100731.90300000001</v>
      </c>
      <c r="J9" s="351">
        <v>125186.012</v>
      </c>
      <c r="K9" s="172">
        <f t="shared" si="1"/>
        <v>0.83288799870068542</v>
      </c>
      <c r="L9" s="129">
        <f t="shared" si="2"/>
        <v>0.80465781592275665</v>
      </c>
      <c r="M9" s="19"/>
    </row>
    <row r="10" spans="2:13" ht="15" x14ac:dyDescent="0.2">
      <c r="B10" s="271" t="s">
        <v>60</v>
      </c>
      <c r="C10" s="133">
        <v>98687.016999999993</v>
      </c>
      <c r="D10" s="134">
        <v>5100.3159999999998</v>
      </c>
      <c r="E10" s="135">
        <f t="shared" si="0"/>
        <v>4.9141989225216912E-2</v>
      </c>
      <c r="F10" s="136"/>
      <c r="G10" s="450" t="s">
        <v>61</v>
      </c>
      <c r="H10" s="352">
        <v>33775.127999999997</v>
      </c>
      <c r="I10" s="353">
        <v>94845.506000000008</v>
      </c>
      <c r="J10" s="354">
        <v>133597.66099999999</v>
      </c>
      <c r="K10" s="165">
        <f t="shared" si="1"/>
        <v>0.74718772958158308</v>
      </c>
      <c r="L10" s="140">
        <f t="shared" si="2"/>
        <v>0.70993388125260681</v>
      </c>
      <c r="M10" s="7"/>
    </row>
    <row r="11" spans="2:13" ht="13.5" customHeight="1" x14ac:dyDescent="0.2">
      <c r="B11" s="272" t="s">
        <v>92</v>
      </c>
      <c r="C11" s="122">
        <v>26006.19</v>
      </c>
      <c r="D11" s="123">
        <v>2259.4760000000001</v>
      </c>
      <c r="E11" s="124">
        <f t="shared" si="0"/>
        <v>7.9937122302372085E-2</v>
      </c>
      <c r="F11" s="125"/>
      <c r="G11" s="451" t="s">
        <v>92</v>
      </c>
      <c r="H11" s="349">
        <v>10863.018</v>
      </c>
      <c r="I11" s="350">
        <v>26006.188999999998</v>
      </c>
      <c r="J11" s="351">
        <v>39128.682000000001</v>
      </c>
      <c r="K11" s="172">
        <f t="shared" si="1"/>
        <v>0.72237710434509395</v>
      </c>
      <c r="L11" s="129">
        <f t="shared" si="2"/>
        <v>0.66463237887746895</v>
      </c>
      <c r="M11" s="7"/>
    </row>
    <row r="12" spans="2:13" ht="15" x14ac:dyDescent="0.2">
      <c r="B12" s="273" t="s">
        <v>166</v>
      </c>
      <c r="C12" s="122">
        <v>66892.304000000004</v>
      </c>
      <c r="D12" s="123">
        <v>2964.1509999999998</v>
      </c>
      <c r="E12" s="124">
        <f t="shared" si="0"/>
        <v>4.2432027219245522E-2</v>
      </c>
      <c r="F12" s="125"/>
      <c r="G12" s="452" t="s">
        <v>166</v>
      </c>
      <c r="H12" s="349">
        <v>16591.883000000002</v>
      </c>
      <c r="I12" s="350">
        <v>66892.304000000004</v>
      </c>
      <c r="J12" s="351">
        <v>86448.339000000007</v>
      </c>
      <c r="K12" s="172">
        <f t="shared" si="1"/>
        <v>0.8080716970166425</v>
      </c>
      <c r="L12" s="129">
        <f t="shared" si="2"/>
        <v>0.77378356569696494</v>
      </c>
      <c r="M12" s="7"/>
    </row>
    <row r="13" spans="2:13" ht="15" x14ac:dyDescent="0.2">
      <c r="B13" s="274" t="s">
        <v>0</v>
      </c>
      <c r="C13" s="122">
        <v>14289.779</v>
      </c>
      <c r="D13" s="123">
        <v>1221.0989999999999</v>
      </c>
      <c r="E13" s="124">
        <f t="shared" si="0"/>
        <v>7.8725330700170543E-2</v>
      </c>
      <c r="F13" s="136"/>
      <c r="G13" s="451" t="s">
        <v>29</v>
      </c>
      <c r="H13" s="349">
        <v>8956.1479999999992</v>
      </c>
      <c r="I13" s="350">
        <v>13520.109</v>
      </c>
      <c r="J13" s="351">
        <v>23661.434000000001</v>
      </c>
      <c r="K13" s="172">
        <f t="shared" si="1"/>
        <v>0.62148752269198904</v>
      </c>
      <c r="L13" s="129">
        <f t="shared" si="2"/>
        <v>0.57139854668149026</v>
      </c>
      <c r="M13" s="20"/>
    </row>
    <row r="14" spans="2:13" ht="15" x14ac:dyDescent="0.2">
      <c r="B14" s="274" t="s">
        <v>1</v>
      </c>
      <c r="C14" s="122">
        <v>42848.627999999997</v>
      </c>
      <c r="D14" s="123">
        <v>2301.3020000000001</v>
      </c>
      <c r="E14" s="124">
        <f t="shared" si="0"/>
        <v>5.0970222988164102E-2</v>
      </c>
      <c r="F14" s="136"/>
      <c r="G14" s="451" t="s">
        <v>30</v>
      </c>
      <c r="H14" s="349">
        <v>13319.55</v>
      </c>
      <c r="I14" s="350">
        <v>40947.457000000002</v>
      </c>
      <c r="J14" s="351">
        <v>56514.339</v>
      </c>
      <c r="K14" s="172">
        <f t="shared" si="1"/>
        <v>0.7643155660017541</v>
      </c>
      <c r="L14" s="129">
        <f t="shared" si="2"/>
        <v>0.72454987043199781</v>
      </c>
      <c r="M14" s="7"/>
    </row>
    <row r="15" spans="2:13" ht="15" x14ac:dyDescent="0.2">
      <c r="B15" s="274" t="s">
        <v>165</v>
      </c>
      <c r="C15" s="122">
        <v>41548.61</v>
      </c>
      <c r="D15" s="123">
        <v>1577.915</v>
      </c>
      <c r="E15" s="124">
        <f t="shared" si="0"/>
        <v>3.6588039495414941E-2</v>
      </c>
      <c r="F15" s="136"/>
      <c r="G15" s="451" t="s">
        <v>179</v>
      </c>
      <c r="H15" s="349">
        <v>11499.43</v>
      </c>
      <c r="I15" s="350">
        <v>40377.94</v>
      </c>
      <c r="J15" s="351">
        <v>53421.887999999999</v>
      </c>
      <c r="K15" s="172">
        <f t="shared" si="1"/>
        <v>0.78474310005666592</v>
      </c>
      <c r="L15" s="129">
        <f t="shared" si="2"/>
        <v>0.75583139255580045</v>
      </c>
      <c r="M15" s="7"/>
    </row>
    <row r="16" spans="2:13" ht="15" x14ac:dyDescent="0.2">
      <c r="B16" s="275" t="s">
        <v>58</v>
      </c>
      <c r="C16" s="133">
        <v>44914.904999999999</v>
      </c>
      <c r="D16" s="134">
        <v>880.49300000000005</v>
      </c>
      <c r="E16" s="135">
        <f t="shared" si="0"/>
        <v>1.9226669893774043E-2</v>
      </c>
      <c r="F16" s="136"/>
      <c r="G16" s="453" t="s">
        <v>59</v>
      </c>
      <c r="H16" s="352">
        <v>7126.4139999999998</v>
      </c>
      <c r="I16" s="353">
        <v>43159.745999999999</v>
      </c>
      <c r="J16" s="354">
        <v>51129.985999999997</v>
      </c>
      <c r="K16" s="165">
        <f t="shared" si="1"/>
        <v>0.86062163208884901</v>
      </c>
      <c r="L16" s="140">
        <f t="shared" si="2"/>
        <v>0.8441180875738945</v>
      </c>
      <c r="M16" s="7"/>
    </row>
    <row r="17" spans="2:13" ht="16" thickBot="1" x14ac:dyDescent="0.25">
      <c r="B17" s="276" t="s">
        <v>166</v>
      </c>
      <c r="C17" s="167">
        <v>33839.599000000002</v>
      </c>
      <c r="D17" s="186">
        <v>569.87199999999996</v>
      </c>
      <c r="E17" s="168">
        <f t="shared" si="0"/>
        <v>1.6561486806931727E-2</v>
      </c>
      <c r="F17" s="187"/>
      <c r="G17" s="454" t="s">
        <v>166</v>
      </c>
      <c r="H17" s="355">
        <v>4328.2020000000002</v>
      </c>
      <c r="I17" s="356">
        <v>33839.599000000002</v>
      </c>
      <c r="J17" s="357">
        <v>38737.673000000003</v>
      </c>
      <c r="K17" s="188">
        <f t="shared" si="1"/>
        <v>0.88826892105780342</v>
      </c>
      <c r="L17" s="169">
        <f t="shared" si="2"/>
        <v>0.87355786704069704</v>
      </c>
      <c r="M17" s="7"/>
    </row>
    <row r="18" spans="2:13" ht="16" thickBot="1" x14ac:dyDescent="0.25">
      <c r="B18" s="277" t="s">
        <v>167</v>
      </c>
      <c r="C18" s="143">
        <v>123493.895</v>
      </c>
      <c r="D18" s="144">
        <v>5608.8980000000001</v>
      </c>
      <c r="E18" s="145">
        <f t="shared" si="0"/>
        <v>4.3445210360398633E-2</v>
      </c>
      <c r="F18" s="170"/>
      <c r="G18" s="456" t="s">
        <v>180</v>
      </c>
      <c r="H18" s="343">
        <v>34010.063000000002</v>
      </c>
      <c r="I18" s="344">
        <v>116175.924</v>
      </c>
      <c r="J18" s="345">
        <v>155226.52900000001</v>
      </c>
      <c r="K18" s="147">
        <f t="shared" si="1"/>
        <v>0.78090044775787004</v>
      </c>
      <c r="L18" s="148">
        <f t="shared" si="2"/>
        <v>0.7484282792923882</v>
      </c>
      <c r="M18" s="7"/>
    </row>
    <row r="19" spans="2:13" ht="15" x14ac:dyDescent="0.2">
      <c r="B19" s="268" t="s">
        <v>54</v>
      </c>
      <c r="C19" s="122">
        <v>2365.5859999999998</v>
      </c>
      <c r="D19" s="123">
        <v>437.33</v>
      </c>
      <c r="E19" s="124">
        <f t="shared" si="0"/>
        <v>0.15602679495211416</v>
      </c>
      <c r="F19" s="125"/>
      <c r="G19" s="448" t="s">
        <v>47</v>
      </c>
      <c r="H19" s="346">
        <v>5956.3450000000003</v>
      </c>
      <c r="I19" s="347">
        <v>2365.585</v>
      </c>
      <c r="J19" s="348">
        <v>8759.26</v>
      </c>
      <c r="K19" s="128">
        <f t="shared" si="1"/>
        <v>0.31999449725205098</v>
      </c>
      <c r="L19" s="129">
        <f t="shared" si="2"/>
        <v>0.27006676363071769</v>
      </c>
      <c r="M19" s="7"/>
    </row>
    <row r="20" spans="2:13" ht="15" x14ac:dyDescent="0.2">
      <c r="B20" s="269" t="s">
        <v>92</v>
      </c>
      <c r="C20" s="122">
        <v>28537.712</v>
      </c>
      <c r="D20" s="123">
        <v>2253.6030000000001</v>
      </c>
      <c r="E20" s="124">
        <f t="shared" si="0"/>
        <v>7.3189566603439962E-2</v>
      </c>
      <c r="F20" s="125"/>
      <c r="G20" s="448" t="s">
        <v>17</v>
      </c>
      <c r="H20" s="349">
        <v>9950.5820000000003</v>
      </c>
      <c r="I20" s="350">
        <v>28537.710999999999</v>
      </c>
      <c r="J20" s="351">
        <v>40741.896999999997</v>
      </c>
      <c r="K20" s="128">
        <f t="shared" si="1"/>
        <v>0.75576537341891559</v>
      </c>
      <c r="L20" s="129">
        <f t="shared" si="2"/>
        <v>0.70045120873974032</v>
      </c>
      <c r="M20" s="7"/>
    </row>
    <row r="21" spans="2:13" ht="15" x14ac:dyDescent="0.2">
      <c r="B21" s="270" t="s">
        <v>166</v>
      </c>
      <c r="C21" s="122">
        <v>83476.054999999993</v>
      </c>
      <c r="D21" s="123">
        <v>2970.1489999999999</v>
      </c>
      <c r="E21" s="124">
        <f t="shared" si="0"/>
        <v>3.4358350772695584E-2</v>
      </c>
      <c r="F21" s="125"/>
      <c r="G21" s="449" t="s">
        <v>166</v>
      </c>
      <c r="H21" s="349">
        <v>16550.349999999999</v>
      </c>
      <c r="I21" s="350">
        <v>83476.054999999993</v>
      </c>
      <c r="J21" s="351">
        <v>102996.554</v>
      </c>
      <c r="K21" s="128">
        <f t="shared" si="1"/>
        <v>0.83931161425070588</v>
      </c>
      <c r="L21" s="129">
        <f t="shared" si="2"/>
        <v>0.81047425140068263</v>
      </c>
      <c r="M21" s="7"/>
    </row>
    <row r="22" spans="2:13" ht="15" x14ac:dyDescent="0.2">
      <c r="B22" s="271" t="s">
        <v>60</v>
      </c>
      <c r="C22" s="133">
        <v>82935.11</v>
      </c>
      <c r="D22" s="134">
        <v>4430.2129999999997</v>
      </c>
      <c r="E22" s="135">
        <f t="shared" si="0"/>
        <v>5.0709055353689927E-2</v>
      </c>
      <c r="F22" s="136"/>
      <c r="G22" s="450" t="s">
        <v>61</v>
      </c>
      <c r="H22" s="352">
        <v>28288.398000000001</v>
      </c>
      <c r="I22" s="353">
        <v>79493.565000000002</v>
      </c>
      <c r="J22" s="354">
        <v>112110.84700000001</v>
      </c>
      <c r="K22" s="139">
        <f t="shared" si="1"/>
        <v>0.74767474551325086</v>
      </c>
      <c r="L22" s="140">
        <f t="shared" si="2"/>
        <v>0.70906221054596075</v>
      </c>
      <c r="M22" s="7"/>
    </row>
    <row r="23" spans="2:13" ht="15" x14ac:dyDescent="0.2">
      <c r="B23" s="272" t="s">
        <v>92</v>
      </c>
      <c r="C23" s="122">
        <v>21923.169000000002</v>
      </c>
      <c r="D23" s="123">
        <v>2046.8050000000001</v>
      </c>
      <c r="E23" s="124">
        <f t="shared" si="0"/>
        <v>8.5390372138075737E-2</v>
      </c>
      <c r="F23" s="125"/>
      <c r="G23" s="451" t="s">
        <v>92</v>
      </c>
      <c r="H23" s="349">
        <v>9143.5239999999994</v>
      </c>
      <c r="I23" s="350">
        <v>21923.169000000002</v>
      </c>
      <c r="J23" s="351">
        <v>33113.499000000003</v>
      </c>
      <c r="K23" s="128">
        <f t="shared" si="1"/>
        <v>0.72387321557289985</v>
      </c>
      <c r="L23" s="129">
        <f t="shared" si="2"/>
        <v>0.66206138469389775</v>
      </c>
      <c r="M23" s="7"/>
    </row>
    <row r="24" spans="2:13" ht="15" x14ac:dyDescent="0.2">
      <c r="B24" s="273" t="s">
        <v>166</v>
      </c>
      <c r="C24" s="122">
        <v>55031.764999999999</v>
      </c>
      <c r="D24" s="123">
        <v>2509.444</v>
      </c>
      <c r="E24" s="124">
        <f t="shared" si="0"/>
        <v>4.3611249113656957E-2</v>
      </c>
      <c r="F24" s="125"/>
      <c r="G24" s="452" t="s">
        <v>166</v>
      </c>
      <c r="H24" s="349">
        <v>13284.58</v>
      </c>
      <c r="I24" s="350">
        <v>55031.764999999999</v>
      </c>
      <c r="J24" s="351">
        <v>70825.789000000004</v>
      </c>
      <c r="K24" s="128">
        <f t="shared" si="1"/>
        <v>0.81243301080627561</v>
      </c>
      <c r="L24" s="129">
        <f t="shared" si="2"/>
        <v>0.77700179238384481</v>
      </c>
      <c r="M24" s="7"/>
    </row>
    <row r="25" spans="2:13" ht="15" x14ac:dyDescent="0.2">
      <c r="B25" s="274" t="s">
        <v>0</v>
      </c>
      <c r="C25" s="122">
        <v>7957.3940000000002</v>
      </c>
      <c r="D25" s="123">
        <v>868.66300000000001</v>
      </c>
      <c r="E25" s="124">
        <f t="shared" si="0"/>
        <v>9.8420279859964641E-2</v>
      </c>
      <c r="F25" s="136"/>
      <c r="G25" s="451" t="s">
        <v>29</v>
      </c>
      <c r="H25" s="349">
        <v>6380.6769999999997</v>
      </c>
      <c r="I25" s="350">
        <v>7338.6570000000002</v>
      </c>
      <c r="J25" s="351">
        <v>14567.125</v>
      </c>
      <c r="K25" s="128">
        <f t="shared" si="1"/>
        <v>0.56198103606579886</v>
      </c>
      <c r="L25" s="129">
        <f t="shared" si="2"/>
        <v>0.5037821121188979</v>
      </c>
      <c r="M25" s="7"/>
    </row>
    <row r="26" spans="2:13" ht="15" x14ac:dyDescent="0.2">
      <c r="B26" s="274" t="s">
        <v>1</v>
      </c>
      <c r="C26" s="122">
        <v>37200.222999999998</v>
      </c>
      <c r="D26" s="123">
        <v>2122.69</v>
      </c>
      <c r="E26" s="124">
        <f t="shared" si="0"/>
        <v>5.3980995761936559E-2</v>
      </c>
      <c r="F26" s="136"/>
      <c r="G26" s="451" t="s">
        <v>30</v>
      </c>
      <c r="H26" s="349">
        <v>11534.642</v>
      </c>
      <c r="I26" s="350">
        <v>35451.849000000002</v>
      </c>
      <c r="J26" s="351">
        <v>49058.478999999999</v>
      </c>
      <c r="K26" s="128">
        <f t="shared" si="1"/>
        <v>0.7648797468833064</v>
      </c>
      <c r="L26" s="129">
        <f t="shared" si="2"/>
        <v>0.72264468288957762</v>
      </c>
      <c r="M26" s="7"/>
    </row>
    <row r="27" spans="2:13" ht="15" x14ac:dyDescent="0.2">
      <c r="B27" s="274" t="s">
        <v>165</v>
      </c>
      <c r="C27" s="122">
        <v>37777.493000000002</v>
      </c>
      <c r="D27" s="123">
        <v>1438.86</v>
      </c>
      <c r="E27" s="124">
        <f t="shared" si="0"/>
        <v>3.6690306209758973E-2</v>
      </c>
      <c r="F27" s="136"/>
      <c r="G27" s="451" t="s">
        <v>179</v>
      </c>
      <c r="H27" s="349">
        <v>10373.079</v>
      </c>
      <c r="I27" s="350">
        <v>36703.059000000001</v>
      </c>
      <c r="J27" s="351">
        <v>48485.243000000002</v>
      </c>
      <c r="K27" s="128">
        <f t="shared" si="1"/>
        <v>0.78605698645255839</v>
      </c>
      <c r="L27" s="129">
        <f t="shared" si="2"/>
        <v>0.75699443230592867</v>
      </c>
      <c r="M27" s="20"/>
    </row>
    <row r="28" spans="2:13" ht="15" x14ac:dyDescent="0.2">
      <c r="B28" s="275" t="s">
        <v>58</v>
      </c>
      <c r="C28" s="133">
        <v>38193.199999999997</v>
      </c>
      <c r="D28" s="134">
        <v>741.35299999999995</v>
      </c>
      <c r="E28" s="135">
        <f t="shared" si="0"/>
        <v>1.9041004528805042E-2</v>
      </c>
      <c r="F28" s="136"/>
      <c r="G28" s="453" t="s">
        <v>59</v>
      </c>
      <c r="H28" s="352">
        <v>5721.665</v>
      </c>
      <c r="I28" s="353">
        <v>36682.358999999997</v>
      </c>
      <c r="J28" s="354">
        <v>43115.682000000001</v>
      </c>
      <c r="K28" s="165">
        <f t="shared" si="1"/>
        <v>0.86729503664119234</v>
      </c>
      <c r="L28" s="140">
        <f t="shared" si="2"/>
        <v>0.8507892557515383</v>
      </c>
      <c r="M28" s="16"/>
    </row>
    <row r="29" spans="2:13" ht="16" thickBot="1" x14ac:dyDescent="0.25">
      <c r="B29" s="276" t="s">
        <v>166</v>
      </c>
      <c r="C29" s="167">
        <v>28444.29</v>
      </c>
      <c r="D29" s="186">
        <v>460.70499999999998</v>
      </c>
      <c r="E29" s="168">
        <f t="shared" si="0"/>
        <v>1.5938594696176211E-2</v>
      </c>
      <c r="F29" s="187"/>
      <c r="G29" s="454" t="s">
        <v>166</v>
      </c>
      <c r="H29" s="355">
        <v>3265.77</v>
      </c>
      <c r="I29" s="356">
        <v>28444.29</v>
      </c>
      <c r="J29" s="357">
        <v>32170.764999999999</v>
      </c>
      <c r="K29" s="188">
        <f t="shared" si="1"/>
        <v>0.89848640528131674</v>
      </c>
      <c r="L29" s="169">
        <f t="shared" si="2"/>
        <v>0.88416579462751355</v>
      </c>
      <c r="M29" s="16"/>
    </row>
    <row r="30" spans="2:13" ht="16" thickBot="1" x14ac:dyDescent="0.25">
      <c r="B30" s="149" t="s">
        <v>168</v>
      </c>
      <c r="C30" s="114">
        <v>64588.232000000004</v>
      </c>
      <c r="D30" s="115">
        <v>3026.6950000000002</v>
      </c>
      <c r="E30" s="116">
        <f t="shared" si="0"/>
        <v>4.4763710238125372E-2</v>
      </c>
      <c r="F30" s="117"/>
      <c r="G30" s="456" t="s">
        <v>181</v>
      </c>
      <c r="H30" s="343">
        <v>12507.725</v>
      </c>
      <c r="I30" s="344">
        <v>60728.235000000001</v>
      </c>
      <c r="J30" s="345">
        <v>75957.8</v>
      </c>
      <c r="K30" s="120">
        <f t="shared" si="1"/>
        <v>0.83533323766617784</v>
      </c>
      <c r="L30" s="121">
        <f t="shared" si="2"/>
        <v>0.79949965638815235</v>
      </c>
      <c r="M30" s="7"/>
    </row>
    <row r="31" spans="2:13" ht="15" x14ac:dyDescent="0.2">
      <c r="B31" s="268" t="s">
        <v>54</v>
      </c>
      <c r="C31" s="122">
        <v>1097.8810000000001</v>
      </c>
      <c r="D31" s="123">
        <v>230.98099999999999</v>
      </c>
      <c r="E31" s="124">
        <f t="shared" si="0"/>
        <v>0.17381865084561074</v>
      </c>
      <c r="F31" s="125"/>
      <c r="G31" s="448" t="s">
        <v>47</v>
      </c>
      <c r="H31" s="346">
        <v>3049.248</v>
      </c>
      <c r="I31" s="347">
        <v>1097.8810000000001</v>
      </c>
      <c r="J31" s="348">
        <v>4378.1099999999997</v>
      </c>
      <c r="K31" s="128">
        <f t="shared" si="1"/>
        <v>0.30352412342312085</v>
      </c>
      <c r="L31" s="129">
        <f t="shared" si="2"/>
        <v>0.25076596979061744</v>
      </c>
      <c r="M31" s="7"/>
    </row>
    <row r="32" spans="2:13" ht="15" x14ac:dyDescent="0.2">
      <c r="B32" s="269" t="s">
        <v>92</v>
      </c>
      <c r="C32" s="122">
        <v>14798.548000000001</v>
      </c>
      <c r="D32" s="123">
        <v>1251.999</v>
      </c>
      <c r="E32" s="124">
        <f t="shared" si="0"/>
        <v>7.8003509786925024E-2</v>
      </c>
      <c r="F32" s="125"/>
      <c r="G32" s="448" t="s">
        <v>17</v>
      </c>
      <c r="H32" s="349">
        <v>4244.5219999999999</v>
      </c>
      <c r="I32" s="350">
        <v>14798.548000000001</v>
      </c>
      <c r="J32" s="351">
        <v>20295.069</v>
      </c>
      <c r="K32" s="128">
        <f t="shared" si="1"/>
        <v>0.79085944472521863</v>
      </c>
      <c r="L32" s="129">
        <f t="shared" si="2"/>
        <v>0.72916963228851306</v>
      </c>
      <c r="M32" s="17"/>
    </row>
    <row r="33" spans="2:13" ht="15" x14ac:dyDescent="0.2">
      <c r="B33" s="270" t="s">
        <v>166</v>
      </c>
      <c r="C33" s="122">
        <v>43878.262999999999</v>
      </c>
      <c r="D33" s="123">
        <v>1566.7739999999999</v>
      </c>
      <c r="E33" s="124">
        <f t="shared" si="0"/>
        <v>3.4476239946729499E-2</v>
      </c>
      <c r="F33" s="125"/>
      <c r="G33" s="449" t="s">
        <v>166</v>
      </c>
      <c r="H33" s="349">
        <v>4870.4269999999997</v>
      </c>
      <c r="I33" s="350">
        <v>43878.262999999999</v>
      </c>
      <c r="J33" s="351">
        <v>50315.464</v>
      </c>
      <c r="K33" s="128">
        <f t="shared" si="1"/>
        <v>0.90320218452124379</v>
      </c>
      <c r="L33" s="129">
        <f t="shared" si="2"/>
        <v>0.87206316928727912</v>
      </c>
      <c r="M33" s="7"/>
    </row>
    <row r="34" spans="2:13" ht="15" x14ac:dyDescent="0.2">
      <c r="B34" s="271" t="s">
        <v>60</v>
      </c>
      <c r="C34" s="133">
        <v>43804.695</v>
      </c>
      <c r="D34" s="134">
        <v>2422.2809999999999</v>
      </c>
      <c r="E34" s="135">
        <f t="shared" si="0"/>
        <v>5.2399728677904434E-2</v>
      </c>
      <c r="F34" s="136"/>
      <c r="G34" s="450" t="s">
        <v>61</v>
      </c>
      <c r="H34" s="352">
        <v>10740.009</v>
      </c>
      <c r="I34" s="353">
        <v>41995.572</v>
      </c>
      <c r="J34" s="354">
        <v>55098.359000000004</v>
      </c>
      <c r="K34" s="139">
        <f t="shared" si="1"/>
        <v>0.80507570107487236</v>
      </c>
      <c r="L34" s="140">
        <f t="shared" si="2"/>
        <v>0.76219279053301747</v>
      </c>
      <c r="M34" s="7"/>
    </row>
    <row r="35" spans="2:13" ht="15" x14ac:dyDescent="0.2">
      <c r="B35" s="272" t="s">
        <v>92</v>
      </c>
      <c r="C35" s="122">
        <v>11836.53</v>
      </c>
      <c r="D35" s="123">
        <v>1149.5630000000001</v>
      </c>
      <c r="E35" s="124">
        <f t="shared" si="0"/>
        <v>8.8522621854009526E-2</v>
      </c>
      <c r="F35" s="125"/>
      <c r="G35" s="451" t="s">
        <v>92</v>
      </c>
      <c r="H35" s="349">
        <v>3962.029</v>
      </c>
      <c r="I35" s="350">
        <v>11836.53</v>
      </c>
      <c r="J35" s="351">
        <v>16948.121999999999</v>
      </c>
      <c r="K35" s="128">
        <f t="shared" si="1"/>
        <v>0.76622607507781682</v>
      </c>
      <c r="L35" s="129">
        <f t="shared" si="2"/>
        <v>0.6983977339790215</v>
      </c>
      <c r="M35" s="7"/>
    </row>
    <row r="36" spans="2:13" ht="15" x14ac:dyDescent="0.2">
      <c r="B36" s="273" t="s">
        <v>166</v>
      </c>
      <c r="C36" s="122">
        <v>29618.757000000001</v>
      </c>
      <c r="D36" s="123">
        <v>1339.423</v>
      </c>
      <c r="E36" s="124">
        <f t="shared" si="0"/>
        <v>4.3265560184739545E-2</v>
      </c>
      <c r="F36" s="125"/>
      <c r="G36" s="452" t="s">
        <v>166</v>
      </c>
      <c r="H36" s="349">
        <v>4176.0739999999996</v>
      </c>
      <c r="I36" s="350">
        <v>29618.757000000001</v>
      </c>
      <c r="J36" s="351">
        <v>35134.254000000001</v>
      </c>
      <c r="K36" s="128">
        <f t="shared" si="1"/>
        <v>0.88113952839300358</v>
      </c>
      <c r="L36" s="129">
        <f t="shared" si="2"/>
        <v>0.84301653309616309</v>
      </c>
      <c r="M36" s="7"/>
    </row>
    <row r="37" spans="2:13" ht="15" x14ac:dyDescent="0.2">
      <c r="B37" s="274" t="s">
        <v>0</v>
      </c>
      <c r="C37" s="122">
        <v>4852.4610000000002</v>
      </c>
      <c r="D37" s="123">
        <v>481.78100000000001</v>
      </c>
      <c r="E37" s="124">
        <f t="shared" si="0"/>
        <v>9.0318549477132831E-2</v>
      </c>
      <c r="F37" s="136"/>
      <c r="G37" s="451" t="s">
        <v>29</v>
      </c>
      <c r="H37" s="349">
        <v>2781.2660000000001</v>
      </c>
      <c r="I37" s="350">
        <v>4477.1310000000003</v>
      </c>
      <c r="J37" s="351">
        <v>7724.4359999999997</v>
      </c>
      <c r="K37" s="128">
        <f t="shared" si="1"/>
        <v>0.63993927841463116</v>
      </c>
      <c r="L37" s="129">
        <f t="shared" si="2"/>
        <v>0.57960620037501775</v>
      </c>
      <c r="M37" s="7"/>
    </row>
    <row r="38" spans="2:13" ht="15" x14ac:dyDescent="0.2">
      <c r="B38" s="274" t="s">
        <v>1</v>
      </c>
      <c r="C38" s="122">
        <v>20498.625</v>
      </c>
      <c r="D38" s="123">
        <v>1237.29</v>
      </c>
      <c r="E38" s="124">
        <f t="shared" si="0"/>
        <v>5.6923759593281435E-2</v>
      </c>
      <c r="F38" s="136"/>
      <c r="G38" s="451" t="s">
        <v>30</v>
      </c>
      <c r="H38" s="349">
        <v>4141.2460000000001</v>
      </c>
      <c r="I38" s="350">
        <v>19629.458999999999</v>
      </c>
      <c r="J38" s="351">
        <v>24976.326000000001</v>
      </c>
      <c r="K38" s="128">
        <f t="shared" si="1"/>
        <v>0.83419314754299734</v>
      </c>
      <c r="L38" s="129">
        <f t="shared" si="2"/>
        <v>0.78592259726270386</v>
      </c>
      <c r="M38" s="7"/>
    </row>
    <row r="39" spans="2:13" ht="15" x14ac:dyDescent="0.2">
      <c r="B39" s="274" t="s">
        <v>165</v>
      </c>
      <c r="C39" s="122">
        <v>18453.609</v>
      </c>
      <c r="D39" s="123">
        <v>703.21</v>
      </c>
      <c r="E39" s="124">
        <f t="shared" si="0"/>
        <v>3.6708077682416899E-2</v>
      </c>
      <c r="F39" s="136"/>
      <c r="G39" s="451" t="s">
        <v>179</v>
      </c>
      <c r="H39" s="349">
        <v>3817.4969999999998</v>
      </c>
      <c r="I39" s="350">
        <v>17888.982</v>
      </c>
      <c r="J39" s="351">
        <v>22397.597000000002</v>
      </c>
      <c r="K39" s="128">
        <f t="shared" si="1"/>
        <v>0.82955774228815715</v>
      </c>
      <c r="L39" s="129">
        <f t="shared" si="2"/>
        <v>0.79870094992779805</v>
      </c>
      <c r="M39" s="7"/>
    </row>
    <row r="40" spans="2:13" ht="15" x14ac:dyDescent="0.2">
      <c r="B40" s="275" t="s">
        <v>58</v>
      </c>
      <c r="C40" s="133">
        <v>19685.655999999999</v>
      </c>
      <c r="D40" s="134">
        <v>373.43200000000002</v>
      </c>
      <c r="E40" s="135">
        <f t="shared" si="0"/>
        <v>1.8616599119561171E-2</v>
      </c>
      <c r="F40" s="136"/>
      <c r="G40" s="453" t="s">
        <v>59</v>
      </c>
      <c r="H40" s="352">
        <v>1767.7159999999999</v>
      </c>
      <c r="I40" s="353">
        <v>18732.663</v>
      </c>
      <c r="J40" s="354">
        <v>20859.440999999999</v>
      </c>
      <c r="K40" s="165">
        <f t="shared" si="1"/>
        <v>0.91525583068117689</v>
      </c>
      <c r="L40" s="140">
        <f t="shared" si="2"/>
        <v>0.8980424259691332</v>
      </c>
      <c r="M40" s="7"/>
    </row>
    <row r="41" spans="2:13" ht="16" thickBot="1" x14ac:dyDescent="0.25">
      <c r="B41" s="276" t="s">
        <v>166</v>
      </c>
      <c r="C41" s="167">
        <v>14259.505999999999</v>
      </c>
      <c r="D41" s="186">
        <v>227.351</v>
      </c>
      <c r="E41" s="168">
        <f t="shared" si="0"/>
        <v>1.5693604209663974E-2</v>
      </c>
      <c r="F41" s="187"/>
      <c r="G41" s="454" t="s">
        <v>166</v>
      </c>
      <c r="H41" s="355">
        <v>694.35299999999995</v>
      </c>
      <c r="I41" s="356">
        <v>14259.505999999999</v>
      </c>
      <c r="J41" s="357">
        <v>15181.21</v>
      </c>
      <c r="K41" s="188">
        <f t="shared" si="1"/>
        <v>0.95426234140756905</v>
      </c>
      <c r="L41" s="169">
        <f t="shared" si="2"/>
        <v>0.93928652590933137</v>
      </c>
      <c r="M41" s="7"/>
    </row>
    <row r="42" spans="2:13" ht="16" thickBot="1" x14ac:dyDescent="0.25">
      <c r="B42" s="149" t="s">
        <v>169</v>
      </c>
      <c r="C42" s="114">
        <v>58905.663</v>
      </c>
      <c r="D42" s="115">
        <v>2582.203</v>
      </c>
      <c r="E42" s="116">
        <f t="shared" si="0"/>
        <v>4.1995326362440355E-2</v>
      </c>
      <c r="F42" s="117"/>
      <c r="G42" s="456" t="s">
        <v>182</v>
      </c>
      <c r="H42" s="343">
        <v>21502.338</v>
      </c>
      <c r="I42" s="344">
        <v>55447.686000000002</v>
      </c>
      <c r="J42" s="345">
        <v>79268.725000000006</v>
      </c>
      <c r="K42" s="120">
        <f t="shared" si="1"/>
        <v>0.72874121540367909</v>
      </c>
      <c r="L42" s="121">
        <f t="shared" si="2"/>
        <v>0.69949007001184893</v>
      </c>
      <c r="M42" s="20"/>
    </row>
    <row r="43" spans="2:13" ht="15" x14ac:dyDescent="0.2">
      <c r="B43" s="268" t="s">
        <v>54</v>
      </c>
      <c r="C43" s="122">
        <v>1267.7049999999999</v>
      </c>
      <c r="D43" s="123">
        <v>206.34899999999999</v>
      </c>
      <c r="E43" s="124">
        <f t="shared" si="0"/>
        <v>0.13998740887375904</v>
      </c>
      <c r="F43" s="125"/>
      <c r="G43" s="448" t="s">
        <v>47</v>
      </c>
      <c r="H43" s="346">
        <v>2907.096</v>
      </c>
      <c r="I43" s="347">
        <v>1267.7049999999999</v>
      </c>
      <c r="J43" s="348">
        <v>4381.1499999999996</v>
      </c>
      <c r="K43" s="128">
        <f t="shared" si="1"/>
        <v>0.33645367083984795</v>
      </c>
      <c r="L43" s="129">
        <f t="shared" si="2"/>
        <v>0.28935439325291307</v>
      </c>
      <c r="M43" s="7"/>
    </row>
    <row r="44" spans="2:13" ht="15" x14ac:dyDescent="0.2">
      <c r="B44" s="269" t="s">
        <v>92</v>
      </c>
      <c r="C44" s="122">
        <v>13739.164000000001</v>
      </c>
      <c r="D44" s="123">
        <v>1001.604</v>
      </c>
      <c r="E44" s="124">
        <f t="shared" si="0"/>
        <v>6.7947884397882116E-2</v>
      </c>
      <c r="F44" s="125"/>
      <c r="G44" s="448" t="s">
        <v>17</v>
      </c>
      <c r="H44" s="349">
        <v>5706.0619999999999</v>
      </c>
      <c r="I44" s="350">
        <v>13739.163</v>
      </c>
      <c r="J44" s="351">
        <v>20446.829000000002</v>
      </c>
      <c r="K44" s="128">
        <f t="shared" si="1"/>
        <v>0.72093169067927354</v>
      </c>
      <c r="L44" s="129">
        <f t="shared" si="2"/>
        <v>0.67194590417907829</v>
      </c>
      <c r="M44" s="7"/>
    </row>
    <row r="45" spans="2:13" ht="15" x14ac:dyDescent="0.2">
      <c r="B45" s="270" t="s">
        <v>166</v>
      </c>
      <c r="C45" s="122">
        <v>39597.792000000001</v>
      </c>
      <c r="D45" s="123">
        <v>1403.375</v>
      </c>
      <c r="E45" s="124">
        <f t="shared" si="0"/>
        <v>3.4227684299815174E-2</v>
      </c>
      <c r="F45" s="125"/>
      <c r="G45" s="449" t="s">
        <v>166</v>
      </c>
      <c r="H45" s="349">
        <v>11679.922</v>
      </c>
      <c r="I45" s="350">
        <v>39597.792000000001</v>
      </c>
      <c r="J45" s="351">
        <v>52681.089</v>
      </c>
      <c r="K45" s="128">
        <f t="shared" si="1"/>
        <v>0.77829004256157275</v>
      </c>
      <c r="L45" s="129">
        <f t="shared" si="2"/>
        <v>0.75165097669108549</v>
      </c>
      <c r="M45" s="7"/>
    </row>
    <row r="46" spans="2:13" ht="15" x14ac:dyDescent="0.2">
      <c r="B46" s="271" t="s">
        <v>60</v>
      </c>
      <c r="C46" s="133">
        <v>39130.415000000001</v>
      </c>
      <c r="D46" s="134">
        <v>2007.9319999999998</v>
      </c>
      <c r="E46" s="135">
        <f t="shared" si="0"/>
        <v>4.88092533226967E-2</v>
      </c>
      <c r="F46" s="136"/>
      <c r="G46" s="450" t="s">
        <v>61</v>
      </c>
      <c r="H46" s="352">
        <v>17548.389000000003</v>
      </c>
      <c r="I46" s="353">
        <v>37497.991000000002</v>
      </c>
      <c r="J46" s="354">
        <v>57012.485000000001</v>
      </c>
      <c r="K46" s="139">
        <f t="shared" si="1"/>
        <v>0.69220094510877739</v>
      </c>
      <c r="L46" s="140">
        <f t="shared" si="2"/>
        <v>0.65771542847150066</v>
      </c>
      <c r="M46" s="7"/>
    </row>
    <row r="47" spans="2:13" ht="15" x14ac:dyDescent="0.2">
      <c r="B47" s="272" t="s">
        <v>92</v>
      </c>
      <c r="C47" s="122">
        <v>10086.638999999999</v>
      </c>
      <c r="D47" s="123">
        <v>897.24199999999996</v>
      </c>
      <c r="E47" s="124">
        <f t="shared" si="0"/>
        <v>8.1687155933317199E-2</v>
      </c>
      <c r="F47" s="125"/>
      <c r="G47" s="451" t="s">
        <v>92</v>
      </c>
      <c r="H47" s="349">
        <v>5181.4970000000003</v>
      </c>
      <c r="I47" s="350">
        <v>10086.638000000001</v>
      </c>
      <c r="J47" s="351">
        <v>16165.377</v>
      </c>
      <c r="K47" s="128">
        <f t="shared" si="1"/>
        <v>0.67946946118237772</v>
      </c>
      <c r="L47" s="129">
        <f t="shared" si="2"/>
        <v>0.62396552830162888</v>
      </c>
      <c r="M47" s="7"/>
    </row>
    <row r="48" spans="2:13" ht="15" x14ac:dyDescent="0.2">
      <c r="B48" s="273" t="s">
        <v>166</v>
      </c>
      <c r="C48" s="122">
        <v>25413.008000000002</v>
      </c>
      <c r="D48" s="123">
        <v>1170.021</v>
      </c>
      <c r="E48" s="124">
        <f t="shared" si="0"/>
        <v>4.4013833036107355E-2</v>
      </c>
      <c r="F48" s="125"/>
      <c r="G48" s="452" t="s">
        <v>166</v>
      </c>
      <c r="H48" s="349">
        <v>9108.5049999999992</v>
      </c>
      <c r="I48" s="350">
        <v>25413.008000000002</v>
      </c>
      <c r="J48" s="351">
        <v>35691.534</v>
      </c>
      <c r="K48" s="128">
        <f t="shared" si="1"/>
        <v>0.74479928489484382</v>
      </c>
      <c r="L48" s="129">
        <f t="shared" si="2"/>
        <v>0.7120178135240699</v>
      </c>
      <c r="M48" s="7"/>
    </row>
    <row r="49" spans="2:13" ht="15" x14ac:dyDescent="0.2">
      <c r="B49" s="274" t="s">
        <v>0</v>
      </c>
      <c r="C49" s="122">
        <v>3104.933</v>
      </c>
      <c r="D49" s="123">
        <v>386.88200000000001</v>
      </c>
      <c r="E49" s="124">
        <f t="shared" si="0"/>
        <v>0.11079682056466336</v>
      </c>
      <c r="F49" s="136"/>
      <c r="G49" s="451" t="s">
        <v>29</v>
      </c>
      <c r="H49" s="349">
        <v>3599.4110000000001</v>
      </c>
      <c r="I49" s="350">
        <v>2861.5250000000001</v>
      </c>
      <c r="J49" s="351">
        <v>6842.6880000000001</v>
      </c>
      <c r="K49" s="128">
        <f t="shared" si="1"/>
        <v>0.47397703943245695</v>
      </c>
      <c r="L49" s="129">
        <f t="shared" si="2"/>
        <v>0.41818726792745775</v>
      </c>
      <c r="M49" s="7"/>
    </row>
    <row r="50" spans="2:13" ht="15" x14ac:dyDescent="0.2">
      <c r="B50" s="274" t="s">
        <v>1</v>
      </c>
      <c r="C50" s="122">
        <v>16701.598000000002</v>
      </c>
      <c r="D50" s="123">
        <v>885.4</v>
      </c>
      <c r="E50" s="124">
        <f t="shared" si="0"/>
        <v>5.0344009819072014E-2</v>
      </c>
      <c r="F50" s="136"/>
      <c r="G50" s="451" t="s">
        <v>30</v>
      </c>
      <c r="H50" s="349">
        <v>7393.3959999999997</v>
      </c>
      <c r="I50" s="350">
        <v>15822.39</v>
      </c>
      <c r="J50" s="351">
        <v>24082.151999999998</v>
      </c>
      <c r="K50" s="128">
        <f t="shared" si="1"/>
        <v>0.69299271925532235</v>
      </c>
      <c r="L50" s="129">
        <f t="shared" si="2"/>
        <v>0.65701727985106984</v>
      </c>
      <c r="M50" s="7"/>
    </row>
    <row r="51" spans="2:13" ht="15" x14ac:dyDescent="0.2">
      <c r="B51" s="274" t="s">
        <v>165</v>
      </c>
      <c r="C51" s="122">
        <v>19323.883999999998</v>
      </c>
      <c r="D51" s="123">
        <v>735.65</v>
      </c>
      <c r="E51" s="124">
        <f t="shared" si="0"/>
        <v>3.6673334485237789E-2</v>
      </c>
      <c r="F51" s="136"/>
      <c r="G51" s="451" t="s">
        <v>179</v>
      </c>
      <c r="H51" s="349">
        <v>6555.5820000000003</v>
      </c>
      <c r="I51" s="350">
        <v>18814.076000000001</v>
      </c>
      <c r="J51" s="351">
        <v>26087.645</v>
      </c>
      <c r="K51" s="128">
        <f t="shared" si="1"/>
        <v>0.74870932197981077</v>
      </c>
      <c r="L51" s="129">
        <f t="shared" si="2"/>
        <v>0.72118721333412816</v>
      </c>
      <c r="M51" s="7"/>
    </row>
    <row r="52" spans="2:13" ht="15" x14ac:dyDescent="0.2">
      <c r="B52" s="275" t="s">
        <v>58</v>
      </c>
      <c r="C52" s="133">
        <v>18507.544000000002</v>
      </c>
      <c r="D52" s="134">
        <v>367.92099999999999</v>
      </c>
      <c r="E52" s="135">
        <f t="shared" si="0"/>
        <v>1.9492023110424035E-2</v>
      </c>
      <c r="F52" s="136"/>
      <c r="G52" s="453" t="s">
        <v>59</v>
      </c>
      <c r="H52" s="352">
        <v>3953.9490000000001</v>
      </c>
      <c r="I52" s="353">
        <v>17949.695</v>
      </c>
      <c r="J52" s="354">
        <v>22256.240000000002</v>
      </c>
      <c r="K52" s="165">
        <f t="shared" si="1"/>
        <v>0.82234425042145487</v>
      </c>
      <c r="L52" s="140">
        <f t="shared" si="2"/>
        <v>0.80650168222485008</v>
      </c>
      <c r="M52" s="7"/>
    </row>
    <row r="53" spans="2:13" ht="16" thickBot="1" x14ac:dyDescent="0.25">
      <c r="B53" s="276" t="s">
        <v>166</v>
      </c>
      <c r="C53" s="167">
        <v>14184.784</v>
      </c>
      <c r="D53" s="186">
        <v>233.35400000000001</v>
      </c>
      <c r="E53" s="168">
        <f t="shared" si="0"/>
        <v>1.618475284395253E-2</v>
      </c>
      <c r="F53" s="187"/>
      <c r="G53" s="454" t="s">
        <v>166</v>
      </c>
      <c r="H53" s="355">
        <v>2571.4169999999999</v>
      </c>
      <c r="I53" s="356">
        <v>14184.784</v>
      </c>
      <c r="J53" s="357">
        <v>16989.555</v>
      </c>
      <c r="K53" s="188">
        <f t="shared" si="1"/>
        <v>0.84864718351952129</v>
      </c>
      <c r="L53" s="169">
        <f t="shared" si="2"/>
        <v>0.83491203860254137</v>
      </c>
      <c r="M53" s="7"/>
    </row>
    <row r="54" spans="2:13" ht="16" thickBot="1" x14ac:dyDescent="0.25">
      <c r="B54" s="149" t="s">
        <v>170</v>
      </c>
      <c r="C54" s="114">
        <v>96958.157000000007</v>
      </c>
      <c r="D54" s="115">
        <v>3523.4789999999998</v>
      </c>
      <c r="E54" s="116">
        <f t="shared" si="0"/>
        <v>3.5065900001867004E-2</v>
      </c>
      <c r="F54" s="117"/>
      <c r="G54" s="456" t="s">
        <v>183</v>
      </c>
      <c r="H54" s="343">
        <v>24312.53</v>
      </c>
      <c r="I54" s="344">
        <v>90891.923999999999</v>
      </c>
      <c r="J54" s="345">
        <v>118350.137</v>
      </c>
      <c r="K54" s="120">
        <f t="shared" si="1"/>
        <v>0.7945711714723237</v>
      </c>
      <c r="L54" s="121">
        <f t="shared" si="2"/>
        <v>0.76799170921111815</v>
      </c>
      <c r="M54" s="7"/>
    </row>
    <row r="55" spans="2:13" ht="15" x14ac:dyDescent="0.2">
      <c r="B55" s="268" t="s">
        <v>54</v>
      </c>
      <c r="C55" s="122">
        <v>1798.7180000000001</v>
      </c>
      <c r="D55" s="123">
        <v>269.09100000000001</v>
      </c>
      <c r="E55" s="124">
        <f t="shared" si="0"/>
        <v>0.1301333923974603</v>
      </c>
      <c r="F55" s="125"/>
      <c r="G55" s="448" t="s">
        <v>47</v>
      </c>
      <c r="H55" s="346">
        <v>3559.058</v>
      </c>
      <c r="I55" s="347">
        <v>1798.7180000000001</v>
      </c>
      <c r="J55" s="348">
        <v>5626.866</v>
      </c>
      <c r="K55" s="128">
        <f t="shared" si="1"/>
        <v>0.36748840295823643</v>
      </c>
      <c r="L55" s="129">
        <f t="shared" si="2"/>
        <v>0.31966604500622553</v>
      </c>
      <c r="M55" s="7"/>
    </row>
    <row r="56" spans="2:13" ht="15" x14ac:dyDescent="0.2">
      <c r="B56" s="269" t="s">
        <v>92</v>
      </c>
      <c r="C56" s="122">
        <v>20554.588</v>
      </c>
      <c r="D56" s="123">
        <v>1270.492</v>
      </c>
      <c r="E56" s="124">
        <f t="shared" si="0"/>
        <v>5.8212478488051361E-2</v>
      </c>
      <c r="F56" s="125"/>
      <c r="G56" s="448" t="s">
        <v>17</v>
      </c>
      <c r="H56" s="349">
        <v>6301.415</v>
      </c>
      <c r="I56" s="350">
        <v>20554.588</v>
      </c>
      <c r="J56" s="351">
        <v>28126.494999999999</v>
      </c>
      <c r="K56" s="128">
        <f t="shared" si="1"/>
        <v>0.77596159777462492</v>
      </c>
      <c r="L56" s="129">
        <f t="shared" si="2"/>
        <v>0.73079094995661564</v>
      </c>
      <c r="M56" s="20"/>
    </row>
    <row r="57" spans="2:13" ht="15" x14ac:dyDescent="0.2">
      <c r="B57" s="270" t="s">
        <v>166</v>
      </c>
      <c r="C57" s="122">
        <v>64889.580999999998</v>
      </c>
      <c r="D57" s="123">
        <v>1840.69</v>
      </c>
      <c r="E57" s="124">
        <f t="shared" si="0"/>
        <v>2.7584033039518157E-2</v>
      </c>
      <c r="F57" s="125"/>
      <c r="G57" s="449" t="s">
        <v>166</v>
      </c>
      <c r="H57" s="349">
        <v>11699.549000000001</v>
      </c>
      <c r="I57" s="350">
        <v>64889.580999999998</v>
      </c>
      <c r="J57" s="351">
        <v>78429.820000000007</v>
      </c>
      <c r="K57" s="128">
        <f t="shared" si="1"/>
        <v>0.85082779738624925</v>
      </c>
      <c r="L57" s="129">
        <f t="shared" si="2"/>
        <v>0.82735853531220638</v>
      </c>
      <c r="M57" s="7"/>
    </row>
    <row r="58" spans="2:13" ht="15" x14ac:dyDescent="0.2">
      <c r="B58" s="271" t="s">
        <v>60</v>
      </c>
      <c r="C58" s="133">
        <v>62762.11</v>
      </c>
      <c r="D58" s="134">
        <v>2660.7449999999999</v>
      </c>
      <c r="E58" s="135">
        <f t="shared" si="0"/>
        <v>4.066996159063984E-2</v>
      </c>
      <c r="F58" s="136"/>
      <c r="G58" s="450" t="s">
        <v>61</v>
      </c>
      <c r="H58" s="352">
        <v>19407.394</v>
      </c>
      <c r="I58" s="353">
        <v>59859.964999999997</v>
      </c>
      <c r="J58" s="354">
        <v>81847.601999999999</v>
      </c>
      <c r="K58" s="139">
        <f t="shared" si="1"/>
        <v>0.76288378002815527</v>
      </c>
      <c r="L58" s="140">
        <f t="shared" si="2"/>
        <v>0.73135881244266632</v>
      </c>
      <c r="M58" s="7"/>
    </row>
    <row r="59" spans="2:13" ht="15" x14ac:dyDescent="0.2">
      <c r="B59" s="272" t="s">
        <v>92</v>
      </c>
      <c r="C59" s="122">
        <v>15250.172</v>
      </c>
      <c r="D59" s="123">
        <v>1128.27</v>
      </c>
      <c r="E59" s="124">
        <f t="shared" si="0"/>
        <v>6.8887504684511505E-2</v>
      </c>
      <c r="F59" s="125"/>
      <c r="G59" s="451" t="s">
        <v>92</v>
      </c>
      <c r="H59" s="349">
        <v>5678.4579999999996</v>
      </c>
      <c r="I59" s="350">
        <v>15250.171</v>
      </c>
      <c r="J59" s="351">
        <v>22056.899000000001</v>
      </c>
      <c r="K59" s="128">
        <f t="shared" si="1"/>
        <v>0.74255410971415348</v>
      </c>
      <c r="L59" s="129">
        <f t="shared" si="2"/>
        <v>0.69140140687954366</v>
      </c>
      <c r="M59" s="7"/>
    </row>
    <row r="60" spans="2:13" ht="15" x14ac:dyDescent="0.2">
      <c r="B60" s="273" t="s">
        <v>166</v>
      </c>
      <c r="C60" s="122">
        <v>41056.739000000001</v>
      </c>
      <c r="D60" s="123">
        <v>1483.924</v>
      </c>
      <c r="E60" s="124">
        <f t="shared" si="0"/>
        <v>3.4882484083522625E-2</v>
      </c>
      <c r="F60" s="125"/>
      <c r="G60" s="452" t="s">
        <v>166</v>
      </c>
      <c r="H60" s="349">
        <v>8932.1669999999995</v>
      </c>
      <c r="I60" s="350">
        <v>41056.739000000001</v>
      </c>
      <c r="J60" s="351">
        <v>51472.83</v>
      </c>
      <c r="K60" s="128">
        <f t="shared" si="1"/>
        <v>0.82646831347722671</v>
      </c>
      <c r="L60" s="129">
        <f t="shared" si="2"/>
        <v>0.79763904568682154</v>
      </c>
      <c r="M60" s="7"/>
    </row>
    <row r="61" spans="2:13" ht="15" x14ac:dyDescent="0.2">
      <c r="B61" s="274" t="s">
        <v>0</v>
      </c>
      <c r="C61" s="122">
        <v>5100.0690000000004</v>
      </c>
      <c r="D61" s="123">
        <v>434.55799999999999</v>
      </c>
      <c r="E61" s="124">
        <f t="shared" si="0"/>
        <v>7.8516221599034583E-2</v>
      </c>
      <c r="F61" s="136"/>
      <c r="G61" s="451" t="s">
        <v>29</v>
      </c>
      <c r="H61" s="349">
        <v>3515.096</v>
      </c>
      <c r="I61" s="350">
        <v>4652.1310000000003</v>
      </c>
      <c r="J61" s="351">
        <v>8591.3080000000009</v>
      </c>
      <c r="K61" s="128">
        <f t="shared" si="1"/>
        <v>0.59085438445461402</v>
      </c>
      <c r="L61" s="129">
        <f t="shared" si="2"/>
        <v>0.54149275058000479</v>
      </c>
      <c r="M61" s="7"/>
    </row>
    <row r="62" spans="2:13" ht="15" x14ac:dyDescent="0.2">
      <c r="B62" s="274" t="s">
        <v>1</v>
      </c>
      <c r="C62" s="122">
        <v>28370.105</v>
      </c>
      <c r="D62" s="123">
        <v>1278.194</v>
      </c>
      <c r="E62" s="124">
        <f t="shared" si="0"/>
        <v>4.3111883079700458E-2</v>
      </c>
      <c r="F62" s="136"/>
      <c r="G62" s="451" t="s">
        <v>30</v>
      </c>
      <c r="H62" s="349">
        <v>8159.924</v>
      </c>
      <c r="I62" s="350">
        <v>26846.373</v>
      </c>
      <c r="J62" s="351">
        <v>36241.105000000003</v>
      </c>
      <c r="K62" s="128">
        <f t="shared" si="1"/>
        <v>0.77484339950451298</v>
      </c>
      <c r="L62" s="129">
        <f t="shared" si="2"/>
        <v>0.74077136996788584</v>
      </c>
      <c r="M62" s="7"/>
    </row>
    <row r="63" spans="2:13" ht="15" x14ac:dyDescent="0.2">
      <c r="B63" s="274" t="s">
        <v>165</v>
      </c>
      <c r="C63" s="122">
        <v>29291.936000000002</v>
      </c>
      <c r="D63" s="123">
        <v>947.99300000000005</v>
      </c>
      <c r="E63" s="124">
        <f t="shared" si="0"/>
        <v>3.1349048471641584E-2</v>
      </c>
      <c r="F63" s="136"/>
      <c r="G63" s="451" t="s">
        <v>179</v>
      </c>
      <c r="H63" s="349">
        <v>7732.3739999999998</v>
      </c>
      <c r="I63" s="350">
        <v>28361.460999999999</v>
      </c>
      <c r="J63" s="351">
        <v>37015.188999999998</v>
      </c>
      <c r="K63" s="128">
        <f t="shared" si="1"/>
        <v>0.79110267409414015</v>
      </c>
      <c r="L63" s="129">
        <f t="shared" si="2"/>
        <v>0.76621143282558957</v>
      </c>
      <c r="M63" s="7"/>
    </row>
    <row r="64" spans="2:13" ht="15" x14ac:dyDescent="0.2">
      <c r="B64" s="275" t="s">
        <v>58</v>
      </c>
      <c r="C64" s="133">
        <v>32397.329000000002</v>
      </c>
      <c r="D64" s="134">
        <v>593.64300000000003</v>
      </c>
      <c r="E64" s="135">
        <f t="shared" si="0"/>
        <v>1.7994104568971173E-2</v>
      </c>
      <c r="F64" s="136"/>
      <c r="G64" s="453" t="s">
        <v>59</v>
      </c>
      <c r="H64" s="352">
        <v>4905.1360000000004</v>
      </c>
      <c r="I64" s="353">
        <v>31031.958999999999</v>
      </c>
      <c r="J64" s="354">
        <v>36502.535000000003</v>
      </c>
      <c r="K64" s="165">
        <f t="shared" si="1"/>
        <v>0.86562204515385033</v>
      </c>
      <c r="L64" s="140">
        <f t="shared" si="2"/>
        <v>0.85013161414679816</v>
      </c>
      <c r="M64" s="7"/>
    </row>
    <row r="65" spans="2:13" ht="16" thickBot="1" x14ac:dyDescent="0.25">
      <c r="B65" s="276" t="s">
        <v>166</v>
      </c>
      <c r="C65" s="167">
        <v>23832.842000000001</v>
      </c>
      <c r="D65" s="186">
        <v>356.76600000000002</v>
      </c>
      <c r="E65" s="168">
        <f t="shared" si="0"/>
        <v>1.474873011584148E-2</v>
      </c>
      <c r="F65" s="187"/>
      <c r="G65" s="454" t="s">
        <v>166</v>
      </c>
      <c r="H65" s="355">
        <v>2767.3820000000001</v>
      </c>
      <c r="I65" s="356">
        <v>23832.842000000001</v>
      </c>
      <c r="J65" s="357">
        <v>26956.99</v>
      </c>
      <c r="K65" s="188">
        <f t="shared" si="1"/>
        <v>0.89734083812769894</v>
      </c>
      <c r="L65" s="169">
        <f t="shared" si="2"/>
        <v>0.88410620028423048</v>
      </c>
      <c r="M65" s="7"/>
    </row>
    <row r="66" spans="2:13" ht="16" thickBot="1" x14ac:dyDescent="0.25">
      <c r="B66" s="149" t="s">
        <v>171</v>
      </c>
      <c r="C66" s="114">
        <v>51538.819000000003</v>
      </c>
      <c r="D66" s="115">
        <v>1927.9639999999999</v>
      </c>
      <c r="E66" s="116">
        <f t="shared" si="0"/>
        <v>3.6059098599592193E-2</v>
      </c>
      <c r="F66" s="117"/>
      <c r="G66" s="456" t="s">
        <v>184</v>
      </c>
      <c r="H66" s="343">
        <v>8678.8130000000001</v>
      </c>
      <c r="I66" s="344">
        <v>48280.12</v>
      </c>
      <c r="J66" s="345">
        <v>58697.224000000002</v>
      </c>
      <c r="K66" s="120">
        <f t="shared" si="1"/>
        <v>0.85214270099042499</v>
      </c>
      <c r="L66" s="121">
        <f t="shared" si="2"/>
        <v>0.82252816589759004</v>
      </c>
      <c r="M66" s="7"/>
    </row>
    <row r="67" spans="2:13" ht="15" x14ac:dyDescent="0.2">
      <c r="B67" s="268" t="s">
        <v>54</v>
      </c>
      <c r="C67" s="122">
        <v>845.47400000000005</v>
      </c>
      <c r="D67" s="123">
        <v>132.614</v>
      </c>
      <c r="E67" s="124">
        <f t="shared" si="0"/>
        <v>0.13558493714267017</v>
      </c>
      <c r="F67" s="125"/>
      <c r="G67" s="448" t="s">
        <v>47</v>
      </c>
      <c r="H67" s="346">
        <v>1813.627</v>
      </c>
      <c r="I67" s="347">
        <v>845.47400000000005</v>
      </c>
      <c r="J67" s="348">
        <v>2791.7150000000001</v>
      </c>
      <c r="K67" s="128">
        <f t="shared" si="1"/>
        <v>0.35035381476977417</v>
      </c>
      <c r="L67" s="129">
        <f t="shared" si="2"/>
        <v>0.30285111481651961</v>
      </c>
      <c r="M67" s="7"/>
    </row>
    <row r="68" spans="2:13" ht="15" x14ac:dyDescent="0.2">
      <c r="B68" s="269" t="s">
        <v>92</v>
      </c>
      <c r="C68" s="122">
        <v>10740.227000000001</v>
      </c>
      <c r="D68" s="123">
        <v>730.64300000000003</v>
      </c>
      <c r="E68" s="124">
        <f t="shared" si="0"/>
        <v>6.3695517428059067E-2</v>
      </c>
      <c r="F68" s="125"/>
      <c r="G68" s="448" t="s">
        <v>17</v>
      </c>
      <c r="H68" s="349">
        <v>2675.8049999999998</v>
      </c>
      <c r="I68" s="350">
        <v>10740.227000000001</v>
      </c>
      <c r="J68" s="351">
        <v>14146.674999999999</v>
      </c>
      <c r="K68" s="128">
        <f t="shared" si="1"/>
        <v>0.81085272687751708</v>
      </c>
      <c r="L68" s="129">
        <f t="shared" si="2"/>
        <v>0.75920504288110113</v>
      </c>
      <c r="M68" s="7"/>
    </row>
    <row r="69" spans="2:13" ht="15" x14ac:dyDescent="0.2">
      <c r="B69" s="270" t="s">
        <v>166</v>
      </c>
      <c r="C69" s="122">
        <v>34721.036999999997</v>
      </c>
      <c r="D69" s="123">
        <v>1000.236</v>
      </c>
      <c r="E69" s="124">
        <f t="shared" si="0"/>
        <v>2.800112974697179E-2</v>
      </c>
      <c r="F69" s="125"/>
      <c r="G69" s="449" t="s">
        <v>166</v>
      </c>
      <c r="H69" s="349">
        <v>3205.096</v>
      </c>
      <c r="I69" s="350">
        <v>34721.036999999997</v>
      </c>
      <c r="J69" s="351">
        <v>38926.368999999999</v>
      </c>
      <c r="K69" s="128">
        <f t="shared" si="1"/>
        <v>0.91766260038278946</v>
      </c>
      <c r="L69" s="129">
        <f t="shared" si="2"/>
        <v>0.89196701084552732</v>
      </c>
      <c r="M69" s="7"/>
    </row>
    <row r="70" spans="2:13" ht="15" x14ac:dyDescent="0.2">
      <c r="B70" s="271" t="s">
        <v>60</v>
      </c>
      <c r="C70" s="133">
        <v>33615.305</v>
      </c>
      <c r="D70" s="134">
        <v>1476.5410000000002</v>
      </c>
      <c r="E70" s="135">
        <f t="shared" si="0"/>
        <v>4.2076469844305152E-2</v>
      </c>
      <c r="F70" s="136"/>
      <c r="G70" s="450" t="s">
        <v>61</v>
      </c>
      <c r="H70" s="352">
        <v>7196.0139999999992</v>
      </c>
      <c r="I70" s="353">
        <v>32085.065000000002</v>
      </c>
      <c r="J70" s="354">
        <v>40714.347999999998</v>
      </c>
      <c r="K70" s="139">
        <f t="shared" si="1"/>
        <v>0.82325606687843811</v>
      </c>
      <c r="L70" s="140">
        <f t="shared" si="2"/>
        <v>0.78805302248730602</v>
      </c>
      <c r="M70" s="20"/>
    </row>
    <row r="71" spans="2:13" ht="15" x14ac:dyDescent="0.2">
      <c r="B71" s="272" t="s">
        <v>92</v>
      </c>
      <c r="C71" s="122">
        <v>8358.518</v>
      </c>
      <c r="D71" s="123">
        <v>649.96500000000003</v>
      </c>
      <c r="E71" s="124">
        <f t="shared" si="0"/>
        <v>7.2150327641179984E-2</v>
      </c>
      <c r="F71" s="125"/>
      <c r="G71" s="451" t="s">
        <v>92</v>
      </c>
      <c r="H71" s="349">
        <v>2464.3420000000001</v>
      </c>
      <c r="I71" s="350">
        <v>8358.518</v>
      </c>
      <c r="J71" s="351">
        <v>11472.825000000001</v>
      </c>
      <c r="K71" s="128">
        <f t="shared" si="1"/>
        <v>0.78520181385142718</v>
      </c>
      <c r="L71" s="129">
        <f t="shared" si="2"/>
        <v>0.72854924571759783</v>
      </c>
      <c r="M71" s="7"/>
    </row>
    <row r="72" spans="2:13" ht="15" x14ac:dyDescent="0.2">
      <c r="B72" s="273" t="s">
        <v>166</v>
      </c>
      <c r="C72" s="122">
        <v>22526.726999999999</v>
      </c>
      <c r="D72" s="123">
        <v>812.202</v>
      </c>
      <c r="E72" s="124">
        <f t="shared" si="0"/>
        <v>3.4800311531004699E-2</v>
      </c>
      <c r="F72" s="125"/>
      <c r="G72" s="452" t="s">
        <v>166</v>
      </c>
      <c r="H72" s="349">
        <v>2660.2089999999998</v>
      </c>
      <c r="I72" s="350">
        <v>22526.726999999999</v>
      </c>
      <c r="J72" s="351">
        <v>25999.137999999999</v>
      </c>
      <c r="K72" s="128">
        <f t="shared" si="1"/>
        <v>0.89768087695830534</v>
      </c>
      <c r="L72" s="129">
        <f t="shared" si="2"/>
        <v>0.86644130278473075</v>
      </c>
      <c r="M72" s="7"/>
    </row>
    <row r="73" spans="2:13" ht="15" x14ac:dyDescent="0.2">
      <c r="B73" s="274" t="s">
        <v>0</v>
      </c>
      <c r="C73" s="122">
        <v>3240.8760000000002</v>
      </c>
      <c r="D73" s="123">
        <v>253.10499999999999</v>
      </c>
      <c r="E73" s="124">
        <f t="shared" si="0"/>
        <v>7.244029088881708E-2</v>
      </c>
      <c r="F73" s="136"/>
      <c r="G73" s="451" t="s">
        <v>29</v>
      </c>
      <c r="H73" s="349">
        <v>1541.068</v>
      </c>
      <c r="I73" s="350">
        <v>2965.9540000000002</v>
      </c>
      <c r="J73" s="351">
        <v>4752.4799999999996</v>
      </c>
      <c r="K73" s="128">
        <f t="shared" si="1"/>
        <v>0.67573393259940062</v>
      </c>
      <c r="L73" s="129">
        <f t="shared" si="2"/>
        <v>0.62408553008113665</v>
      </c>
      <c r="M73" s="7"/>
    </row>
    <row r="74" spans="2:13" ht="15" x14ac:dyDescent="0.2">
      <c r="B74" s="274" t="s">
        <v>1</v>
      </c>
      <c r="C74" s="122">
        <v>15781.38</v>
      </c>
      <c r="D74" s="123">
        <v>746.36</v>
      </c>
      <c r="E74" s="124">
        <f t="shared" si="0"/>
        <v>4.5158019184716125E-2</v>
      </c>
      <c r="F74" s="136"/>
      <c r="G74" s="451" t="s">
        <v>30</v>
      </c>
      <c r="H74" s="349">
        <v>2836.4839999999999</v>
      </c>
      <c r="I74" s="350">
        <v>15018.553</v>
      </c>
      <c r="J74" s="351">
        <v>18576.246999999999</v>
      </c>
      <c r="K74" s="128">
        <f t="shared" si="1"/>
        <v>0.84730586323491497</v>
      </c>
      <c r="L74" s="129">
        <f t="shared" si="2"/>
        <v>0.80848155173647296</v>
      </c>
      <c r="M74" s="7"/>
    </row>
    <row r="75" spans="2:13" ht="15" x14ac:dyDescent="0.2">
      <c r="B75" s="274" t="s">
        <v>165</v>
      </c>
      <c r="C75" s="122">
        <v>14593.049000000001</v>
      </c>
      <c r="D75" s="123">
        <v>477.07600000000002</v>
      </c>
      <c r="E75" s="124">
        <f t="shared" ref="E75:E144" si="3">D75/(C75+D75)</f>
        <v>3.1657069865047571E-2</v>
      </c>
      <c r="F75" s="136"/>
      <c r="G75" s="451" t="s">
        <v>179</v>
      </c>
      <c r="H75" s="349">
        <v>2818.462</v>
      </c>
      <c r="I75" s="350">
        <v>14100.558000000001</v>
      </c>
      <c r="J75" s="351">
        <v>17385.620999999999</v>
      </c>
      <c r="K75" s="128">
        <f t="shared" si="1"/>
        <v>0.83788545718326657</v>
      </c>
      <c r="L75" s="129">
        <f t="shared" si="2"/>
        <v>0.81104712911894272</v>
      </c>
      <c r="M75" s="7"/>
    </row>
    <row r="76" spans="2:13" ht="15" x14ac:dyDescent="0.2">
      <c r="B76" s="275" t="s">
        <v>58</v>
      </c>
      <c r="C76" s="133">
        <v>17078.04</v>
      </c>
      <c r="D76" s="134">
        <v>318.80900000000003</v>
      </c>
      <c r="E76" s="135">
        <f t="shared" si="3"/>
        <v>1.8325674954125314E-2</v>
      </c>
      <c r="F76" s="136"/>
      <c r="G76" s="453" t="s">
        <v>59</v>
      </c>
      <c r="H76" s="352">
        <v>1482.799</v>
      </c>
      <c r="I76" s="353">
        <v>16195.055</v>
      </c>
      <c r="J76" s="354">
        <v>17982.876</v>
      </c>
      <c r="K76" s="165">
        <f t="shared" ref="K76:K145" si="4">(J76-H76)/J76</f>
        <v>0.9175438344789788</v>
      </c>
      <c r="L76" s="140">
        <f t="shared" ref="L76:L145" si="5">I76/J76</f>
        <v>0.90058203148372928</v>
      </c>
      <c r="M76" s="7"/>
    </row>
    <row r="77" spans="2:13" ht="16" thickBot="1" x14ac:dyDescent="0.25">
      <c r="B77" s="276" t="s">
        <v>166</v>
      </c>
      <c r="C77" s="167">
        <v>12194.31</v>
      </c>
      <c r="D77" s="186">
        <v>188.03399999999999</v>
      </c>
      <c r="E77" s="168">
        <f t="shared" si="3"/>
        <v>1.5185654670876533E-2</v>
      </c>
      <c r="F77" s="187"/>
      <c r="G77" s="454" t="s">
        <v>166</v>
      </c>
      <c r="H77" s="355">
        <v>544.88699999999994</v>
      </c>
      <c r="I77" s="356">
        <v>12194.31</v>
      </c>
      <c r="J77" s="357">
        <v>12927.231</v>
      </c>
      <c r="K77" s="188">
        <f t="shared" si="4"/>
        <v>0.95784967407173272</v>
      </c>
      <c r="L77" s="169">
        <f t="shared" si="5"/>
        <v>0.94330409969466777</v>
      </c>
      <c r="M77" s="7"/>
    </row>
    <row r="78" spans="2:13" ht="16" thickBot="1" x14ac:dyDescent="0.25">
      <c r="B78" s="149" t="s">
        <v>172</v>
      </c>
      <c r="C78" s="114">
        <v>45419.338000000003</v>
      </c>
      <c r="D78" s="115">
        <v>1595.5150000000001</v>
      </c>
      <c r="E78" s="116">
        <f t="shared" si="3"/>
        <v>3.3936403034164543E-2</v>
      </c>
      <c r="F78" s="117"/>
      <c r="G78" s="456" t="s">
        <v>185</v>
      </c>
      <c r="H78" s="343">
        <v>15633.718000000001</v>
      </c>
      <c r="I78" s="344">
        <v>42611.803999999996</v>
      </c>
      <c r="J78" s="345">
        <v>59652.913</v>
      </c>
      <c r="K78" s="120">
        <f t="shared" si="4"/>
        <v>0.73792196870587023</v>
      </c>
      <c r="L78" s="121">
        <f t="shared" si="5"/>
        <v>0.71432897166312725</v>
      </c>
      <c r="M78" s="7"/>
    </row>
    <row r="79" spans="2:13" ht="15" x14ac:dyDescent="0.2">
      <c r="B79" s="268" t="s">
        <v>54</v>
      </c>
      <c r="C79" s="122">
        <v>953.24400000000003</v>
      </c>
      <c r="D79" s="123">
        <v>136.477</v>
      </c>
      <c r="E79" s="124">
        <f t="shared" si="3"/>
        <v>0.12524031380509323</v>
      </c>
      <c r="F79" s="125"/>
      <c r="G79" s="448" t="s">
        <v>47</v>
      </c>
      <c r="H79" s="346">
        <v>1745.43</v>
      </c>
      <c r="I79" s="347">
        <v>953.24400000000003</v>
      </c>
      <c r="J79" s="348">
        <v>2835.1509999999998</v>
      </c>
      <c r="K79" s="128">
        <f t="shared" si="4"/>
        <v>0.38436083298561519</v>
      </c>
      <c r="L79" s="129">
        <f t="shared" si="5"/>
        <v>0.33622336164810979</v>
      </c>
      <c r="M79" s="7"/>
    </row>
    <row r="80" spans="2:13" ht="15" x14ac:dyDescent="0.2">
      <c r="B80" s="269" t="s">
        <v>92</v>
      </c>
      <c r="C80" s="122">
        <v>9814.3610000000008</v>
      </c>
      <c r="D80" s="123">
        <v>539.84900000000005</v>
      </c>
      <c r="E80" s="124">
        <f t="shared" si="3"/>
        <v>5.2138115800239707E-2</v>
      </c>
      <c r="F80" s="125"/>
      <c r="G80" s="448" t="s">
        <v>17</v>
      </c>
      <c r="H80" s="349">
        <v>3625.61</v>
      </c>
      <c r="I80" s="350">
        <v>9814.3610000000008</v>
      </c>
      <c r="J80" s="351">
        <v>13979.82</v>
      </c>
      <c r="K80" s="128">
        <f t="shared" si="4"/>
        <v>0.74065402844957939</v>
      </c>
      <c r="L80" s="129">
        <f t="shared" si="5"/>
        <v>0.70203772294636135</v>
      </c>
      <c r="M80" s="7"/>
    </row>
    <row r="81" spans="2:13" ht="15" x14ac:dyDescent="0.2">
      <c r="B81" s="270" t="s">
        <v>166</v>
      </c>
      <c r="C81" s="122">
        <v>30168.544000000002</v>
      </c>
      <c r="D81" s="123">
        <v>840.45399999999995</v>
      </c>
      <c r="E81" s="124">
        <f t="shared" si="3"/>
        <v>2.710355233019783E-2</v>
      </c>
      <c r="F81" s="125"/>
      <c r="G81" s="449" t="s">
        <v>166</v>
      </c>
      <c r="H81" s="349">
        <v>8494.4549999999999</v>
      </c>
      <c r="I81" s="350">
        <v>30168.544000000002</v>
      </c>
      <c r="J81" s="351">
        <v>39503.453000000001</v>
      </c>
      <c r="K81" s="128">
        <f t="shared" si="4"/>
        <v>0.7849693038226303</v>
      </c>
      <c r="L81" s="129">
        <f t="shared" si="5"/>
        <v>0.76369384721887479</v>
      </c>
      <c r="M81" s="7"/>
    </row>
    <row r="82" spans="2:13" ht="15" x14ac:dyDescent="0.2">
      <c r="B82" s="271" t="s">
        <v>60</v>
      </c>
      <c r="C82" s="133">
        <v>29146.805</v>
      </c>
      <c r="D82" s="134">
        <v>1184.204</v>
      </c>
      <c r="E82" s="135">
        <f t="shared" si="3"/>
        <v>3.90426840069844E-2</v>
      </c>
      <c r="F82" s="136"/>
      <c r="G82" s="450" t="s">
        <v>61</v>
      </c>
      <c r="H82" s="352">
        <v>12211.381000000001</v>
      </c>
      <c r="I82" s="353">
        <v>27774.900999999998</v>
      </c>
      <c r="J82" s="354">
        <v>41133.255000000005</v>
      </c>
      <c r="K82" s="139">
        <f t="shared" si="4"/>
        <v>0.70312631470570464</v>
      </c>
      <c r="L82" s="140">
        <f t="shared" si="5"/>
        <v>0.67524199093896153</v>
      </c>
      <c r="M82" s="7"/>
    </row>
    <row r="83" spans="2:13" ht="15" x14ac:dyDescent="0.2">
      <c r="B83" s="272" t="s">
        <v>92</v>
      </c>
      <c r="C83" s="122">
        <v>6891.6540000000005</v>
      </c>
      <c r="D83" s="123">
        <v>478.30500000000001</v>
      </c>
      <c r="E83" s="124">
        <f t="shared" si="3"/>
        <v>6.4899275559063482E-2</v>
      </c>
      <c r="F83" s="125"/>
      <c r="G83" s="451" t="s">
        <v>92</v>
      </c>
      <c r="H83" s="349">
        <v>3214.116</v>
      </c>
      <c r="I83" s="350">
        <v>6891.6540000000005</v>
      </c>
      <c r="J83" s="351">
        <v>10584.075000000001</v>
      </c>
      <c r="K83" s="128">
        <f t="shared" si="4"/>
        <v>0.69632528114171532</v>
      </c>
      <c r="L83" s="129">
        <f t="shared" si="5"/>
        <v>0.65113427484215669</v>
      </c>
      <c r="M83" s="7"/>
    </row>
    <row r="84" spans="2:13" ht="15" x14ac:dyDescent="0.2">
      <c r="B84" s="273" t="s">
        <v>166</v>
      </c>
      <c r="C84" s="122">
        <v>18530.011999999999</v>
      </c>
      <c r="D84" s="123">
        <v>671.72199999999998</v>
      </c>
      <c r="E84" s="124">
        <f t="shared" si="3"/>
        <v>3.498236148881137E-2</v>
      </c>
      <c r="F84" s="125"/>
      <c r="G84" s="452" t="s">
        <v>166</v>
      </c>
      <c r="H84" s="349">
        <v>6271.9589999999998</v>
      </c>
      <c r="I84" s="350">
        <v>18530.011999999999</v>
      </c>
      <c r="J84" s="351">
        <v>25473.692999999999</v>
      </c>
      <c r="K84" s="128">
        <f t="shared" si="4"/>
        <v>0.75378681842479611</v>
      </c>
      <c r="L84" s="129">
        <f t="shared" si="5"/>
        <v>0.7274175754571589</v>
      </c>
      <c r="M84" s="20"/>
    </row>
    <row r="85" spans="2:13" ht="15" x14ac:dyDescent="0.2">
      <c r="B85" s="274" t="s">
        <v>0</v>
      </c>
      <c r="C85" s="122">
        <v>1859.193</v>
      </c>
      <c r="D85" s="123">
        <v>181.453</v>
      </c>
      <c r="E85" s="124">
        <f t="shared" si="3"/>
        <v>8.8919391212390592E-2</v>
      </c>
      <c r="F85" s="136"/>
      <c r="G85" s="451" t="s">
        <v>29</v>
      </c>
      <c r="H85" s="349">
        <v>1974.028</v>
      </c>
      <c r="I85" s="350">
        <v>1686.1780000000001</v>
      </c>
      <c r="J85" s="351">
        <v>3838.8290000000002</v>
      </c>
      <c r="K85" s="128">
        <f t="shared" si="4"/>
        <v>0.48577339600174951</v>
      </c>
      <c r="L85" s="129">
        <f t="shared" si="5"/>
        <v>0.43924280034354229</v>
      </c>
      <c r="M85" s="7"/>
    </row>
    <row r="86" spans="2:13" ht="15" x14ac:dyDescent="0.2">
      <c r="B86" s="274" t="s">
        <v>1</v>
      </c>
      <c r="C86" s="122">
        <v>12588.725</v>
      </c>
      <c r="D86" s="123">
        <v>531.83399999999995</v>
      </c>
      <c r="E86" s="124">
        <f t="shared" si="3"/>
        <v>4.0534401011420314E-2</v>
      </c>
      <c r="F86" s="136"/>
      <c r="G86" s="451" t="s">
        <v>30</v>
      </c>
      <c r="H86" s="349">
        <v>5323.4409999999998</v>
      </c>
      <c r="I86" s="350">
        <v>11827.82</v>
      </c>
      <c r="J86" s="351">
        <v>17664.858</v>
      </c>
      <c r="K86" s="128">
        <f t="shared" si="4"/>
        <v>0.69864229873798034</v>
      </c>
      <c r="L86" s="129">
        <f t="shared" si="5"/>
        <v>0.66956779386508514</v>
      </c>
      <c r="M86" s="7"/>
    </row>
    <row r="87" spans="2:13" ht="15" x14ac:dyDescent="0.2">
      <c r="B87" s="274" t="s">
        <v>165</v>
      </c>
      <c r="C87" s="122">
        <v>14698.887000000001</v>
      </c>
      <c r="D87" s="123">
        <v>470.91699999999997</v>
      </c>
      <c r="E87" s="124">
        <f t="shared" si="3"/>
        <v>3.1043051050626623E-2</v>
      </c>
      <c r="F87" s="136"/>
      <c r="G87" s="451" t="s">
        <v>179</v>
      </c>
      <c r="H87" s="349">
        <v>4913.9120000000003</v>
      </c>
      <c r="I87" s="350">
        <v>14260.903</v>
      </c>
      <c r="J87" s="351">
        <v>19629.567999999999</v>
      </c>
      <c r="K87" s="128">
        <f t="shared" si="4"/>
        <v>0.74966784801377184</v>
      </c>
      <c r="L87" s="129">
        <f t="shared" si="5"/>
        <v>0.72650111301481524</v>
      </c>
      <c r="M87" s="7"/>
    </row>
    <row r="88" spans="2:13" ht="15" x14ac:dyDescent="0.2">
      <c r="B88" s="275" t="s">
        <v>58</v>
      </c>
      <c r="C88" s="133">
        <v>15319.289000000001</v>
      </c>
      <c r="D88" s="134">
        <v>274.834</v>
      </c>
      <c r="E88" s="135">
        <f t="shared" si="3"/>
        <v>1.7624203682374443E-2</v>
      </c>
      <c r="F88" s="136"/>
      <c r="G88" s="453" t="s">
        <v>59</v>
      </c>
      <c r="H88" s="352">
        <v>3422.337</v>
      </c>
      <c r="I88" s="353">
        <v>14836.903</v>
      </c>
      <c r="J88" s="354">
        <v>18519.657999999999</v>
      </c>
      <c r="K88" s="165">
        <f t="shared" si="4"/>
        <v>0.81520517279530758</v>
      </c>
      <c r="L88" s="140">
        <f t="shared" si="5"/>
        <v>0.80114346604024766</v>
      </c>
      <c r="M88" s="7"/>
    </row>
    <row r="89" spans="2:13" ht="16" thickBot="1" x14ac:dyDescent="0.25">
      <c r="B89" s="276" t="s">
        <v>166</v>
      </c>
      <c r="C89" s="167">
        <v>11638.531999999999</v>
      </c>
      <c r="D89" s="186">
        <v>168.732</v>
      </c>
      <c r="E89" s="168">
        <f t="shared" si="3"/>
        <v>1.4290524883664836E-2</v>
      </c>
      <c r="F89" s="187"/>
      <c r="G89" s="454" t="s">
        <v>166</v>
      </c>
      <c r="H89" s="355">
        <v>2222.4960000000001</v>
      </c>
      <c r="I89" s="356">
        <v>11638.531999999999</v>
      </c>
      <c r="J89" s="357">
        <v>14029.76</v>
      </c>
      <c r="K89" s="188">
        <f t="shared" si="4"/>
        <v>0.84158702643523475</v>
      </c>
      <c r="L89" s="169">
        <f t="shared" si="5"/>
        <v>0.82956030609219256</v>
      </c>
      <c r="M89" s="7"/>
    </row>
    <row r="90" spans="2:13" ht="16" thickBot="1" x14ac:dyDescent="0.25">
      <c r="B90" s="149" t="s">
        <v>173</v>
      </c>
      <c r="C90" s="114">
        <v>13773.499</v>
      </c>
      <c r="D90" s="115">
        <v>1319.7380000000001</v>
      </c>
      <c r="E90" s="116">
        <f t="shared" si="3"/>
        <v>8.743902981182898E-2</v>
      </c>
      <c r="F90" s="117"/>
      <c r="G90" s="456" t="s">
        <v>186</v>
      </c>
      <c r="H90" s="114">
        <v>5330.9440000000004</v>
      </c>
      <c r="I90" s="115">
        <v>13153.71</v>
      </c>
      <c r="J90" s="119">
        <v>19713.522000000001</v>
      </c>
      <c r="K90" s="120">
        <f t="shared" si="4"/>
        <v>0.72957932123950253</v>
      </c>
      <c r="L90" s="121">
        <f t="shared" si="5"/>
        <v>0.66724302232751709</v>
      </c>
      <c r="M90" s="7"/>
    </row>
    <row r="91" spans="2:13" ht="15" x14ac:dyDescent="0.2">
      <c r="B91" s="439" t="s">
        <v>54</v>
      </c>
      <c r="C91" s="122">
        <v>230.946</v>
      </c>
      <c r="D91" s="123">
        <v>76.221999999999994</v>
      </c>
      <c r="E91" s="124">
        <f t="shared" si="3"/>
        <v>0.24814433795186996</v>
      </c>
      <c r="F91" s="125"/>
      <c r="G91" s="448" t="s">
        <v>47</v>
      </c>
      <c r="H91" s="122">
        <v>1053.6279999999999</v>
      </c>
      <c r="I91" s="123">
        <v>230.946</v>
      </c>
      <c r="J91" s="127">
        <v>1360.796</v>
      </c>
      <c r="K91" s="128">
        <f t="shared" si="4"/>
        <v>0.22572670701559977</v>
      </c>
      <c r="L91" s="129">
        <f t="shared" si="5"/>
        <v>0.16971390274515796</v>
      </c>
      <c r="M91" s="7"/>
    </row>
    <row r="92" spans="2:13" ht="15" x14ac:dyDescent="0.2">
      <c r="B92" s="440" t="s">
        <v>92</v>
      </c>
      <c r="C92" s="122">
        <v>3601.07</v>
      </c>
      <c r="D92" s="123">
        <v>626.09799999999996</v>
      </c>
      <c r="E92" s="124">
        <f t="shared" si="3"/>
        <v>0.14811287367807477</v>
      </c>
      <c r="F92" s="125"/>
      <c r="G92" s="448" t="s">
        <v>17</v>
      </c>
      <c r="H92" s="122">
        <v>1758.0630000000001</v>
      </c>
      <c r="I92" s="123">
        <v>3601.07</v>
      </c>
      <c r="J92" s="127">
        <v>5985.2309999999998</v>
      </c>
      <c r="K92" s="128">
        <f t="shared" si="4"/>
        <v>0.70626647492803529</v>
      </c>
      <c r="L92" s="129">
        <f t="shared" si="5"/>
        <v>0.60165931774396009</v>
      </c>
      <c r="M92" s="7"/>
    </row>
    <row r="93" spans="2:13" ht="15" x14ac:dyDescent="0.2">
      <c r="B93" s="441" t="s">
        <v>166</v>
      </c>
      <c r="C93" s="122">
        <v>9818.0750000000007</v>
      </c>
      <c r="D93" s="123">
        <v>738.33900000000006</v>
      </c>
      <c r="E93" s="124">
        <f t="shared" si="3"/>
        <v>6.9942217120321351E-2</v>
      </c>
      <c r="F93" s="125"/>
      <c r="G93" s="449" t="s">
        <v>166</v>
      </c>
      <c r="H93" s="122">
        <v>2717.05</v>
      </c>
      <c r="I93" s="123">
        <v>9818.0750000000007</v>
      </c>
      <c r="J93" s="127">
        <v>13273.464</v>
      </c>
      <c r="K93" s="128">
        <f t="shared" si="4"/>
        <v>0.79530211555928432</v>
      </c>
      <c r="L93" s="129">
        <f t="shared" si="5"/>
        <v>0.73967692231658599</v>
      </c>
      <c r="M93" s="7"/>
    </row>
    <row r="94" spans="2:13" ht="15" x14ac:dyDescent="0.2">
      <c r="B94" s="442" t="s">
        <v>60</v>
      </c>
      <c r="C94" s="133">
        <v>10566.626</v>
      </c>
      <c r="D94" s="134">
        <v>1161.1469999999999</v>
      </c>
      <c r="E94" s="135">
        <f t="shared" si="3"/>
        <v>9.9008311296611889E-2</v>
      </c>
      <c r="F94" s="136"/>
      <c r="G94" s="450" t="s">
        <v>61</v>
      </c>
      <c r="H94" s="133">
        <v>4923.1419999999998</v>
      </c>
      <c r="I94" s="134">
        <v>10264.047</v>
      </c>
      <c r="J94" s="138">
        <v>16335.181</v>
      </c>
      <c r="K94" s="139">
        <f t="shared" si="4"/>
        <v>0.69861723601348524</v>
      </c>
      <c r="L94" s="140">
        <f t="shared" si="5"/>
        <v>0.62833996146109428</v>
      </c>
      <c r="M94" s="7"/>
    </row>
    <row r="95" spans="2:13" ht="15" x14ac:dyDescent="0.2">
      <c r="B95" s="443" t="s">
        <v>92</v>
      </c>
      <c r="C95" s="122">
        <v>3034.2539999999999</v>
      </c>
      <c r="D95" s="123">
        <v>588.09400000000005</v>
      </c>
      <c r="E95" s="124">
        <f t="shared" si="3"/>
        <v>0.16235160177873581</v>
      </c>
      <c r="F95" s="125"/>
      <c r="G95" s="451" t="s">
        <v>92</v>
      </c>
      <c r="H95" s="122">
        <v>1690.086</v>
      </c>
      <c r="I95" s="123">
        <v>3034.2539999999999</v>
      </c>
      <c r="J95" s="127">
        <v>5312.4340000000002</v>
      </c>
      <c r="K95" s="128">
        <f t="shared" si="4"/>
        <v>0.68186221231171995</v>
      </c>
      <c r="L95" s="129">
        <f t="shared" si="5"/>
        <v>0.57116078995051978</v>
      </c>
      <c r="M95" s="7"/>
    </row>
    <row r="96" spans="2:13" ht="15" x14ac:dyDescent="0.2">
      <c r="B96" s="444" t="s">
        <v>166</v>
      </c>
      <c r="C96" s="122">
        <v>7490.9309999999996</v>
      </c>
      <c r="D96" s="123">
        <v>683.50199999999995</v>
      </c>
      <c r="E96" s="124">
        <f t="shared" si="3"/>
        <v>8.3614606664462229E-2</v>
      </c>
      <c r="F96" s="125"/>
      <c r="G96" s="452" t="s">
        <v>166</v>
      </c>
      <c r="H96" s="122">
        <v>2481.105</v>
      </c>
      <c r="I96" s="123">
        <v>7490.9309999999996</v>
      </c>
      <c r="J96" s="127">
        <v>10655.538</v>
      </c>
      <c r="K96" s="128">
        <f t="shared" si="4"/>
        <v>0.76715347455942628</v>
      </c>
      <c r="L96" s="129">
        <f t="shared" si="5"/>
        <v>0.7030082385328642</v>
      </c>
      <c r="M96" s="7"/>
    </row>
    <row r="97" spans="2:13" ht="15" x14ac:dyDescent="0.2">
      <c r="B97" s="443" t="s">
        <v>0</v>
      </c>
      <c r="C97" s="122">
        <v>1325.8979999999999</v>
      </c>
      <c r="D97" s="123">
        <v>264.63200000000001</v>
      </c>
      <c r="E97" s="124">
        <f t="shared" si="3"/>
        <v>0.1663797602057176</v>
      </c>
      <c r="F97" s="136"/>
      <c r="G97" s="451" t="s">
        <v>29</v>
      </c>
      <c r="H97" s="122">
        <v>1531.4280000000001</v>
      </c>
      <c r="I97" s="123">
        <v>1238.5740000000001</v>
      </c>
      <c r="J97" s="127">
        <v>3027.8919999999998</v>
      </c>
      <c r="K97" s="128">
        <f t="shared" si="4"/>
        <v>0.4942263462501304</v>
      </c>
      <c r="L97" s="129">
        <f t="shared" si="5"/>
        <v>0.40905488042506144</v>
      </c>
      <c r="M97" s="7"/>
    </row>
    <row r="98" spans="2:13" ht="15" x14ac:dyDescent="0.2">
      <c r="B98" s="443" t="s">
        <v>1</v>
      </c>
      <c r="C98" s="122">
        <v>4917.8729999999996</v>
      </c>
      <c r="D98" s="123">
        <v>577.88400000000001</v>
      </c>
      <c r="E98" s="124">
        <f t="shared" si="3"/>
        <v>0.10515093735039596</v>
      </c>
      <c r="F98" s="136"/>
      <c r="G98" s="451" t="s">
        <v>30</v>
      </c>
      <c r="H98" s="122">
        <v>2011.3679999999999</v>
      </c>
      <c r="I98" s="123">
        <v>4767.1080000000002</v>
      </c>
      <c r="J98" s="127">
        <v>7352.0379999999996</v>
      </c>
      <c r="K98" s="128">
        <f t="shared" si="4"/>
        <v>0.72642034766414432</v>
      </c>
      <c r="L98" s="129">
        <f t="shared" si="5"/>
        <v>0.64840633304670081</v>
      </c>
      <c r="M98" s="20"/>
    </row>
    <row r="99" spans="2:13" ht="15" x14ac:dyDescent="0.2">
      <c r="B99" s="443" t="s">
        <v>165</v>
      </c>
      <c r="C99" s="122">
        <v>4322.8549999999996</v>
      </c>
      <c r="D99" s="123">
        <v>318.63099999999997</v>
      </c>
      <c r="E99" s="124">
        <f t="shared" si="3"/>
        <v>6.8648488867573867E-2</v>
      </c>
      <c r="F99" s="136"/>
      <c r="G99" s="451" t="s">
        <v>179</v>
      </c>
      <c r="H99" s="122">
        <v>1380.346</v>
      </c>
      <c r="I99" s="123">
        <v>4258.3649999999998</v>
      </c>
      <c r="J99" s="127">
        <v>5955.2510000000002</v>
      </c>
      <c r="K99" s="128">
        <f t="shared" si="4"/>
        <v>0.76821363196950065</v>
      </c>
      <c r="L99" s="129">
        <f t="shared" si="5"/>
        <v>0.71506054068921687</v>
      </c>
      <c r="M99" s="7"/>
    </row>
    <row r="100" spans="2:13" ht="15" x14ac:dyDescent="0.2">
      <c r="B100" s="445" t="s">
        <v>58</v>
      </c>
      <c r="C100" s="133">
        <v>2975.9270000000001</v>
      </c>
      <c r="D100" s="134">
        <v>82.369</v>
      </c>
      <c r="E100" s="135">
        <f t="shared" si="3"/>
        <v>2.6932971824833174E-2</v>
      </c>
      <c r="F100" s="136"/>
      <c r="G100" s="453" t="s">
        <v>59</v>
      </c>
      <c r="H100" s="133">
        <v>407.80200000000002</v>
      </c>
      <c r="I100" s="134">
        <v>2889.663</v>
      </c>
      <c r="J100" s="138">
        <v>3378.3409999999999</v>
      </c>
      <c r="K100" s="165">
        <f t="shared" si="4"/>
        <v>0.87928927245651045</v>
      </c>
      <c r="L100" s="140">
        <f t="shared" si="5"/>
        <v>0.85534971158920903</v>
      </c>
      <c r="M100" s="7"/>
    </row>
    <row r="101" spans="2:13" ht="16" thickBot="1" x14ac:dyDescent="0.25">
      <c r="B101" s="446" t="s">
        <v>166</v>
      </c>
      <c r="C101" s="167">
        <v>2327.1439999999998</v>
      </c>
      <c r="D101" s="186">
        <v>54.837000000000003</v>
      </c>
      <c r="E101" s="168">
        <f t="shared" si="3"/>
        <v>2.3021594210869023E-2</v>
      </c>
      <c r="F101" s="187"/>
      <c r="G101" s="454" t="s">
        <v>166</v>
      </c>
      <c r="H101" s="167">
        <v>235.94499999999999</v>
      </c>
      <c r="I101" s="186">
        <v>2327.1439999999998</v>
      </c>
      <c r="J101" s="191">
        <v>2617.9259999999999</v>
      </c>
      <c r="K101" s="188">
        <f t="shared" si="4"/>
        <v>0.90987331192707499</v>
      </c>
      <c r="L101" s="169">
        <f t="shared" si="5"/>
        <v>0.88892657775659045</v>
      </c>
      <c r="M101" s="7"/>
    </row>
    <row r="102" spans="2:13" ht="16" thickBot="1" x14ac:dyDescent="0.25">
      <c r="B102" s="149" t="s">
        <v>174</v>
      </c>
      <c r="C102" s="114">
        <v>6302.5469999999996</v>
      </c>
      <c r="D102" s="115">
        <v>655.34500000000003</v>
      </c>
      <c r="E102" s="116">
        <f t="shared" si="3"/>
        <v>9.4187291208314247E-2</v>
      </c>
      <c r="F102" s="117"/>
      <c r="G102" s="456" t="s">
        <v>187</v>
      </c>
      <c r="H102" s="114">
        <v>2249.1179999999999</v>
      </c>
      <c r="I102" s="115">
        <v>6030.0330000000004</v>
      </c>
      <c r="J102" s="119">
        <v>8882.8719999999994</v>
      </c>
      <c r="K102" s="120">
        <f t="shared" si="4"/>
        <v>0.74680283583957974</v>
      </c>
      <c r="L102" s="121">
        <f t="shared" si="5"/>
        <v>0.67883821808982514</v>
      </c>
      <c r="M102" s="7"/>
    </row>
    <row r="103" spans="2:13" ht="15" x14ac:dyDescent="0.2">
      <c r="B103" s="439" t="s">
        <v>54</v>
      </c>
      <c r="C103" s="122">
        <v>95.822000000000003</v>
      </c>
      <c r="D103" s="123">
        <v>41.593000000000004</v>
      </c>
      <c r="E103" s="124">
        <f t="shared" si="3"/>
        <v>0.3026816577520649</v>
      </c>
      <c r="F103" s="125"/>
      <c r="G103" s="448" t="s">
        <v>47</v>
      </c>
      <c r="H103" s="122">
        <v>573.66899999999998</v>
      </c>
      <c r="I103" s="123">
        <v>95.822000000000003</v>
      </c>
      <c r="J103" s="127">
        <v>711.08399999999995</v>
      </c>
      <c r="K103" s="128">
        <f t="shared" si="4"/>
        <v>0.19324721129993078</v>
      </c>
      <c r="L103" s="129">
        <f t="shared" si="5"/>
        <v>0.13475482502770419</v>
      </c>
      <c r="M103" s="7"/>
    </row>
    <row r="104" spans="2:13" ht="15" x14ac:dyDescent="0.2">
      <c r="B104" s="440" t="s">
        <v>92</v>
      </c>
      <c r="C104" s="122">
        <v>1690.569</v>
      </c>
      <c r="D104" s="123">
        <v>309.46199999999999</v>
      </c>
      <c r="E104" s="124">
        <f t="shared" si="3"/>
        <v>0.15472860170667355</v>
      </c>
      <c r="F104" s="125"/>
      <c r="G104" s="448" t="s">
        <v>17</v>
      </c>
      <c r="H104" s="122">
        <v>788.66099999999994</v>
      </c>
      <c r="I104" s="123">
        <v>1690.569</v>
      </c>
      <c r="J104" s="127">
        <v>2788.692</v>
      </c>
      <c r="K104" s="128">
        <f t="shared" si="4"/>
        <v>0.71719322176848499</v>
      </c>
      <c r="L104" s="129">
        <f t="shared" si="5"/>
        <v>0.60622291741074308</v>
      </c>
      <c r="M104" s="7"/>
    </row>
    <row r="105" spans="2:13" ht="15" x14ac:dyDescent="0.2">
      <c r="B105" s="441" t="s">
        <v>166</v>
      </c>
      <c r="C105" s="122">
        <v>4526.9650000000001</v>
      </c>
      <c r="D105" s="123">
        <v>350.82299999999998</v>
      </c>
      <c r="E105" s="124">
        <f t="shared" si="3"/>
        <v>7.1922559980056519E-2</v>
      </c>
      <c r="F105" s="125"/>
      <c r="G105" s="449" t="s">
        <v>166</v>
      </c>
      <c r="H105" s="122">
        <v>1039.932</v>
      </c>
      <c r="I105" s="123">
        <v>4526.9650000000001</v>
      </c>
      <c r="J105" s="127">
        <v>5917.72</v>
      </c>
      <c r="K105" s="128">
        <f t="shared" si="4"/>
        <v>0.82426813029342383</v>
      </c>
      <c r="L105" s="129">
        <f t="shared" si="5"/>
        <v>0.76498465625274603</v>
      </c>
      <c r="M105" s="7"/>
    </row>
    <row r="106" spans="2:13" ht="15" x14ac:dyDescent="0.2">
      <c r="B106" s="442" t="s">
        <v>60</v>
      </c>
      <c r="C106" s="133">
        <v>4998.6859999999997</v>
      </c>
      <c r="D106" s="134">
        <v>584.48800000000006</v>
      </c>
      <c r="E106" s="135">
        <f t="shared" si="3"/>
        <v>0.10468740540774836</v>
      </c>
      <c r="F106" s="136"/>
      <c r="G106" s="450" t="s">
        <v>61</v>
      </c>
      <c r="H106" s="133">
        <v>2098.0430000000001</v>
      </c>
      <c r="I106" s="134">
        <v>4861.2830000000004</v>
      </c>
      <c r="J106" s="138">
        <v>7534.3670000000002</v>
      </c>
      <c r="K106" s="139">
        <f t="shared" si="4"/>
        <v>0.72153692539797976</v>
      </c>
      <c r="L106" s="140">
        <f t="shared" si="5"/>
        <v>0.64521452167116367</v>
      </c>
      <c r="M106" s="7"/>
    </row>
    <row r="107" spans="2:13" ht="15" x14ac:dyDescent="0.2">
      <c r="B107" s="443" t="s">
        <v>92</v>
      </c>
      <c r="C107" s="122">
        <v>1476.04</v>
      </c>
      <c r="D107" s="123">
        <v>296.428</v>
      </c>
      <c r="E107" s="124">
        <f t="shared" si="3"/>
        <v>0.16724025483111685</v>
      </c>
      <c r="F107" s="125"/>
      <c r="G107" s="451" t="s">
        <v>92</v>
      </c>
      <c r="H107" s="122">
        <v>757.72</v>
      </c>
      <c r="I107" s="123">
        <v>1476.04</v>
      </c>
      <c r="J107" s="127">
        <v>2530.1880000000001</v>
      </c>
      <c r="K107" s="128">
        <f t="shared" si="4"/>
        <v>0.70052818209555967</v>
      </c>
      <c r="L107" s="129">
        <f t="shared" si="5"/>
        <v>0.58337167040551918</v>
      </c>
      <c r="M107" s="7"/>
    </row>
    <row r="108" spans="2:13" ht="15" x14ac:dyDescent="0.2">
      <c r="B108" s="444" t="s">
        <v>166</v>
      </c>
      <c r="C108" s="122">
        <v>3578.6210000000001</v>
      </c>
      <c r="D108" s="123">
        <v>328.56099999999998</v>
      </c>
      <c r="E108" s="124">
        <f t="shared" si="3"/>
        <v>8.4091552428323016E-2</v>
      </c>
      <c r="F108" s="125"/>
      <c r="G108" s="452" t="s">
        <v>166</v>
      </c>
      <c r="H108" s="122">
        <v>961.61500000000001</v>
      </c>
      <c r="I108" s="123">
        <v>3578.6210000000001</v>
      </c>
      <c r="J108" s="127">
        <v>4868.7969999999996</v>
      </c>
      <c r="K108" s="128">
        <f t="shared" si="4"/>
        <v>0.80249433278898263</v>
      </c>
      <c r="L108" s="129">
        <f t="shared" si="5"/>
        <v>0.73501133852982581</v>
      </c>
      <c r="M108" s="7"/>
    </row>
    <row r="109" spans="2:13" ht="15" x14ac:dyDescent="0.2">
      <c r="B109" s="443" t="s">
        <v>0</v>
      </c>
      <c r="C109" s="122">
        <v>685.71900000000005</v>
      </c>
      <c r="D109" s="123">
        <v>122.657</v>
      </c>
      <c r="E109" s="124">
        <f t="shared" si="3"/>
        <v>0.15173260957772125</v>
      </c>
      <c r="F109" s="136"/>
      <c r="G109" s="451" t="s">
        <v>29</v>
      </c>
      <c r="H109" s="122">
        <v>738.74400000000003</v>
      </c>
      <c r="I109" s="123">
        <v>634.17200000000003</v>
      </c>
      <c r="J109" s="127">
        <v>1490.2429999999999</v>
      </c>
      <c r="K109" s="128">
        <f t="shared" si="4"/>
        <v>0.50427950340984651</v>
      </c>
      <c r="L109" s="129">
        <f t="shared" si="5"/>
        <v>0.42554939026722494</v>
      </c>
      <c r="M109" s="7"/>
    </row>
    <row r="110" spans="2:13" ht="15" x14ac:dyDescent="0.2">
      <c r="B110" s="443" t="s">
        <v>1</v>
      </c>
      <c r="C110" s="122">
        <v>2480.8580000000002</v>
      </c>
      <c r="D110" s="123">
        <v>330.17200000000003</v>
      </c>
      <c r="E110" s="124">
        <f t="shared" si="3"/>
        <v>0.11745587916173075</v>
      </c>
      <c r="F110" s="136"/>
      <c r="G110" s="451" t="s">
        <v>30</v>
      </c>
      <c r="H110" s="122">
        <v>821.38800000000003</v>
      </c>
      <c r="I110" s="123">
        <v>2415.8420000000001</v>
      </c>
      <c r="J110" s="127">
        <v>3563.877</v>
      </c>
      <c r="K110" s="128">
        <f t="shared" si="4"/>
        <v>0.7695240323950574</v>
      </c>
      <c r="L110" s="129">
        <f t="shared" si="5"/>
        <v>0.67786907348373704</v>
      </c>
      <c r="M110" s="7"/>
    </row>
    <row r="111" spans="2:13" ht="15" x14ac:dyDescent="0.2">
      <c r="B111" s="443" t="s">
        <v>165</v>
      </c>
      <c r="C111" s="122">
        <v>1832.1089999999999</v>
      </c>
      <c r="D111" s="123">
        <v>131.65899999999999</v>
      </c>
      <c r="E111" s="124">
        <f t="shared" si="3"/>
        <v>6.7044070378985701E-2</v>
      </c>
      <c r="F111" s="136"/>
      <c r="G111" s="451" t="s">
        <v>179</v>
      </c>
      <c r="H111" s="122">
        <v>537.91099999999994</v>
      </c>
      <c r="I111" s="123">
        <v>1811.269</v>
      </c>
      <c r="J111" s="127">
        <v>2480.2469999999998</v>
      </c>
      <c r="K111" s="128">
        <f t="shared" si="4"/>
        <v>0.7831220035746439</v>
      </c>
      <c r="L111" s="129">
        <f t="shared" si="5"/>
        <v>0.73027766992561638</v>
      </c>
      <c r="M111" s="7"/>
    </row>
    <row r="112" spans="2:13" ht="15" x14ac:dyDescent="0.2">
      <c r="B112" s="445" t="s">
        <v>58</v>
      </c>
      <c r="C112" s="133">
        <v>1208.039</v>
      </c>
      <c r="D112" s="134">
        <v>29.263999999999999</v>
      </c>
      <c r="E112" s="135">
        <f t="shared" si="3"/>
        <v>2.3651441886102274E-2</v>
      </c>
      <c r="F112" s="136"/>
      <c r="G112" s="453" t="s">
        <v>59</v>
      </c>
      <c r="H112" s="133">
        <v>151.07499999999999</v>
      </c>
      <c r="I112" s="134">
        <v>1168.75</v>
      </c>
      <c r="J112" s="138">
        <v>1348.5050000000001</v>
      </c>
      <c r="K112" s="165">
        <f t="shared" si="4"/>
        <v>0.88796852811075966</v>
      </c>
      <c r="L112" s="140">
        <f t="shared" si="5"/>
        <v>0.86670053132913849</v>
      </c>
      <c r="M112" s="20"/>
    </row>
    <row r="113" spans="2:13" ht="16" thickBot="1" x14ac:dyDescent="0.25">
      <c r="B113" s="446" t="s">
        <v>166</v>
      </c>
      <c r="C113" s="167">
        <v>948.34400000000005</v>
      </c>
      <c r="D113" s="186">
        <v>22.262</v>
      </c>
      <c r="E113" s="168">
        <f t="shared" si="3"/>
        <v>2.2936186258893928E-2</v>
      </c>
      <c r="F113" s="187"/>
      <c r="G113" s="454" t="s">
        <v>166</v>
      </c>
      <c r="H113" s="167">
        <v>78.316999999999993</v>
      </c>
      <c r="I113" s="186">
        <v>948.34400000000005</v>
      </c>
      <c r="J113" s="191">
        <v>1048.923</v>
      </c>
      <c r="K113" s="188">
        <f t="shared" si="4"/>
        <v>0.92533579681254008</v>
      </c>
      <c r="L113" s="169">
        <f t="shared" si="5"/>
        <v>0.90411212262482565</v>
      </c>
      <c r="M113" s="20"/>
    </row>
    <row r="114" spans="2:13" ht="16" thickBot="1" x14ac:dyDescent="0.25">
      <c r="B114" s="149" t="s">
        <v>175</v>
      </c>
      <c r="C114" s="114">
        <v>7470.9520000000002</v>
      </c>
      <c r="D114" s="115">
        <v>664.39300000000003</v>
      </c>
      <c r="E114" s="116">
        <f t="shared" si="3"/>
        <v>8.1667464625040487E-2</v>
      </c>
      <c r="F114" s="117"/>
      <c r="G114" s="456" t="s">
        <v>188</v>
      </c>
      <c r="H114" s="114">
        <v>3081.826</v>
      </c>
      <c r="I114" s="115">
        <v>7123.6769999999997</v>
      </c>
      <c r="J114" s="119">
        <v>10830.65</v>
      </c>
      <c r="K114" s="120">
        <f t="shared" si="4"/>
        <v>0.71545327381089774</v>
      </c>
      <c r="L114" s="121">
        <f t="shared" si="5"/>
        <v>0.65773310004478036</v>
      </c>
      <c r="M114" s="7"/>
    </row>
    <row r="115" spans="2:13" ht="15" x14ac:dyDescent="0.2">
      <c r="B115" s="439" t="s">
        <v>54</v>
      </c>
      <c r="C115" s="122">
        <v>135.124</v>
      </c>
      <c r="D115" s="123">
        <v>34.628999999999998</v>
      </c>
      <c r="E115" s="124">
        <f t="shared" si="3"/>
        <v>0.20399639476180098</v>
      </c>
      <c r="F115" s="125"/>
      <c r="G115" s="448" t="s">
        <v>47</v>
      </c>
      <c r="H115" s="122">
        <v>479.959</v>
      </c>
      <c r="I115" s="123">
        <v>135.124</v>
      </c>
      <c r="J115" s="127">
        <v>649.71199999999999</v>
      </c>
      <c r="K115" s="128">
        <f t="shared" si="4"/>
        <v>0.26127422611864948</v>
      </c>
      <c r="L115" s="129">
        <f t="shared" si="5"/>
        <v>0.20797522594626541</v>
      </c>
      <c r="M115" s="7"/>
    </row>
    <row r="116" spans="2:13" ht="15" x14ac:dyDescent="0.2">
      <c r="B116" s="440" t="s">
        <v>92</v>
      </c>
      <c r="C116" s="122">
        <v>1910.501</v>
      </c>
      <c r="D116" s="123">
        <v>316.63600000000002</v>
      </c>
      <c r="E116" s="124">
        <f t="shared" si="3"/>
        <v>0.14217176581413715</v>
      </c>
      <c r="F116" s="125"/>
      <c r="G116" s="448" t="s">
        <v>17</v>
      </c>
      <c r="H116" s="122">
        <v>969.40200000000004</v>
      </c>
      <c r="I116" s="123">
        <v>1910.501</v>
      </c>
      <c r="J116" s="127">
        <v>3196.5390000000002</v>
      </c>
      <c r="K116" s="128">
        <f t="shared" si="4"/>
        <v>0.69673387373030649</v>
      </c>
      <c r="L116" s="129">
        <f t="shared" si="5"/>
        <v>0.59767798859954469</v>
      </c>
      <c r="M116" s="7"/>
    </row>
    <row r="117" spans="2:13" ht="15" x14ac:dyDescent="0.2">
      <c r="B117" s="441" t="s">
        <v>166</v>
      </c>
      <c r="C117" s="122">
        <v>5291.11</v>
      </c>
      <c r="D117" s="123">
        <v>387.51600000000002</v>
      </c>
      <c r="E117" s="124">
        <f t="shared" si="3"/>
        <v>6.8241155518958291E-2</v>
      </c>
      <c r="F117" s="125"/>
      <c r="G117" s="449" t="s">
        <v>166</v>
      </c>
      <c r="H117" s="122">
        <v>1677.1179999999999</v>
      </c>
      <c r="I117" s="123">
        <v>5291.11</v>
      </c>
      <c r="J117" s="127">
        <v>7355.7439999999997</v>
      </c>
      <c r="K117" s="128">
        <f t="shared" si="4"/>
        <v>0.77199886238564042</v>
      </c>
      <c r="L117" s="129">
        <f t="shared" si="5"/>
        <v>0.71931676795712307</v>
      </c>
      <c r="M117" s="7"/>
    </row>
    <row r="118" spans="2:13" ht="15" x14ac:dyDescent="0.2">
      <c r="B118" s="442" t="s">
        <v>60</v>
      </c>
      <c r="C118" s="133">
        <v>5567.9400000000005</v>
      </c>
      <c r="D118" s="134">
        <v>576.65899999999999</v>
      </c>
      <c r="E118" s="135">
        <f t="shared" si="3"/>
        <v>9.3848109534893975E-2</v>
      </c>
      <c r="F118" s="136"/>
      <c r="G118" s="450" t="s">
        <v>61</v>
      </c>
      <c r="H118" s="133">
        <v>2825.0990000000002</v>
      </c>
      <c r="I118" s="134">
        <v>5402.7640000000001</v>
      </c>
      <c r="J118" s="138">
        <v>8800.8139999999985</v>
      </c>
      <c r="K118" s="139">
        <f t="shared" si="4"/>
        <v>0.67899571562357752</v>
      </c>
      <c r="L118" s="140">
        <f t="shared" si="5"/>
        <v>0.61389366938103695</v>
      </c>
      <c r="M118" s="7"/>
    </row>
    <row r="119" spans="2:13" ht="15" x14ac:dyDescent="0.2">
      <c r="B119" s="443" t="s">
        <v>92</v>
      </c>
      <c r="C119" s="122">
        <v>1558.2139999999999</v>
      </c>
      <c r="D119" s="123">
        <v>291.666</v>
      </c>
      <c r="E119" s="124">
        <f t="shared" si="3"/>
        <v>0.15766752437995979</v>
      </c>
      <c r="F119" s="125"/>
      <c r="G119" s="451" t="s">
        <v>92</v>
      </c>
      <c r="H119" s="122">
        <v>932.36599999999999</v>
      </c>
      <c r="I119" s="123">
        <v>1558.2139999999999</v>
      </c>
      <c r="J119" s="127">
        <v>2782.2460000000001</v>
      </c>
      <c r="K119" s="128">
        <f t="shared" si="4"/>
        <v>0.66488728890256288</v>
      </c>
      <c r="L119" s="129">
        <f t="shared" si="5"/>
        <v>0.56005615606959269</v>
      </c>
      <c r="M119" s="7"/>
    </row>
    <row r="120" spans="2:13" ht="15" x14ac:dyDescent="0.2">
      <c r="B120" s="444" t="s">
        <v>166</v>
      </c>
      <c r="C120" s="122">
        <v>3912.31</v>
      </c>
      <c r="D120" s="123">
        <v>354.94099999999997</v>
      </c>
      <c r="E120" s="124">
        <f t="shared" si="3"/>
        <v>8.3177905400924373E-2</v>
      </c>
      <c r="F120" s="125"/>
      <c r="G120" s="452" t="s">
        <v>166</v>
      </c>
      <c r="H120" s="122">
        <v>1519.49</v>
      </c>
      <c r="I120" s="123">
        <v>3912.31</v>
      </c>
      <c r="J120" s="127">
        <v>5786.741</v>
      </c>
      <c r="K120" s="128">
        <f t="shared" si="4"/>
        <v>0.73741869560085727</v>
      </c>
      <c r="L120" s="129">
        <f t="shared" si="5"/>
        <v>0.67608175309729601</v>
      </c>
      <c r="M120" s="7"/>
    </row>
    <row r="121" spans="2:13" ht="15" x14ac:dyDescent="0.2">
      <c r="B121" s="443" t="s">
        <v>0</v>
      </c>
      <c r="C121" s="122">
        <v>640.17899999999997</v>
      </c>
      <c r="D121" s="123">
        <v>141.97499999999999</v>
      </c>
      <c r="E121" s="124">
        <f t="shared" si="3"/>
        <v>0.18151796193588474</v>
      </c>
      <c r="F121" s="136"/>
      <c r="G121" s="451" t="s">
        <v>29</v>
      </c>
      <c r="H121" s="122">
        <v>792.68399999999997</v>
      </c>
      <c r="I121" s="123">
        <v>604.40200000000004</v>
      </c>
      <c r="J121" s="127">
        <v>1537.6489999999999</v>
      </c>
      <c r="K121" s="128">
        <f t="shared" si="4"/>
        <v>0.48448312976498537</v>
      </c>
      <c r="L121" s="129">
        <f t="shared" si="5"/>
        <v>0.39306889933918604</v>
      </c>
      <c r="M121" s="7"/>
    </row>
    <row r="122" spans="2:13" ht="15" x14ac:dyDescent="0.2">
      <c r="B122" s="443" t="s">
        <v>1</v>
      </c>
      <c r="C122" s="122">
        <v>2437.0149999999999</v>
      </c>
      <c r="D122" s="123">
        <v>247.71199999999999</v>
      </c>
      <c r="E122" s="124">
        <f t="shared" si="3"/>
        <v>9.226710946774104E-2</v>
      </c>
      <c r="F122" s="136"/>
      <c r="G122" s="451" t="s">
        <v>30</v>
      </c>
      <c r="H122" s="122">
        <v>1189.98</v>
      </c>
      <c r="I122" s="123">
        <v>2351.2660000000001</v>
      </c>
      <c r="J122" s="127">
        <v>3788.1610000000001</v>
      </c>
      <c r="K122" s="128">
        <f t="shared" si="4"/>
        <v>0.68586868403956436</v>
      </c>
      <c r="L122" s="129">
        <f t="shared" si="5"/>
        <v>0.62068798026271854</v>
      </c>
      <c r="M122" s="7"/>
    </row>
    <row r="123" spans="2:13" ht="15" x14ac:dyDescent="0.2">
      <c r="B123" s="443" t="s">
        <v>165</v>
      </c>
      <c r="C123" s="122">
        <v>2490.7460000000001</v>
      </c>
      <c r="D123" s="123">
        <v>186.97200000000001</v>
      </c>
      <c r="E123" s="124">
        <f t="shared" si="3"/>
        <v>6.9825127216532876E-2</v>
      </c>
      <c r="F123" s="136"/>
      <c r="G123" s="451" t="s">
        <v>179</v>
      </c>
      <c r="H123" s="122">
        <v>842.43499999999995</v>
      </c>
      <c r="I123" s="123">
        <v>2447.096</v>
      </c>
      <c r="J123" s="127">
        <v>3475.0039999999999</v>
      </c>
      <c r="K123" s="128">
        <f t="shared" si="4"/>
        <v>0.75757294092323346</v>
      </c>
      <c r="L123" s="129">
        <f t="shared" si="5"/>
        <v>0.70419947718045794</v>
      </c>
      <c r="M123" s="7"/>
    </row>
    <row r="124" spans="2:13" ht="15" x14ac:dyDescent="0.2">
      <c r="B124" s="445" t="s">
        <v>58</v>
      </c>
      <c r="C124" s="133">
        <v>1767.8879999999999</v>
      </c>
      <c r="D124" s="134">
        <v>53.104999999999997</v>
      </c>
      <c r="E124" s="135">
        <f t="shared" si="3"/>
        <v>2.9162660153004432E-2</v>
      </c>
      <c r="F124" s="136"/>
      <c r="G124" s="453" t="s">
        <v>59</v>
      </c>
      <c r="H124" s="133">
        <v>256.72699999999998</v>
      </c>
      <c r="I124" s="134">
        <v>1720.913</v>
      </c>
      <c r="J124" s="138">
        <v>2029.836</v>
      </c>
      <c r="K124" s="165">
        <f t="shared" si="4"/>
        <v>0.87352327971323784</v>
      </c>
      <c r="L124" s="140">
        <f t="shared" si="5"/>
        <v>0.84780888702338519</v>
      </c>
      <c r="M124" s="7"/>
    </row>
    <row r="125" spans="2:13" ht="16" thickBot="1" x14ac:dyDescent="0.25">
      <c r="B125" s="446" t="s">
        <v>166</v>
      </c>
      <c r="C125" s="167">
        <v>1378.8</v>
      </c>
      <c r="D125" s="186">
        <v>32.575000000000003</v>
      </c>
      <c r="E125" s="168">
        <f t="shared" si="3"/>
        <v>2.308032946594633E-2</v>
      </c>
      <c r="F125" s="187"/>
      <c r="G125" s="454" t="s">
        <v>166</v>
      </c>
      <c r="H125" s="167">
        <v>157.62799999999999</v>
      </c>
      <c r="I125" s="186">
        <v>1378.8</v>
      </c>
      <c r="J125" s="191">
        <v>1569.0029999999999</v>
      </c>
      <c r="K125" s="188">
        <f t="shared" si="4"/>
        <v>0.89953620228896958</v>
      </c>
      <c r="L125" s="169">
        <f t="shared" si="5"/>
        <v>0.87877461037359395</v>
      </c>
      <c r="M125" s="7"/>
    </row>
    <row r="126" spans="2:13" ht="16" thickBot="1" x14ac:dyDescent="0.25">
      <c r="B126" s="149" t="s">
        <v>176</v>
      </c>
      <c r="C126" s="114">
        <v>8770.7890000000007</v>
      </c>
      <c r="D126" s="115">
        <v>527.95000000000005</v>
      </c>
      <c r="E126" s="116">
        <f t="shared" si="3"/>
        <v>5.6776515611417847E-2</v>
      </c>
      <c r="F126" s="117"/>
      <c r="G126" s="456" t="s">
        <v>189</v>
      </c>
      <c r="H126" s="114">
        <v>2955.36</v>
      </c>
      <c r="I126" s="115">
        <v>8362.99</v>
      </c>
      <c r="J126" s="119">
        <v>11773.596</v>
      </c>
      <c r="K126" s="120">
        <f t="shared" si="4"/>
        <v>0.74898408268807581</v>
      </c>
      <c r="L126" s="121">
        <f t="shared" si="5"/>
        <v>0.71031739155989382</v>
      </c>
      <c r="M126" s="7"/>
    </row>
    <row r="127" spans="2:13" ht="15" x14ac:dyDescent="0.2">
      <c r="B127" s="439" t="s">
        <v>54</v>
      </c>
      <c r="C127" s="122">
        <v>227.53700000000001</v>
      </c>
      <c r="D127" s="123">
        <v>67.078000000000003</v>
      </c>
      <c r="E127" s="124">
        <f t="shared" si="3"/>
        <v>0.22768019279398538</v>
      </c>
      <c r="F127" s="125"/>
      <c r="G127" s="448" t="s">
        <v>47</v>
      </c>
      <c r="H127" s="122">
        <v>928.50900000000001</v>
      </c>
      <c r="I127" s="123">
        <v>227.53700000000001</v>
      </c>
      <c r="J127" s="127">
        <v>1223.124</v>
      </c>
      <c r="K127" s="128">
        <f t="shared" si="4"/>
        <v>0.24087091742129171</v>
      </c>
      <c r="L127" s="129">
        <f t="shared" si="5"/>
        <v>0.18602938050434789</v>
      </c>
      <c r="M127" s="20"/>
    </row>
    <row r="128" spans="2:13" ht="15" x14ac:dyDescent="0.2">
      <c r="B128" s="440" t="s">
        <v>92</v>
      </c>
      <c r="C128" s="122">
        <v>3077.3319999999999</v>
      </c>
      <c r="D128" s="123">
        <v>251.69200000000001</v>
      </c>
      <c r="E128" s="124">
        <f t="shared" si="3"/>
        <v>7.5605342586896343E-2</v>
      </c>
      <c r="F128" s="125"/>
      <c r="G128" s="448" t="s">
        <v>17</v>
      </c>
      <c r="H128" s="122">
        <v>1252.6949999999999</v>
      </c>
      <c r="I128" s="123">
        <v>3077.3319999999999</v>
      </c>
      <c r="J128" s="127">
        <v>4581.7190000000001</v>
      </c>
      <c r="K128" s="128">
        <f t="shared" si="4"/>
        <v>0.72658842674550761</v>
      </c>
      <c r="L128" s="129">
        <f t="shared" si="5"/>
        <v>0.67165445982173932</v>
      </c>
      <c r="M128" s="7"/>
    </row>
    <row r="129" spans="2:13" ht="15" x14ac:dyDescent="0.2">
      <c r="B129" s="441" t="s">
        <v>166</v>
      </c>
      <c r="C129" s="122">
        <v>6042.0870000000004</v>
      </c>
      <c r="D129" s="123">
        <v>259.22300000000001</v>
      </c>
      <c r="E129" s="124">
        <f t="shared" si="3"/>
        <v>4.1137953854039871E-2</v>
      </c>
      <c r="F129" s="125"/>
      <c r="G129" s="449" t="s">
        <v>166</v>
      </c>
      <c r="H129" s="122">
        <v>1488.6489999999999</v>
      </c>
      <c r="I129" s="123">
        <v>6042.0870000000004</v>
      </c>
      <c r="J129" s="127">
        <v>7789.9589999999998</v>
      </c>
      <c r="K129" s="128">
        <f t="shared" si="4"/>
        <v>0.80890156161284033</v>
      </c>
      <c r="L129" s="129">
        <f t="shared" si="5"/>
        <v>0.77562500649875055</v>
      </c>
      <c r="M129" s="7"/>
    </row>
    <row r="130" spans="2:13" ht="15" x14ac:dyDescent="0.2">
      <c r="B130" s="442" t="s">
        <v>60</v>
      </c>
      <c r="C130" s="133">
        <v>7058.1450000000004</v>
      </c>
      <c r="D130" s="134">
        <v>424.851</v>
      </c>
      <c r="E130" s="135">
        <f t="shared" si="3"/>
        <v>5.6775521462259233E-2</v>
      </c>
      <c r="F130" s="136"/>
      <c r="G130" s="450" t="s">
        <v>61</v>
      </c>
      <c r="H130" s="133">
        <v>2754.3019999999997</v>
      </c>
      <c r="I130" s="134">
        <v>6909.598</v>
      </c>
      <c r="J130" s="138">
        <v>10083.125</v>
      </c>
      <c r="K130" s="139">
        <f t="shared" si="4"/>
        <v>0.72684043885204241</v>
      </c>
      <c r="L130" s="140">
        <f t="shared" si="5"/>
        <v>0.68526354676749524</v>
      </c>
      <c r="M130" s="7"/>
    </row>
    <row r="131" spans="2:13" ht="15" x14ac:dyDescent="0.2">
      <c r="B131" s="443" t="s">
        <v>92</v>
      </c>
      <c r="C131" s="122">
        <v>2730.317</v>
      </c>
      <c r="D131" s="123">
        <v>234.63499999999999</v>
      </c>
      <c r="E131" s="124">
        <f t="shared" si="3"/>
        <v>7.9136188376742689E-2</v>
      </c>
      <c r="F131" s="125"/>
      <c r="G131" s="451" t="s">
        <v>92</v>
      </c>
      <c r="H131" s="122">
        <v>1210.1759999999999</v>
      </c>
      <c r="I131" s="123">
        <v>2730.317</v>
      </c>
      <c r="J131" s="127">
        <v>4175.1279999999997</v>
      </c>
      <c r="K131" s="128">
        <f t="shared" si="4"/>
        <v>0.71014637156034499</v>
      </c>
      <c r="L131" s="129">
        <f t="shared" si="5"/>
        <v>0.6539480945254853</v>
      </c>
      <c r="M131" s="7"/>
    </row>
    <row r="132" spans="2:13" ht="15" x14ac:dyDescent="0.2">
      <c r="B132" s="444" t="s">
        <v>166</v>
      </c>
      <c r="C132" s="122">
        <v>4818.4589999999998</v>
      </c>
      <c r="D132" s="123">
        <v>232.208</v>
      </c>
      <c r="E132" s="124">
        <f t="shared" si="3"/>
        <v>4.5975709742891391E-2</v>
      </c>
      <c r="F132" s="125"/>
      <c r="G132" s="452" t="s">
        <v>166</v>
      </c>
      <c r="H132" s="122">
        <v>1354.2270000000001</v>
      </c>
      <c r="I132" s="123">
        <v>4818.4589999999998</v>
      </c>
      <c r="J132" s="127">
        <v>6404.8940000000002</v>
      </c>
      <c r="K132" s="128">
        <f t="shared" si="4"/>
        <v>0.78856371393500035</v>
      </c>
      <c r="L132" s="129">
        <f t="shared" si="5"/>
        <v>0.75230893750934824</v>
      </c>
      <c r="M132" s="7"/>
    </row>
    <row r="133" spans="2:13" ht="15" x14ac:dyDescent="0.2">
      <c r="B133" s="443" t="s">
        <v>0</v>
      </c>
      <c r="C133" s="122">
        <v>1263.5650000000001</v>
      </c>
      <c r="D133" s="123">
        <v>129.38900000000001</v>
      </c>
      <c r="E133" s="124">
        <f t="shared" si="3"/>
        <v>9.2888207363631528E-2</v>
      </c>
      <c r="F133" s="136"/>
      <c r="G133" s="451" t="s">
        <v>29</v>
      </c>
      <c r="H133" s="122">
        <v>1033.3209999999999</v>
      </c>
      <c r="I133" s="123">
        <v>1193.54</v>
      </c>
      <c r="J133" s="127">
        <v>2354.183</v>
      </c>
      <c r="K133" s="128">
        <f t="shared" si="4"/>
        <v>0.56107023115875021</v>
      </c>
      <c r="L133" s="129">
        <f t="shared" si="5"/>
        <v>0.50698692497567099</v>
      </c>
    </row>
    <row r="134" spans="2:13" ht="15" x14ac:dyDescent="0.2">
      <c r="B134" s="443" t="s">
        <v>1</v>
      </c>
      <c r="C134" s="122">
        <v>2928.1060000000002</v>
      </c>
      <c r="D134" s="123">
        <v>186.959</v>
      </c>
      <c r="E134" s="124">
        <f t="shared" si="3"/>
        <v>6.0017688234434916E-2</v>
      </c>
      <c r="F134" s="136"/>
      <c r="G134" s="451" t="s">
        <v>30</v>
      </c>
      <c r="H134" s="122">
        <v>960.69600000000003</v>
      </c>
      <c r="I134" s="123">
        <v>2888.154</v>
      </c>
      <c r="J134" s="127">
        <v>4032.8159999999998</v>
      </c>
      <c r="K134" s="128">
        <f t="shared" si="4"/>
        <v>0.76178035397598109</v>
      </c>
      <c r="L134" s="129">
        <f t="shared" si="5"/>
        <v>0.71616309794446364</v>
      </c>
    </row>
    <row r="135" spans="2:13" ht="15" x14ac:dyDescent="0.2">
      <c r="B135" s="443" t="s">
        <v>165</v>
      </c>
      <c r="C135" s="122">
        <v>2866.4740000000002</v>
      </c>
      <c r="D135" s="123">
        <v>108.503</v>
      </c>
      <c r="E135" s="124">
        <f t="shared" si="3"/>
        <v>3.6471878606120313E-2</v>
      </c>
      <c r="F135" s="136"/>
      <c r="G135" s="451" t="s">
        <v>179</v>
      </c>
      <c r="H135" s="122">
        <v>760.28499999999997</v>
      </c>
      <c r="I135" s="123">
        <v>2827.904</v>
      </c>
      <c r="J135" s="127">
        <v>3696.1260000000002</v>
      </c>
      <c r="K135" s="128">
        <f t="shared" si="4"/>
        <v>0.79430219640780653</v>
      </c>
      <c r="L135" s="129">
        <f t="shared" si="5"/>
        <v>0.76509945818946645</v>
      </c>
    </row>
    <row r="136" spans="2:13" ht="15" x14ac:dyDescent="0.2">
      <c r="B136" s="445" t="s">
        <v>58</v>
      </c>
      <c r="C136" s="133">
        <v>1485.105</v>
      </c>
      <c r="D136" s="134">
        <v>36.021000000000001</v>
      </c>
      <c r="E136" s="135">
        <f t="shared" si="3"/>
        <v>2.3680484062464254E-2</v>
      </c>
      <c r="F136" s="136"/>
      <c r="G136" s="453" t="s">
        <v>59</v>
      </c>
      <c r="H136" s="133">
        <v>201.05799999999999</v>
      </c>
      <c r="I136" s="134">
        <v>1453.3920000000001</v>
      </c>
      <c r="J136" s="138">
        <v>1690.471</v>
      </c>
      <c r="K136" s="165">
        <f t="shared" si="4"/>
        <v>0.88106391650610982</v>
      </c>
      <c r="L136" s="140">
        <f t="shared" si="5"/>
        <v>0.85975565389764153</v>
      </c>
    </row>
    <row r="137" spans="2:13" ht="16" thickBot="1" x14ac:dyDescent="0.25">
      <c r="B137" s="446" t="s">
        <v>166</v>
      </c>
      <c r="C137" s="167">
        <v>1223.6279999999999</v>
      </c>
      <c r="D137" s="186">
        <v>27.015000000000001</v>
      </c>
      <c r="E137" s="168">
        <f t="shared" si="3"/>
        <v>2.160088850295408E-2</v>
      </c>
      <c r="F137" s="187"/>
      <c r="G137" s="454" t="s">
        <v>166</v>
      </c>
      <c r="H137" s="167">
        <v>134.422</v>
      </c>
      <c r="I137" s="186">
        <v>1223.6279999999999</v>
      </c>
      <c r="J137" s="191">
        <v>1385.0650000000001</v>
      </c>
      <c r="K137" s="188">
        <f t="shared" si="4"/>
        <v>0.90294895907412287</v>
      </c>
      <c r="L137" s="169">
        <f t="shared" si="5"/>
        <v>0.88344445928530424</v>
      </c>
    </row>
    <row r="138" spans="2:13" ht="16" thickBot="1" x14ac:dyDescent="0.25">
      <c r="B138" s="149" t="s">
        <v>177</v>
      </c>
      <c r="C138" s="114">
        <v>4665.0739999999996</v>
      </c>
      <c r="D138" s="115">
        <v>307.45800000000003</v>
      </c>
      <c r="E138" s="116">
        <f t="shared" si="3"/>
        <v>6.1831276299478835E-2</v>
      </c>
      <c r="F138" s="117"/>
      <c r="G138" s="456" t="s">
        <v>190</v>
      </c>
      <c r="H138" s="114">
        <v>983.17399999999998</v>
      </c>
      <c r="I138" s="115">
        <v>4451.7830000000004</v>
      </c>
      <c r="J138" s="119">
        <v>5693.527</v>
      </c>
      <c r="K138" s="120">
        <f t="shared" si="4"/>
        <v>0.82731723235878218</v>
      </c>
      <c r="L138" s="121">
        <f t="shared" si="5"/>
        <v>0.78190250085755286</v>
      </c>
    </row>
    <row r="139" spans="2:13" ht="15" x14ac:dyDescent="0.2">
      <c r="B139" s="439" t="s">
        <v>54</v>
      </c>
      <c r="C139" s="122">
        <v>105.42</v>
      </c>
      <c r="D139" s="123">
        <v>43.262999999999998</v>
      </c>
      <c r="E139" s="124">
        <f t="shared" si="3"/>
        <v>0.29097475837856379</v>
      </c>
      <c r="F139" s="125"/>
      <c r="G139" s="448" t="s">
        <v>47</v>
      </c>
      <c r="H139" s="122">
        <v>468.267</v>
      </c>
      <c r="I139" s="123">
        <v>105.42</v>
      </c>
      <c r="J139" s="127">
        <v>616.95000000000005</v>
      </c>
      <c r="K139" s="128">
        <f t="shared" si="4"/>
        <v>0.24099683929005597</v>
      </c>
      <c r="L139" s="129">
        <f t="shared" si="5"/>
        <v>0.17087284220763432</v>
      </c>
    </row>
    <row r="140" spans="2:13" ht="15" x14ac:dyDescent="0.2">
      <c r="B140" s="440" t="s">
        <v>92</v>
      </c>
      <c r="C140" s="122">
        <v>1692.373</v>
      </c>
      <c r="D140" s="123">
        <v>146.178</v>
      </c>
      <c r="E140" s="124">
        <f t="shared" si="3"/>
        <v>7.9507177119372816E-2</v>
      </c>
      <c r="F140" s="125"/>
      <c r="G140" s="448" t="s">
        <v>17</v>
      </c>
      <c r="H140" s="122">
        <v>464.70100000000002</v>
      </c>
      <c r="I140" s="123">
        <v>1692.373</v>
      </c>
      <c r="J140" s="127">
        <v>2303.252</v>
      </c>
      <c r="K140" s="128">
        <f t="shared" si="4"/>
        <v>0.79824135613471736</v>
      </c>
      <c r="L140" s="129">
        <f t="shared" si="5"/>
        <v>0.73477543924850608</v>
      </c>
    </row>
    <row r="141" spans="2:13" ht="15" x14ac:dyDescent="0.2">
      <c r="B141" s="441" t="s">
        <v>166</v>
      </c>
      <c r="C141" s="122">
        <v>3192.982</v>
      </c>
      <c r="D141" s="123">
        <v>145.584</v>
      </c>
      <c r="E141" s="124">
        <f t="shared" si="3"/>
        <v>4.3606746129925246E-2</v>
      </c>
      <c r="F141" s="125"/>
      <c r="G141" s="449" t="s">
        <v>166</v>
      </c>
      <c r="H141" s="122">
        <v>390.92399999999998</v>
      </c>
      <c r="I141" s="123">
        <v>3192.982</v>
      </c>
      <c r="J141" s="127">
        <v>3729.49</v>
      </c>
      <c r="K141" s="128">
        <f t="shared" si="4"/>
        <v>0.89518030615446076</v>
      </c>
      <c r="L141" s="129">
        <f t="shared" si="5"/>
        <v>0.85614440580347451</v>
      </c>
    </row>
    <row r="142" spans="2:13" ht="15" x14ac:dyDescent="0.2">
      <c r="B142" s="442" t="s">
        <v>60</v>
      </c>
      <c r="C142" s="133">
        <v>3812.2960000000003</v>
      </c>
      <c r="D142" s="134">
        <v>249.06100000000001</v>
      </c>
      <c r="E142" s="135">
        <f t="shared" si="3"/>
        <v>6.1324576982520862E-2</v>
      </c>
      <c r="F142" s="136"/>
      <c r="G142" s="450" t="s">
        <v>61</v>
      </c>
      <c r="H142" s="133">
        <v>924.81500000000005</v>
      </c>
      <c r="I142" s="134">
        <v>3724.605</v>
      </c>
      <c r="J142" s="138">
        <v>4892.8550000000005</v>
      </c>
      <c r="K142" s="139">
        <f t="shared" si="4"/>
        <v>0.81098663254889014</v>
      </c>
      <c r="L142" s="140">
        <f t="shared" si="5"/>
        <v>0.76123347207305336</v>
      </c>
    </row>
    <row r="143" spans="2:13" ht="15" x14ac:dyDescent="0.2">
      <c r="B143" s="443" t="s">
        <v>92</v>
      </c>
      <c r="C143" s="122">
        <v>1508.5250000000001</v>
      </c>
      <c r="D143" s="123">
        <v>141.86699999999999</v>
      </c>
      <c r="E143" s="124">
        <f t="shared" si="3"/>
        <v>8.5959578088114816E-2</v>
      </c>
      <c r="F143" s="125"/>
      <c r="G143" s="451" t="s">
        <v>92</v>
      </c>
      <c r="H143" s="122">
        <v>455.93700000000001</v>
      </c>
      <c r="I143" s="123">
        <v>1508.5250000000001</v>
      </c>
      <c r="J143" s="127">
        <v>2106.3290000000002</v>
      </c>
      <c r="K143" s="128">
        <f t="shared" si="4"/>
        <v>0.78353951353278628</v>
      </c>
      <c r="L143" s="129">
        <f t="shared" si="5"/>
        <v>0.71618678753414111</v>
      </c>
    </row>
    <row r="144" spans="2:13" ht="15" x14ac:dyDescent="0.2">
      <c r="B144" s="444" t="s">
        <v>166</v>
      </c>
      <c r="C144" s="122">
        <v>2597.125</v>
      </c>
      <c r="D144" s="123">
        <v>134.61799999999999</v>
      </c>
      <c r="E144" s="124">
        <f t="shared" si="3"/>
        <v>4.9279159862402867E-2</v>
      </c>
      <c r="F144" s="125"/>
      <c r="G144" s="452" t="s">
        <v>166</v>
      </c>
      <c r="H144" s="122">
        <v>365.334</v>
      </c>
      <c r="I144" s="123">
        <v>2597.125</v>
      </c>
      <c r="J144" s="127">
        <v>3097.0770000000002</v>
      </c>
      <c r="K144" s="128">
        <f t="shared" si="4"/>
        <v>0.88203909686455972</v>
      </c>
      <c r="L144" s="129">
        <f t="shared" si="5"/>
        <v>0.83857295120528152</v>
      </c>
    </row>
    <row r="145" spans="2:12" ht="15" x14ac:dyDescent="0.2">
      <c r="B145" s="443" t="s">
        <v>0</v>
      </c>
      <c r="C145" s="122">
        <v>770.65599999999995</v>
      </c>
      <c r="D145" s="123">
        <v>84.436999999999998</v>
      </c>
      <c r="E145" s="124">
        <f t="shared" ref="E145:E208" si="6">D145/(C145+D145)</f>
        <v>9.8745984354918118E-2</v>
      </c>
      <c r="F145" s="136"/>
      <c r="G145" s="451" t="s">
        <v>29</v>
      </c>
      <c r="H145" s="122">
        <v>360.85300000000001</v>
      </c>
      <c r="I145" s="123">
        <v>733.39800000000002</v>
      </c>
      <c r="J145" s="127">
        <v>1176.6210000000001</v>
      </c>
      <c r="K145" s="128">
        <f t="shared" si="4"/>
        <v>0.69331415978467148</v>
      </c>
      <c r="L145" s="129">
        <f t="shared" si="5"/>
        <v>0.62330860999421223</v>
      </c>
    </row>
    <row r="146" spans="2:12" ht="15" x14ac:dyDescent="0.2">
      <c r="B146" s="443" t="s">
        <v>1</v>
      </c>
      <c r="C146" s="122">
        <v>1676.059</v>
      </c>
      <c r="D146" s="123">
        <v>108.32</v>
      </c>
      <c r="E146" s="124">
        <f t="shared" si="6"/>
        <v>6.0704592466062419E-2</v>
      </c>
      <c r="F146" s="136"/>
      <c r="G146" s="451" t="s">
        <v>30</v>
      </c>
      <c r="H146" s="122">
        <v>324.61700000000002</v>
      </c>
      <c r="I146" s="123">
        <v>1653.673</v>
      </c>
      <c r="J146" s="127">
        <v>2083.6170000000002</v>
      </c>
      <c r="K146" s="128">
        <f t="shared" ref="K146:K209" si="7">(J146-H146)/J146</f>
        <v>0.84420505303997806</v>
      </c>
      <c r="L146" s="129">
        <f t="shared" ref="L146:L209" si="8">I146/J146</f>
        <v>0.79365497593847611</v>
      </c>
    </row>
    <row r="147" spans="2:12" ht="15" x14ac:dyDescent="0.2">
      <c r="B147" s="443" t="s">
        <v>165</v>
      </c>
      <c r="C147" s="122">
        <v>1365.5809999999999</v>
      </c>
      <c r="D147" s="123">
        <v>56.304000000000002</v>
      </c>
      <c r="E147" s="124">
        <f t="shared" si="6"/>
        <v>3.9598139090010795E-2</v>
      </c>
      <c r="F147" s="136"/>
      <c r="G147" s="451" t="s">
        <v>179</v>
      </c>
      <c r="H147" s="122">
        <v>239.345</v>
      </c>
      <c r="I147" s="123">
        <v>1337.5340000000001</v>
      </c>
      <c r="J147" s="127">
        <v>1632.617</v>
      </c>
      <c r="K147" s="128">
        <f t="shared" si="7"/>
        <v>0.85339794942720792</v>
      </c>
      <c r="L147" s="129">
        <f t="shared" si="8"/>
        <v>0.81925767035379404</v>
      </c>
    </row>
    <row r="148" spans="2:12" ht="15" x14ac:dyDescent="0.2">
      <c r="B148" s="445" t="s">
        <v>58</v>
      </c>
      <c r="C148" s="133">
        <v>747.35799999999995</v>
      </c>
      <c r="D148" s="134">
        <v>15.135</v>
      </c>
      <c r="E148" s="135">
        <f t="shared" si="6"/>
        <v>1.9849362551525064E-2</v>
      </c>
      <c r="F148" s="136"/>
      <c r="G148" s="453" t="s">
        <v>59</v>
      </c>
      <c r="H148" s="133">
        <v>58.359000000000002</v>
      </c>
      <c r="I148" s="134">
        <v>727.178</v>
      </c>
      <c r="J148" s="138">
        <v>800.67200000000003</v>
      </c>
      <c r="K148" s="165">
        <f t="shared" si="7"/>
        <v>0.92711247552056264</v>
      </c>
      <c r="L148" s="140">
        <f t="shared" si="8"/>
        <v>0.90820960393269645</v>
      </c>
    </row>
    <row r="149" spans="2:12" ht="16" thickBot="1" x14ac:dyDescent="0.25">
      <c r="B149" s="446" t="s">
        <v>166</v>
      </c>
      <c r="C149" s="167">
        <v>595.85699999999997</v>
      </c>
      <c r="D149" s="186">
        <v>10.965999999999999</v>
      </c>
      <c r="E149" s="168">
        <f t="shared" si="6"/>
        <v>1.8071167375000616E-2</v>
      </c>
      <c r="F149" s="187"/>
      <c r="G149" s="454" t="s">
        <v>166</v>
      </c>
      <c r="H149" s="167">
        <v>25.59</v>
      </c>
      <c r="I149" s="186">
        <v>595.85699999999997</v>
      </c>
      <c r="J149" s="191">
        <v>632.41300000000001</v>
      </c>
      <c r="K149" s="188">
        <f t="shared" si="7"/>
        <v>0.95953593616829502</v>
      </c>
      <c r="L149" s="169">
        <f t="shared" si="8"/>
        <v>0.94219600166346984</v>
      </c>
    </row>
    <row r="150" spans="2:12" ht="16" thickBot="1" x14ac:dyDescent="0.25">
      <c r="B150" s="149" t="s">
        <v>178</v>
      </c>
      <c r="C150" s="114">
        <v>4105.7150000000001</v>
      </c>
      <c r="D150" s="115">
        <v>220.49199999999999</v>
      </c>
      <c r="E150" s="116">
        <f t="shared" si="6"/>
        <v>5.0966585741274051E-2</v>
      </c>
      <c r="F150" s="117"/>
      <c r="G150" s="456" t="s">
        <v>191</v>
      </c>
      <c r="H150" s="114">
        <v>1972.1859999999999</v>
      </c>
      <c r="I150" s="115">
        <v>3911.2069999999999</v>
      </c>
      <c r="J150" s="119">
        <v>6080.0690000000004</v>
      </c>
      <c r="K150" s="120">
        <f t="shared" si="7"/>
        <v>0.67563098379311159</v>
      </c>
      <c r="L150" s="121">
        <f t="shared" si="8"/>
        <v>0.64328332458069137</v>
      </c>
    </row>
    <row r="151" spans="2:12" ht="15" x14ac:dyDescent="0.2">
      <c r="B151" s="439" t="s">
        <v>54</v>
      </c>
      <c r="C151" s="122">
        <v>122.117</v>
      </c>
      <c r="D151" s="123">
        <v>23.815000000000001</v>
      </c>
      <c r="E151" s="124">
        <f t="shared" si="6"/>
        <v>0.16319244579667241</v>
      </c>
      <c r="F151" s="125"/>
      <c r="G151" s="448" t="s">
        <v>47</v>
      </c>
      <c r="H151" s="122">
        <v>460.24200000000002</v>
      </c>
      <c r="I151" s="123">
        <v>122.117</v>
      </c>
      <c r="J151" s="127">
        <v>606.17399999999998</v>
      </c>
      <c r="K151" s="128">
        <f t="shared" si="7"/>
        <v>0.2407427570301596</v>
      </c>
      <c r="L151" s="129">
        <f t="shared" si="8"/>
        <v>0.20145535770257386</v>
      </c>
    </row>
    <row r="152" spans="2:12" ht="15" x14ac:dyDescent="0.2">
      <c r="B152" s="440" t="s">
        <v>92</v>
      </c>
      <c r="C152" s="122">
        <v>1384.9590000000001</v>
      </c>
      <c r="D152" s="123">
        <v>105.514</v>
      </c>
      <c r="E152" s="124">
        <f t="shared" si="6"/>
        <v>7.0792292111296215E-2</v>
      </c>
      <c r="F152" s="125"/>
      <c r="G152" s="448" t="s">
        <v>17</v>
      </c>
      <c r="H152" s="122">
        <v>787.99400000000003</v>
      </c>
      <c r="I152" s="123">
        <v>1384.9590000000001</v>
      </c>
      <c r="J152" s="127">
        <v>2278.4670000000001</v>
      </c>
      <c r="K152" s="128">
        <f t="shared" si="7"/>
        <v>0.65415606194866982</v>
      </c>
      <c r="L152" s="129">
        <f t="shared" si="8"/>
        <v>0.60784685492482449</v>
      </c>
    </row>
    <row r="153" spans="2:12" ht="15" x14ac:dyDescent="0.2">
      <c r="B153" s="441" t="s">
        <v>166</v>
      </c>
      <c r="C153" s="122">
        <v>2849.105</v>
      </c>
      <c r="D153" s="123">
        <v>113.639</v>
      </c>
      <c r="E153" s="124">
        <f t="shared" si="6"/>
        <v>3.8355997008178898E-2</v>
      </c>
      <c r="F153" s="125"/>
      <c r="G153" s="449" t="s">
        <v>166</v>
      </c>
      <c r="H153" s="122">
        <v>1097.7249999999999</v>
      </c>
      <c r="I153" s="123">
        <v>2849.105</v>
      </c>
      <c r="J153" s="127">
        <v>4060.4690000000001</v>
      </c>
      <c r="K153" s="128">
        <f t="shared" si="7"/>
        <v>0.72965561367418397</v>
      </c>
      <c r="L153" s="129">
        <f t="shared" si="8"/>
        <v>0.70166894513909595</v>
      </c>
    </row>
    <row r="154" spans="2:12" ht="15" x14ac:dyDescent="0.2">
      <c r="B154" s="442" t="s">
        <v>60</v>
      </c>
      <c r="C154" s="133">
        <v>3245.8490000000002</v>
      </c>
      <c r="D154" s="134">
        <v>175.79</v>
      </c>
      <c r="E154" s="135">
        <f t="shared" si="6"/>
        <v>5.1375963390644069E-2</v>
      </c>
      <c r="F154" s="136"/>
      <c r="G154" s="450" t="s">
        <v>61</v>
      </c>
      <c r="H154" s="133">
        <v>1829.4870000000001</v>
      </c>
      <c r="I154" s="134">
        <v>3184.9929999999999</v>
      </c>
      <c r="J154" s="138">
        <v>5190.2700000000004</v>
      </c>
      <c r="K154" s="139">
        <f t="shared" si="7"/>
        <v>0.64751602517788098</v>
      </c>
      <c r="L154" s="140">
        <f t="shared" si="8"/>
        <v>0.61364688156878155</v>
      </c>
    </row>
    <row r="155" spans="2:12" ht="15" x14ac:dyDescent="0.2">
      <c r="B155" s="443" t="s">
        <v>92</v>
      </c>
      <c r="C155" s="122">
        <v>1221.7919999999999</v>
      </c>
      <c r="D155" s="123">
        <v>92.768000000000001</v>
      </c>
      <c r="E155" s="124">
        <f t="shared" si="6"/>
        <v>7.0569620253164558E-2</v>
      </c>
      <c r="F155" s="125"/>
      <c r="G155" s="451" t="s">
        <v>92</v>
      </c>
      <c r="H155" s="122">
        <v>754.23900000000003</v>
      </c>
      <c r="I155" s="123">
        <v>1221.7919999999999</v>
      </c>
      <c r="J155" s="127">
        <v>2068.799</v>
      </c>
      <c r="K155" s="128">
        <f t="shared" si="7"/>
        <v>0.63542180753180955</v>
      </c>
      <c r="L155" s="129">
        <f t="shared" si="8"/>
        <v>0.59058033187371028</v>
      </c>
    </row>
    <row r="156" spans="2:12" ht="15" x14ac:dyDescent="0.2">
      <c r="B156" s="444" t="s">
        <v>166</v>
      </c>
      <c r="C156" s="122">
        <v>2221.3339999999998</v>
      </c>
      <c r="D156" s="123">
        <v>97.59</v>
      </c>
      <c r="E156" s="124">
        <f t="shared" si="6"/>
        <v>4.2084173521857553E-2</v>
      </c>
      <c r="F156" s="125"/>
      <c r="G156" s="452" t="s">
        <v>166</v>
      </c>
      <c r="H156" s="122">
        <v>988.89300000000003</v>
      </c>
      <c r="I156" s="123">
        <v>2221.3339999999998</v>
      </c>
      <c r="J156" s="127">
        <v>3307.817</v>
      </c>
      <c r="K156" s="128">
        <f t="shared" si="7"/>
        <v>0.70104361879753319</v>
      </c>
      <c r="L156" s="129">
        <f t="shared" si="8"/>
        <v>0.67154077749766683</v>
      </c>
    </row>
    <row r="157" spans="2:12" ht="15" x14ac:dyDescent="0.2">
      <c r="B157" s="443" t="s">
        <v>0</v>
      </c>
      <c r="C157" s="122">
        <v>492.90899999999999</v>
      </c>
      <c r="D157" s="123">
        <v>44.951999999999998</v>
      </c>
      <c r="E157" s="124">
        <f t="shared" si="6"/>
        <v>8.3575496271341476E-2</v>
      </c>
      <c r="F157" s="136"/>
      <c r="G157" s="451" t="s">
        <v>29</v>
      </c>
      <c r="H157" s="122">
        <v>672.46799999999996</v>
      </c>
      <c r="I157" s="123">
        <v>460.142</v>
      </c>
      <c r="J157" s="127">
        <v>1177.5619999999999</v>
      </c>
      <c r="K157" s="128">
        <f t="shared" si="7"/>
        <v>0.42893197980233738</v>
      </c>
      <c r="L157" s="129">
        <f t="shared" si="8"/>
        <v>0.39075819362377523</v>
      </c>
    </row>
    <row r="158" spans="2:12" ht="15" x14ac:dyDescent="0.2">
      <c r="B158" s="443" t="s">
        <v>1</v>
      </c>
      <c r="C158" s="122">
        <v>1252.047</v>
      </c>
      <c r="D158" s="123">
        <v>78.638999999999996</v>
      </c>
      <c r="E158" s="124">
        <f t="shared" si="6"/>
        <v>5.9096586272043145E-2</v>
      </c>
      <c r="F158" s="136"/>
      <c r="G158" s="451" t="s">
        <v>30</v>
      </c>
      <c r="H158" s="122">
        <v>636.07899999999995</v>
      </c>
      <c r="I158" s="123">
        <v>1234.481</v>
      </c>
      <c r="J158" s="127">
        <v>1949.1990000000001</v>
      </c>
      <c r="K158" s="128">
        <f t="shared" si="7"/>
        <v>0.67367159535788812</v>
      </c>
      <c r="L158" s="129">
        <f t="shared" si="8"/>
        <v>0.6333273308677051</v>
      </c>
    </row>
    <row r="159" spans="2:12" ht="15" x14ac:dyDescent="0.2">
      <c r="B159" s="443" t="s">
        <v>165</v>
      </c>
      <c r="C159" s="122">
        <v>1500.893</v>
      </c>
      <c r="D159" s="123">
        <v>52.198999999999998</v>
      </c>
      <c r="E159" s="124">
        <f t="shared" si="6"/>
        <v>3.360972820669992E-2</v>
      </c>
      <c r="F159" s="136"/>
      <c r="G159" s="451" t="s">
        <v>179</v>
      </c>
      <c r="H159" s="122">
        <v>520.94000000000005</v>
      </c>
      <c r="I159" s="123">
        <v>1490.37</v>
      </c>
      <c r="J159" s="127">
        <v>2063.509</v>
      </c>
      <c r="K159" s="128">
        <f t="shared" si="7"/>
        <v>0.74754653359883572</v>
      </c>
      <c r="L159" s="129">
        <f t="shared" si="8"/>
        <v>0.72225030276097646</v>
      </c>
    </row>
    <row r="160" spans="2:12" ht="15" x14ac:dyDescent="0.2">
      <c r="B160" s="445" t="s">
        <v>58</v>
      </c>
      <c r="C160" s="133">
        <v>737.74699999999996</v>
      </c>
      <c r="D160" s="134">
        <v>20.885999999999999</v>
      </c>
      <c r="E160" s="135">
        <f t="shared" si="6"/>
        <v>2.7531098699898372E-2</v>
      </c>
      <c r="F160" s="136"/>
      <c r="G160" s="453" t="s">
        <v>59</v>
      </c>
      <c r="H160" s="133">
        <v>142.69900000000001</v>
      </c>
      <c r="I160" s="134">
        <v>726.21400000000006</v>
      </c>
      <c r="J160" s="138">
        <v>889.79899999999998</v>
      </c>
      <c r="K160" s="165">
        <f t="shared" si="7"/>
        <v>0.83962782605959319</v>
      </c>
      <c r="L160" s="140">
        <f t="shared" si="8"/>
        <v>0.81615510918758061</v>
      </c>
    </row>
    <row r="161" spans="2:12" ht="16" thickBot="1" x14ac:dyDescent="0.25">
      <c r="B161" s="446" t="s">
        <v>166</v>
      </c>
      <c r="C161" s="167">
        <v>627.77099999999996</v>
      </c>
      <c r="D161" s="186">
        <v>16.048999999999999</v>
      </c>
      <c r="E161" s="168">
        <f t="shared" si="6"/>
        <v>2.492777484390047E-2</v>
      </c>
      <c r="F161" s="187"/>
      <c r="G161" s="454" t="s">
        <v>166</v>
      </c>
      <c r="H161" s="167">
        <v>108.83199999999999</v>
      </c>
      <c r="I161" s="186">
        <v>627.77099999999996</v>
      </c>
      <c r="J161" s="191">
        <v>752.65200000000004</v>
      </c>
      <c r="K161" s="188">
        <f t="shared" si="7"/>
        <v>0.85540196531730472</v>
      </c>
      <c r="L161" s="169">
        <f t="shared" si="8"/>
        <v>0.83407869772484489</v>
      </c>
    </row>
    <row r="162" spans="2:12" ht="16" thickBot="1" x14ac:dyDescent="0.25">
      <c r="B162" s="149" t="s">
        <v>23</v>
      </c>
      <c r="C162" s="114">
        <v>22579.385999999999</v>
      </c>
      <c r="D162" s="115">
        <v>837.17200000000003</v>
      </c>
      <c r="E162" s="116">
        <f t="shared" si="6"/>
        <v>3.5751283344033741E-2</v>
      </c>
      <c r="F162" s="117"/>
      <c r="G162" s="456" t="s">
        <v>22</v>
      </c>
      <c r="H162" s="114">
        <v>6891.4809999999998</v>
      </c>
      <c r="I162" s="115">
        <v>21829.329000000002</v>
      </c>
      <c r="J162" s="119">
        <v>29501.120999999999</v>
      </c>
      <c r="K162" s="120">
        <f t="shared" si="7"/>
        <v>0.76639935140091797</v>
      </c>
      <c r="L162" s="121">
        <f t="shared" si="8"/>
        <v>0.73994913617011371</v>
      </c>
    </row>
    <row r="163" spans="2:12" ht="15" x14ac:dyDescent="0.2">
      <c r="B163" s="439" t="s">
        <v>54</v>
      </c>
      <c r="C163" s="122">
        <v>105.774</v>
      </c>
      <c r="D163" s="123">
        <v>27.931000000000001</v>
      </c>
      <c r="E163" s="124">
        <f t="shared" si="6"/>
        <v>0.20890019071837251</v>
      </c>
      <c r="F163" s="125"/>
      <c r="G163" s="448" t="s">
        <v>47</v>
      </c>
      <c r="H163" s="122">
        <v>461.27600000000001</v>
      </c>
      <c r="I163" s="123">
        <v>105.774</v>
      </c>
      <c r="J163" s="127">
        <v>594.98099999999999</v>
      </c>
      <c r="K163" s="128">
        <f t="shared" si="7"/>
        <v>0.22472146169373472</v>
      </c>
      <c r="L163" s="129">
        <f t="shared" si="8"/>
        <v>0.17777710548740211</v>
      </c>
    </row>
    <row r="164" spans="2:12" ht="15" x14ac:dyDescent="0.2">
      <c r="B164" s="440" t="s">
        <v>92</v>
      </c>
      <c r="C164" s="122">
        <v>5028.3270000000002</v>
      </c>
      <c r="D164" s="123">
        <v>231.321</v>
      </c>
      <c r="E164" s="124">
        <f t="shared" si="6"/>
        <v>4.3980319595531864E-2</v>
      </c>
      <c r="F164" s="125"/>
      <c r="G164" s="448" t="s">
        <v>17</v>
      </c>
      <c r="H164" s="122">
        <v>2003.778</v>
      </c>
      <c r="I164" s="123">
        <v>5028.3270000000002</v>
      </c>
      <c r="J164" s="127">
        <v>7263.4260000000004</v>
      </c>
      <c r="K164" s="128">
        <f t="shared" si="7"/>
        <v>0.72412770502514923</v>
      </c>
      <c r="L164" s="129">
        <f t="shared" si="8"/>
        <v>0.69228033713016424</v>
      </c>
    </row>
    <row r="165" spans="2:12" ht="15" x14ac:dyDescent="0.2">
      <c r="B165" s="441" t="s">
        <v>166</v>
      </c>
      <c r="C165" s="122">
        <v>17255.848000000002</v>
      </c>
      <c r="D165" s="123">
        <v>563.875</v>
      </c>
      <c r="E165" s="124">
        <f t="shared" si="6"/>
        <v>3.1643308933590041E-2</v>
      </c>
      <c r="F165" s="125"/>
      <c r="G165" s="449" t="s">
        <v>166</v>
      </c>
      <c r="H165" s="122">
        <v>4369.7349999999997</v>
      </c>
      <c r="I165" s="123">
        <v>17255.848000000002</v>
      </c>
      <c r="J165" s="127">
        <v>22189.457999999999</v>
      </c>
      <c r="K165" s="128">
        <f t="shared" si="7"/>
        <v>0.80307157570049703</v>
      </c>
      <c r="L165" s="129">
        <f t="shared" si="8"/>
        <v>0.77765973373482145</v>
      </c>
    </row>
    <row r="166" spans="2:12" ht="15" x14ac:dyDescent="0.2">
      <c r="B166" s="442" t="s">
        <v>60</v>
      </c>
      <c r="C166" s="133">
        <v>15751.905000000001</v>
      </c>
      <c r="D166" s="134">
        <v>670.10300000000007</v>
      </c>
      <c r="E166" s="135">
        <f t="shared" si="6"/>
        <v>4.0805180462705898E-2</v>
      </c>
      <c r="F166" s="136"/>
      <c r="G166" s="450" t="s">
        <v>61</v>
      </c>
      <c r="H166" s="133">
        <v>5486.732</v>
      </c>
      <c r="I166" s="134">
        <v>15351.942000000001</v>
      </c>
      <c r="J166" s="138">
        <v>21486.816999999999</v>
      </c>
      <c r="K166" s="139">
        <f t="shared" si="7"/>
        <v>0.74464658958095098</v>
      </c>
      <c r="L166" s="140">
        <f t="shared" si="8"/>
        <v>0.71448190767390074</v>
      </c>
    </row>
    <row r="167" spans="2:12" ht="15" x14ac:dyDescent="0.2">
      <c r="B167" s="443" t="s">
        <v>92</v>
      </c>
      <c r="C167" s="122">
        <v>4083.0210000000002</v>
      </c>
      <c r="D167" s="123">
        <v>212.67</v>
      </c>
      <c r="E167" s="124">
        <f t="shared" si="6"/>
        <v>4.9507750906664379E-2</v>
      </c>
      <c r="F167" s="125"/>
      <c r="G167" s="451" t="s">
        <v>92</v>
      </c>
      <c r="H167" s="122">
        <v>1719.4929999999999</v>
      </c>
      <c r="I167" s="123">
        <v>4083.0210000000002</v>
      </c>
      <c r="J167" s="127">
        <v>6015.1840000000002</v>
      </c>
      <c r="K167" s="128">
        <f t="shared" si="7"/>
        <v>0.71414124655205902</v>
      </c>
      <c r="L167" s="129">
        <f t="shared" si="8"/>
        <v>0.67878571960558476</v>
      </c>
    </row>
    <row r="168" spans="2:12" ht="15" x14ac:dyDescent="0.2">
      <c r="B168" s="444" t="s">
        <v>166</v>
      </c>
      <c r="C168" s="122">
        <v>11860.539000000001</v>
      </c>
      <c r="D168" s="123">
        <v>454.70800000000003</v>
      </c>
      <c r="E168" s="124">
        <f t="shared" si="6"/>
        <v>3.6922361362301544E-2</v>
      </c>
      <c r="F168" s="125"/>
      <c r="G168" s="452" t="s">
        <v>166</v>
      </c>
      <c r="H168" s="122">
        <v>3307.3029999999999</v>
      </c>
      <c r="I168" s="123">
        <v>11860.539000000001</v>
      </c>
      <c r="J168" s="127">
        <v>15622.55</v>
      </c>
      <c r="K168" s="128">
        <f t="shared" si="7"/>
        <v>0.78829941334801301</v>
      </c>
      <c r="L168" s="129">
        <f t="shared" si="8"/>
        <v>0.75919353754668739</v>
      </c>
    </row>
    <row r="169" spans="2:12" ht="15" x14ac:dyDescent="0.2">
      <c r="B169" s="443" t="s">
        <v>0</v>
      </c>
      <c r="C169" s="122">
        <v>6332.3850000000002</v>
      </c>
      <c r="D169" s="123">
        <v>352.43599999999998</v>
      </c>
      <c r="E169" s="124">
        <f t="shared" si="6"/>
        <v>5.2721830547145541E-2</v>
      </c>
      <c r="F169" s="136"/>
      <c r="G169" s="451" t="s">
        <v>29</v>
      </c>
      <c r="H169" s="122">
        <v>2575.4720000000002</v>
      </c>
      <c r="I169" s="123">
        <v>6181.4530000000004</v>
      </c>
      <c r="J169" s="127">
        <v>9094.3109999999997</v>
      </c>
      <c r="K169" s="128">
        <f t="shared" si="7"/>
        <v>0.71680405475467024</v>
      </c>
      <c r="L169" s="129">
        <f t="shared" si="8"/>
        <v>0.67970547741329723</v>
      </c>
    </row>
    <row r="170" spans="2:12" ht="15" x14ac:dyDescent="0.2">
      <c r="B170" s="443" t="s">
        <v>1</v>
      </c>
      <c r="C170" s="122">
        <v>5648.4040000000005</v>
      </c>
      <c r="D170" s="123">
        <v>178.61199999999999</v>
      </c>
      <c r="E170" s="124">
        <f t="shared" si="6"/>
        <v>3.0652395668726493E-2</v>
      </c>
      <c r="F170" s="136"/>
      <c r="G170" s="451" t="s">
        <v>30</v>
      </c>
      <c r="H170" s="122">
        <v>1784.9079999999999</v>
      </c>
      <c r="I170" s="123">
        <v>5495.6080000000002</v>
      </c>
      <c r="J170" s="127">
        <v>7455.86</v>
      </c>
      <c r="K170" s="128">
        <f t="shared" si="7"/>
        <v>0.76060333750901965</v>
      </c>
      <c r="L170" s="129">
        <f t="shared" si="8"/>
        <v>0.73708572854104026</v>
      </c>
    </row>
    <row r="171" spans="2:12" ht="15" x14ac:dyDescent="0.2">
      <c r="B171" s="443" t="s">
        <v>165</v>
      </c>
      <c r="C171" s="122">
        <v>3771.116</v>
      </c>
      <c r="D171" s="123">
        <v>139.05500000000001</v>
      </c>
      <c r="E171" s="124">
        <f t="shared" si="6"/>
        <v>3.5562383333107433E-2</v>
      </c>
      <c r="F171" s="136"/>
      <c r="G171" s="451" t="s">
        <v>179</v>
      </c>
      <c r="H171" s="122">
        <v>1126.3520000000001</v>
      </c>
      <c r="I171" s="123">
        <v>3674.8809999999999</v>
      </c>
      <c r="J171" s="127">
        <v>4936.6459999999997</v>
      </c>
      <c r="K171" s="128">
        <f t="shared" si="7"/>
        <v>0.77183861269371956</v>
      </c>
      <c r="L171" s="129">
        <f t="shared" si="8"/>
        <v>0.7444084505958094</v>
      </c>
    </row>
    <row r="172" spans="2:12" ht="15" x14ac:dyDescent="0.2">
      <c r="B172" s="445" t="s">
        <v>58</v>
      </c>
      <c r="C172" s="133">
        <v>6721.7049999999999</v>
      </c>
      <c r="D172" s="134">
        <v>139.13999999999999</v>
      </c>
      <c r="E172" s="135">
        <f t="shared" si="6"/>
        <v>2.0280300750126257E-2</v>
      </c>
      <c r="F172" s="136"/>
      <c r="G172" s="453" t="s">
        <v>59</v>
      </c>
      <c r="H172" s="133">
        <v>1404.749</v>
      </c>
      <c r="I172" s="134">
        <v>6477.3869999999997</v>
      </c>
      <c r="J172" s="138">
        <v>8014.3040000000001</v>
      </c>
      <c r="K172" s="165">
        <f t="shared" si="7"/>
        <v>0.82471977604043967</v>
      </c>
      <c r="L172" s="140">
        <f t="shared" si="8"/>
        <v>0.80822826286599558</v>
      </c>
    </row>
    <row r="173" spans="2:12" ht="16" thickBot="1" x14ac:dyDescent="0.25">
      <c r="B173" s="446" t="s">
        <v>166</v>
      </c>
      <c r="C173" s="167">
        <v>5395.3090000000002</v>
      </c>
      <c r="D173" s="186">
        <v>109.167</v>
      </c>
      <c r="E173" s="168">
        <f t="shared" si="6"/>
        <v>1.9832405482374707E-2</v>
      </c>
      <c r="F173" s="187"/>
      <c r="G173" s="454" t="s">
        <v>166</v>
      </c>
      <c r="H173" s="167">
        <v>1062.432</v>
      </c>
      <c r="I173" s="186">
        <v>5395.3090000000002</v>
      </c>
      <c r="J173" s="191">
        <v>6566.9080000000004</v>
      </c>
      <c r="K173" s="188">
        <f t="shared" si="7"/>
        <v>0.83821427070395993</v>
      </c>
      <c r="L173" s="169">
        <f t="shared" si="8"/>
        <v>0.82159046540624592</v>
      </c>
    </row>
    <row r="174" spans="2:12" ht="16" thickBot="1" x14ac:dyDescent="0.25">
      <c r="B174" s="149" t="s">
        <v>48</v>
      </c>
      <c r="C174" s="114">
        <v>13624.852000000001</v>
      </c>
      <c r="D174" s="115">
        <v>445.59699999999998</v>
      </c>
      <c r="E174" s="116">
        <f t="shared" si="6"/>
        <v>3.1668996490446036E-2</v>
      </c>
      <c r="F174" s="117"/>
      <c r="G174" s="456" t="s">
        <v>49</v>
      </c>
      <c r="H174" s="114">
        <v>1630.836</v>
      </c>
      <c r="I174" s="115">
        <v>13194.227000000001</v>
      </c>
      <c r="J174" s="119">
        <v>15235.34</v>
      </c>
      <c r="K174" s="120">
        <f t="shared" si="7"/>
        <v>0.89295703279349203</v>
      </c>
      <c r="L174" s="121">
        <f t="shared" si="8"/>
        <v>0.86602773551492784</v>
      </c>
    </row>
    <row r="175" spans="2:12" ht="15" x14ac:dyDescent="0.2">
      <c r="B175" s="439" t="s">
        <v>54</v>
      </c>
      <c r="C175" s="122">
        <v>59.286000000000001</v>
      </c>
      <c r="D175" s="123">
        <v>18.434000000000001</v>
      </c>
      <c r="E175" s="124">
        <f t="shared" si="6"/>
        <v>0.23718476582604223</v>
      </c>
      <c r="F175" s="125"/>
      <c r="G175" s="448" t="s">
        <v>47</v>
      </c>
      <c r="H175" s="122">
        <v>210.035</v>
      </c>
      <c r="I175" s="123">
        <v>59.286000000000001</v>
      </c>
      <c r="J175" s="127">
        <v>287.755</v>
      </c>
      <c r="K175" s="128">
        <f t="shared" si="7"/>
        <v>0.27009087591875031</v>
      </c>
      <c r="L175" s="129">
        <f t="shared" si="8"/>
        <v>0.20602943476221092</v>
      </c>
    </row>
    <row r="176" spans="2:12" ht="15" x14ac:dyDescent="0.2">
      <c r="B176" s="440" t="s">
        <v>92</v>
      </c>
      <c r="C176" s="122">
        <v>3259.527</v>
      </c>
      <c r="D176" s="123">
        <v>127.05200000000001</v>
      </c>
      <c r="E176" s="124">
        <f t="shared" si="6"/>
        <v>3.7516325471810934E-2</v>
      </c>
      <c r="F176" s="125"/>
      <c r="G176" s="448" t="s">
        <v>17</v>
      </c>
      <c r="H176" s="122">
        <v>541.72299999999996</v>
      </c>
      <c r="I176" s="123">
        <v>3259.527</v>
      </c>
      <c r="J176" s="127">
        <v>3928.3020000000001</v>
      </c>
      <c r="K176" s="128">
        <f t="shared" si="7"/>
        <v>0.86209741511726956</v>
      </c>
      <c r="L176" s="129">
        <f t="shared" si="8"/>
        <v>0.82975468790332307</v>
      </c>
    </row>
    <row r="177" spans="2:12" ht="15" x14ac:dyDescent="0.2">
      <c r="B177" s="441" t="s">
        <v>166</v>
      </c>
      <c r="C177" s="122">
        <v>10460.605</v>
      </c>
      <c r="D177" s="123">
        <v>287.26100000000002</v>
      </c>
      <c r="E177" s="124">
        <f t="shared" si="6"/>
        <v>2.6727259160097459E-2</v>
      </c>
      <c r="F177" s="125"/>
      <c r="G177" s="449" t="s">
        <v>166</v>
      </c>
      <c r="H177" s="122">
        <v>761.38699999999994</v>
      </c>
      <c r="I177" s="123">
        <v>10460.605</v>
      </c>
      <c r="J177" s="127">
        <v>11509.253000000001</v>
      </c>
      <c r="K177" s="128">
        <f t="shared" si="7"/>
        <v>0.93384566313730344</v>
      </c>
      <c r="L177" s="129">
        <f t="shared" si="8"/>
        <v>0.90888652808309967</v>
      </c>
    </row>
    <row r="178" spans="2:12" ht="15" x14ac:dyDescent="0.2">
      <c r="B178" s="442" t="s">
        <v>60</v>
      </c>
      <c r="C178" s="133">
        <v>9844.9670000000006</v>
      </c>
      <c r="D178" s="134">
        <v>354.07799999999997</v>
      </c>
      <c r="E178" s="135">
        <f t="shared" si="6"/>
        <v>3.4716779855368807E-2</v>
      </c>
      <c r="F178" s="136"/>
      <c r="G178" s="450" t="s">
        <v>61</v>
      </c>
      <c r="H178" s="133">
        <v>1324</v>
      </c>
      <c r="I178" s="134">
        <v>9624.0190000000002</v>
      </c>
      <c r="J178" s="138">
        <v>11291.16</v>
      </c>
      <c r="K178" s="139">
        <f t="shared" si="7"/>
        <v>0.88274012590380435</v>
      </c>
      <c r="L178" s="140">
        <f t="shared" si="8"/>
        <v>0.85234989141948214</v>
      </c>
    </row>
    <row r="179" spans="2:12" ht="15" x14ac:dyDescent="0.2">
      <c r="B179" s="443" t="s">
        <v>92</v>
      </c>
      <c r="C179" s="122">
        <v>2771.0929999999998</v>
      </c>
      <c r="D179" s="123">
        <v>118.45699999999999</v>
      </c>
      <c r="E179" s="124">
        <f t="shared" si="6"/>
        <v>4.0994964613867216E-2</v>
      </c>
      <c r="F179" s="125"/>
      <c r="G179" s="451" t="s">
        <v>92</v>
      </c>
      <c r="H179" s="122">
        <v>493.31299999999999</v>
      </c>
      <c r="I179" s="123">
        <v>2771.0929999999998</v>
      </c>
      <c r="J179" s="127">
        <v>3382.8629999999998</v>
      </c>
      <c r="K179" s="128">
        <f t="shared" si="7"/>
        <v>0.85417292985261295</v>
      </c>
      <c r="L179" s="129">
        <f t="shared" si="8"/>
        <v>0.81915614081918187</v>
      </c>
    </row>
    <row r="180" spans="2:12" ht="15" x14ac:dyDescent="0.2">
      <c r="B180" s="444" t="s">
        <v>166</v>
      </c>
      <c r="C180" s="122">
        <v>7502.6180000000004</v>
      </c>
      <c r="D180" s="123">
        <v>235.29400000000001</v>
      </c>
      <c r="E180" s="124">
        <f t="shared" si="6"/>
        <v>3.0407944675514532E-2</v>
      </c>
      <c r="F180" s="125"/>
      <c r="G180" s="452" t="s">
        <v>166</v>
      </c>
      <c r="H180" s="122">
        <v>569.18700000000001</v>
      </c>
      <c r="I180" s="123">
        <v>7502.6180000000004</v>
      </c>
      <c r="J180" s="127">
        <v>8307.0990000000002</v>
      </c>
      <c r="K180" s="128">
        <f t="shared" si="7"/>
        <v>0.93148185666259664</v>
      </c>
      <c r="L180" s="129">
        <f t="shared" si="8"/>
        <v>0.90315740789895493</v>
      </c>
    </row>
    <row r="181" spans="2:12" ht="15" x14ac:dyDescent="0.2">
      <c r="B181" s="443" t="s">
        <v>0</v>
      </c>
      <c r="C181" s="122">
        <v>4408.8680000000004</v>
      </c>
      <c r="D181" s="123">
        <v>212.52</v>
      </c>
      <c r="E181" s="124">
        <f t="shared" si="6"/>
        <v>4.5986184237289743E-2</v>
      </c>
      <c r="F181" s="136"/>
      <c r="G181" s="451" t="s">
        <v>29</v>
      </c>
      <c r="H181" s="122">
        <v>585.49699999999996</v>
      </c>
      <c r="I181" s="123">
        <v>4320.12</v>
      </c>
      <c r="J181" s="127">
        <v>5111.8599999999997</v>
      </c>
      <c r="K181" s="128">
        <f t="shared" si="7"/>
        <v>0.88546302128775034</v>
      </c>
      <c r="L181" s="129">
        <f t="shared" si="8"/>
        <v>0.84511704154652123</v>
      </c>
    </row>
    <row r="182" spans="2:12" ht="15" x14ac:dyDescent="0.2">
      <c r="B182" s="443" t="s">
        <v>1</v>
      </c>
      <c r="C182" s="122">
        <v>3410.8240000000001</v>
      </c>
      <c r="D182" s="123">
        <v>87.778000000000006</v>
      </c>
      <c r="E182" s="124">
        <f t="shared" si="6"/>
        <v>2.5089450014605837E-2</v>
      </c>
      <c r="F182" s="136"/>
      <c r="G182" s="451" t="s">
        <v>30</v>
      </c>
      <c r="H182" s="122">
        <v>417.41399999999999</v>
      </c>
      <c r="I182" s="123">
        <v>3332.6970000000001</v>
      </c>
      <c r="J182" s="127">
        <v>3836.8710000000001</v>
      </c>
      <c r="K182" s="128">
        <f t="shared" si="7"/>
        <v>0.89120979047770965</v>
      </c>
      <c r="L182" s="129">
        <f t="shared" si="8"/>
        <v>0.86859761508791933</v>
      </c>
    </row>
    <row r="183" spans="2:12" ht="15" x14ac:dyDescent="0.2">
      <c r="B183" s="443" t="s">
        <v>165</v>
      </c>
      <c r="C183" s="122">
        <v>2025.2750000000001</v>
      </c>
      <c r="D183" s="123">
        <v>53.78</v>
      </c>
      <c r="E183" s="124">
        <f t="shared" si="6"/>
        <v>2.586752154223914E-2</v>
      </c>
      <c r="F183" s="136"/>
      <c r="G183" s="451" t="s">
        <v>179</v>
      </c>
      <c r="H183" s="122">
        <v>321.089</v>
      </c>
      <c r="I183" s="123">
        <v>1971.202</v>
      </c>
      <c r="J183" s="127">
        <v>2342.4290000000001</v>
      </c>
      <c r="K183" s="128">
        <f t="shared" si="7"/>
        <v>0.8629247674102396</v>
      </c>
      <c r="L183" s="129">
        <f t="shared" si="8"/>
        <v>0.8415204900554083</v>
      </c>
    </row>
    <row r="184" spans="2:12" ht="15" x14ac:dyDescent="0.2">
      <c r="B184" s="445" t="s">
        <v>58</v>
      </c>
      <c r="C184" s="133">
        <v>3720.598</v>
      </c>
      <c r="D184" s="134">
        <v>73.085999999999999</v>
      </c>
      <c r="E184" s="135">
        <f t="shared" si="6"/>
        <v>1.9265178649565964E-2</v>
      </c>
      <c r="F184" s="136"/>
      <c r="G184" s="453" t="s">
        <v>59</v>
      </c>
      <c r="H184" s="133">
        <v>306.83600000000001</v>
      </c>
      <c r="I184" s="134">
        <v>3570.2080000000001</v>
      </c>
      <c r="J184" s="138">
        <v>3944.18</v>
      </c>
      <c r="K184" s="165">
        <f t="shared" si="7"/>
        <v>0.9222053760223925</v>
      </c>
      <c r="L184" s="140">
        <f t="shared" si="8"/>
        <v>0.90518384049409517</v>
      </c>
    </row>
    <row r="185" spans="2:12" ht="16" thickBot="1" x14ac:dyDescent="0.25">
      <c r="B185" s="446" t="s">
        <v>166</v>
      </c>
      <c r="C185" s="167">
        <v>2957.9870000000001</v>
      </c>
      <c r="D185" s="186">
        <v>51.966999999999999</v>
      </c>
      <c r="E185" s="168">
        <f t="shared" si="6"/>
        <v>1.7265047904386578E-2</v>
      </c>
      <c r="F185" s="187"/>
      <c r="G185" s="454" t="s">
        <v>166</v>
      </c>
      <c r="H185" s="167">
        <v>192.2</v>
      </c>
      <c r="I185" s="186">
        <v>2957.9870000000001</v>
      </c>
      <c r="J185" s="191">
        <v>3202.154</v>
      </c>
      <c r="K185" s="188">
        <f t="shared" si="7"/>
        <v>0.93997790237446421</v>
      </c>
      <c r="L185" s="169">
        <f t="shared" si="8"/>
        <v>0.92374913886090426</v>
      </c>
    </row>
    <row r="186" spans="2:12" ht="16" thickBot="1" x14ac:dyDescent="0.25">
      <c r="B186" s="149" t="s">
        <v>50</v>
      </c>
      <c r="C186" s="114">
        <v>8954.5339999999997</v>
      </c>
      <c r="D186" s="115">
        <v>391.57499999999999</v>
      </c>
      <c r="E186" s="116">
        <f t="shared" si="6"/>
        <v>4.1897114617430634E-2</v>
      </c>
      <c r="F186" s="117"/>
      <c r="G186" s="456" t="s">
        <v>51</v>
      </c>
      <c r="H186" s="114">
        <v>5260.6450000000004</v>
      </c>
      <c r="I186" s="115">
        <v>8635.1020000000008</v>
      </c>
      <c r="J186" s="119">
        <v>14265.781000000001</v>
      </c>
      <c r="K186" s="120">
        <f t="shared" si="7"/>
        <v>0.63124030853971469</v>
      </c>
      <c r="L186" s="121">
        <f t="shared" si="8"/>
        <v>0.60530173567083356</v>
      </c>
    </row>
    <row r="187" spans="2:12" ht="15" x14ac:dyDescent="0.2">
      <c r="B187" s="439" t="s">
        <v>54</v>
      </c>
      <c r="C187" s="122">
        <v>46.488</v>
      </c>
      <c r="D187" s="123">
        <v>9.4969999999999999</v>
      </c>
      <c r="E187" s="124">
        <f t="shared" si="6"/>
        <v>0.169634723586675</v>
      </c>
      <c r="F187" s="125"/>
      <c r="G187" s="448" t="s">
        <v>47</v>
      </c>
      <c r="H187" s="122">
        <v>251.24100000000001</v>
      </c>
      <c r="I187" s="123">
        <v>46.488</v>
      </c>
      <c r="J187" s="127">
        <v>307.226</v>
      </c>
      <c r="K187" s="128">
        <f t="shared" si="7"/>
        <v>0.18222741564841513</v>
      </c>
      <c r="L187" s="129">
        <f t="shared" si="8"/>
        <v>0.15131531836498213</v>
      </c>
    </row>
    <row r="188" spans="2:12" ht="15" x14ac:dyDescent="0.2">
      <c r="B188" s="440" t="s">
        <v>92</v>
      </c>
      <c r="C188" s="122">
        <v>1768.8</v>
      </c>
      <c r="D188" s="123">
        <v>104.26900000000001</v>
      </c>
      <c r="E188" s="124">
        <f t="shared" si="6"/>
        <v>5.5667463398305139E-2</v>
      </c>
      <c r="F188" s="125"/>
      <c r="G188" s="448" t="s">
        <v>17</v>
      </c>
      <c r="H188" s="122">
        <v>1462.0550000000001</v>
      </c>
      <c r="I188" s="123">
        <v>1768.8</v>
      </c>
      <c r="J188" s="127">
        <v>3335.1239999999998</v>
      </c>
      <c r="K188" s="128">
        <f t="shared" si="7"/>
        <v>0.56161899827412709</v>
      </c>
      <c r="L188" s="129">
        <f t="shared" si="8"/>
        <v>0.53035509324390939</v>
      </c>
    </row>
    <row r="189" spans="2:12" ht="15" x14ac:dyDescent="0.2">
      <c r="B189" s="441" t="s">
        <v>166</v>
      </c>
      <c r="C189" s="122">
        <v>6795.2430000000004</v>
      </c>
      <c r="D189" s="123">
        <v>276.61399999999998</v>
      </c>
      <c r="E189" s="124">
        <f t="shared" si="6"/>
        <v>3.9114761511721739E-2</v>
      </c>
      <c r="F189" s="125"/>
      <c r="G189" s="449" t="s">
        <v>166</v>
      </c>
      <c r="H189" s="122">
        <v>3608.348</v>
      </c>
      <c r="I189" s="123">
        <v>6795.2430000000004</v>
      </c>
      <c r="J189" s="127">
        <v>10680.205</v>
      </c>
      <c r="K189" s="128">
        <f t="shared" si="7"/>
        <v>0.66214618539625414</v>
      </c>
      <c r="L189" s="129">
        <f t="shared" si="8"/>
        <v>0.63624649526858335</v>
      </c>
    </row>
    <row r="190" spans="2:12" ht="15" x14ac:dyDescent="0.2">
      <c r="B190" s="442" t="s">
        <v>60</v>
      </c>
      <c r="C190" s="133">
        <v>5906.9380000000001</v>
      </c>
      <c r="D190" s="134">
        <v>316.02499999999998</v>
      </c>
      <c r="E190" s="135">
        <f t="shared" si="6"/>
        <v>5.0783686163649054E-2</v>
      </c>
      <c r="F190" s="136"/>
      <c r="G190" s="450" t="s">
        <v>61</v>
      </c>
      <c r="H190" s="133">
        <v>4162.732</v>
      </c>
      <c r="I190" s="134">
        <v>5727.9230000000007</v>
      </c>
      <c r="J190" s="138">
        <v>10195.657000000001</v>
      </c>
      <c r="K190" s="139">
        <f t="shared" si="7"/>
        <v>0.59171517833524612</v>
      </c>
      <c r="L190" s="140">
        <f t="shared" si="8"/>
        <v>0.56180028417982286</v>
      </c>
    </row>
    <row r="191" spans="2:12" ht="15" x14ac:dyDescent="0.2">
      <c r="B191" s="443" t="s">
        <v>92</v>
      </c>
      <c r="C191" s="122">
        <v>1311.9280000000001</v>
      </c>
      <c r="D191" s="123">
        <v>94.212999999999994</v>
      </c>
      <c r="E191" s="124">
        <f t="shared" si="6"/>
        <v>6.7001104441162015E-2</v>
      </c>
      <c r="F191" s="125"/>
      <c r="G191" s="451" t="s">
        <v>92</v>
      </c>
      <c r="H191" s="122">
        <v>1226.18</v>
      </c>
      <c r="I191" s="123">
        <v>1311.9280000000001</v>
      </c>
      <c r="J191" s="127">
        <v>2632.3209999999999</v>
      </c>
      <c r="K191" s="128">
        <f t="shared" si="7"/>
        <v>0.5341829510914512</v>
      </c>
      <c r="L191" s="129">
        <f t="shared" si="8"/>
        <v>0.49839210339468482</v>
      </c>
    </row>
    <row r="192" spans="2:12" ht="15" x14ac:dyDescent="0.2">
      <c r="B192" s="444" t="s">
        <v>166</v>
      </c>
      <c r="C192" s="122">
        <v>4357.9210000000003</v>
      </c>
      <c r="D192" s="123">
        <v>219.41399999999999</v>
      </c>
      <c r="E192" s="124">
        <f t="shared" si="6"/>
        <v>4.7934879138188481E-2</v>
      </c>
      <c r="F192" s="125"/>
      <c r="G192" s="452" t="s">
        <v>166</v>
      </c>
      <c r="H192" s="122">
        <v>2738.116</v>
      </c>
      <c r="I192" s="123">
        <v>4357.9210000000003</v>
      </c>
      <c r="J192" s="127">
        <v>7315.451</v>
      </c>
      <c r="K192" s="128">
        <f t="shared" si="7"/>
        <v>0.62570783400777341</v>
      </c>
      <c r="L192" s="129">
        <f t="shared" si="8"/>
        <v>0.59571460460879311</v>
      </c>
    </row>
    <row r="193" spans="2:12" ht="15" x14ac:dyDescent="0.2">
      <c r="B193" s="443" t="s">
        <v>0</v>
      </c>
      <c r="C193" s="122">
        <v>1923.5170000000001</v>
      </c>
      <c r="D193" s="123">
        <v>139.916</v>
      </c>
      <c r="E193" s="124">
        <f t="shared" si="6"/>
        <v>6.7807387009900494E-2</v>
      </c>
      <c r="F193" s="136"/>
      <c r="G193" s="451" t="s">
        <v>29</v>
      </c>
      <c r="H193" s="122">
        <v>1989.9749999999999</v>
      </c>
      <c r="I193" s="123">
        <v>1861.3330000000001</v>
      </c>
      <c r="J193" s="127">
        <v>3982.451</v>
      </c>
      <c r="K193" s="128">
        <f t="shared" si="7"/>
        <v>0.50031400260794168</v>
      </c>
      <c r="L193" s="129">
        <f t="shared" si="8"/>
        <v>0.46738377948655241</v>
      </c>
    </row>
    <row r="194" spans="2:12" ht="15" x14ac:dyDescent="0.2">
      <c r="B194" s="443" t="s">
        <v>1</v>
      </c>
      <c r="C194" s="122">
        <v>2237.58</v>
      </c>
      <c r="D194" s="123">
        <v>90.834000000000003</v>
      </c>
      <c r="E194" s="124">
        <f t="shared" si="6"/>
        <v>3.9011103695476841E-2</v>
      </c>
      <c r="F194" s="136"/>
      <c r="G194" s="451" t="s">
        <v>30</v>
      </c>
      <c r="H194" s="122">
        <v>1367.4939999999999</v>
      </c>
      <c r="I194" s="123">
        <v>2162.9110000000001</v>
      </c>
      <c r="J194" s="127">
        <v>3618.989</v>
      </c>
      <c r="K194" s="128">
        <f t="shared" si="7"/>
        <v>0.62213369534972329</v>
      </c>
      <c r="L194" s="129">
        <f t="shared" si="8"/>
        <v>0.59765614098302045</v>
      </c>
    </row>
    <row r="195" spans="2:12" ht="15" x14ac:dyDescent="0.2">
      <c r="B195" s="443" t="s">
        <v>165</v>
      </c>
      <c r="C195" s="122">
        <v>1745.8409999999999</v>
      </c>
      <c r="D195" s="123">
        <v>85.275000000000006</v>
      </c>
      <c r="E195" s="124">
        <f t="shared" si="6"/>
        <v>4.656996061418283E-2</v>
      </c>
      <c r="F195" s="136"/>
      <c r="G195" s="451" t="s">
        <v>179</v>
      </c>
      <c r="H195" s="122">
        <v>805.26300000000003</v>
      </c>
      <c r="I195" s="123">
        <v>1703.6790000000001</v>
      </c>
      <c r="J195" s="127">
        <v>2594.2170000000001</v>
      </c>
      <c r="K195" s="128">
        <f t="shared" si="7"/>
        <v>0.68959304483780659</v>
      </c>
      <c r="L195" s="129">
        <f t="shared" si="8"/>
        <v>0.65672185480243173</v>
      </c>
    </row>
    <row r="196" spans="2:12" ht="15" x14ac:dyDescent="0.2">
      <c r="B196" s="445" t="s">
        <v>58</v>
      </c>
      <c r="C196" s="133">
        <v>3001.107</v>
      </c>
      <c r="D196" s="134">
        <v>66.054000000000002</v>
      </c>
      <c r="E196" s="135">
        <f t="shared" si="6"/>
        <v>2.1535876336455765E-2</v>
      </c>
      <c r="F196" s="136"/>
      <c r="G196" s="453" t="s">
        <v>59</v>
      </c>
      <c r="H196" s="133">
        <v>1097.913</v>
      </c>
      <c r="I196" s="134">
        <v>2907.1790000000001</v>
      </c>
      <c r="J196" s="138">
        <v>4070.1239999999998</v>
      </c>
      <c r="K196" s="165">
        <f t="shared" si="7"/>
        <v>0.73025072454794993</v>
      </c>
      <c r="L196" s="140">
        <f t="shared" si="8"/>
        <v>0.71427283296528565</v>
      </c>
    </row>
    <row r="197" spans="2:12" ht="16" thickBot="1" x14ac:dyDescent="0.25">
      <c r="B197" s="446" t="s">
        <v>166</v>
      </c>
      <c r="C197" s="167">
        <v>2437.3220000000001</v>
      </c>
      <c r="D197" s="186">
        <v>57.2</v>
      </c>
      <c r="E197" s="168">
        <f t="shared" si="6"/>
        <v>2.2930244752301245E-2</v>
      </c>
      <c r="F197" s="187"/>
      <c r="G197" s="454" t="s">
        <v>166</v>
      </c>
      <c r="H197" s="167">
        <v>870.23199999999997</v>
      </c>
      <c r="I197" s="186">
        <v>2437.3220000000001</v>
      </c>
      <c r="J197" s="191">
        <v>3364.7539999999999</v>
      </c>
      <c r="K197" s="188">
        <f t="shared" si="7"/>
        <v>0.74136831399858649</v>
      </c>
      <c r="L197" s="169">
        <f t="shared" si="8"/>
        <v>0.7243685571069981</v>
      </c>
    </row>
    <row r="198" spans="2:12" ht="16" thickBot="1" x14ac:dyDescent="0.25">
      <c r="B198" s="149" t="s">
        <v>192</v>
      </c>
      <c r="C198" s="114">
        <v>11273.834000000001</v>
      </c>
      <c r="D198" s="115">
        <v>481.71199999999999</v>
      </c>
      <c r="E198" s="116">
        <f t="shared" si="6"/>
        <v>4.0977424613029459E-2</v>
      </c>
      <c r="F198" s="117"/>
      <c r="G198" s="456" t="s">
        <v>193</v>
      </c>
      <c r="H198" s="114">
        <v>3332.5819999999999</v>
      </c>
      <c r="I198" s="115">
        <v>11001.509</v>
      </c>
      <c r="J198" s="119">
        <v>14786.713</v>
      </c>
      <c r="K198" s="120">
        <f t="shared" si="7"/>
        <v>0.7746232039534412</v>
      </c>
      <c r="L198" s="121">
        <f t="shared" si="8"/>
        <v>0.74401315559448544</v>
      </c>
    </row>
    <row r="199" spans="2:12" ht="15" x14ac:dyDescent="0.2">
      <c r="B199" s="439" t="s">
        <v>54</v>
      </c>
      <c r="C199" s="122">
        <v>68.738</v>
      </c>
      <c r="D199" s="123">
        <v>16.423999999999999</v>
      </c>
      <c r="E199" s="124">
        <f t="shared" si="6"/>
        <v>0.19285596862450385</v>
      </c>
      <c r="F199" s="125"/>
      <c r="G199" s="448" t="s">
        <v>47</v>
      </c>
      <c r="H199" s="122">
        <v>250.66399999999999</v>
      </c>
      <c r="I199" s="123">
        <v>68.738</v>
      </c>
      <c r="J199" s="127">
        <v>335.82600000000002</v>
      </c>
      <c r="K199" s="128">
        <f t="shared" si="7"/>
        <v>0.25358965654833165</v>
      </c>
      <c r="L199" s="129">
        <f t="shared" si="8"/>
        <v>0.20468337770154782</v>
      </c>
    </row>
    <row r="200" spans="2:12" ht="15" x14ac:dyDescent="0.2">
      <c r="B200" s="440" t="s">
        <v>92</v>
      </c>
      <c r="C200" s="122">
        <v>3200.86</v>
      </c>
      <c r="D200" s="123">
        <v>148.751</v>
      </c>
      <c r="E200" s="124">
        <f t="shared" si="6"/>
        <v>4.4408440263660462E-2</v>
      </c>
      <c r="F200" s="125"/>
      <c r="G200" s="448" t="s">
        <v>17</v>
      </c>
      <c r="H200" s="122">
        <v>1020.845</v>
      </c>
      <c r="I200" s="123">
        <v>3200.86</v>
      </c>
      <c r="J200" s="127">
        <v>4370.4560000000001</v>
      </c>
      <c r="K200" s="128">
        <f t="shared" si="7"/>
        <v>0.76642139859090208</v>
      </c>
      <c r="L200" s="129">
        <f t="shared" si="8"/>
        <v>0.732385819694787</v>
      </c>
    </row>
    <row r="201" spans="2:12" ht="15" x14ac:dyDescent="0.2">
      <c r="B201" s="441" t="s">
        <v>166</v>
      </c>
      <c r="C201" s="122">
        <v>8711.9169999999995</v>
      </c>
      <c r="D201" s="123">
        <v>340.47699999999998</v>
      </c>
      <c r="E201" s="124">
        <f t="shared" si="6"/>
        <v>3.7611818486910753E-2</v>
      </c>
      <c r="F201" s="125"/>
      <c r="G201" s="449" t="s">
        <v>166</v>
      </c>
      <c r="H201" s="122">
        <v>2254.9160000000002</v>
      </c>
      <c r="I201" s="123">
        <v>8711.9169999999995</v>
      </c>
      <c r="J201" s="127">
        <v>11307.31</v>
      </c>
      <c r="K201" s="128">
        <f t="shared" si="7"/>
        <v>0.80057891753210986</v>
      </c>
      <c r="L201" s="129">
        <f t="shared" si="8"/>
        <v>0.77046768860144454</v>
      </c>
    </row>
    <row r="202" spans="2:12" ht="15" x14ac:dyDescent="0.2">
      <c r="B202" s="442" t="s">
        <v>60</v>
      </c>
      <c r="C202" s="133">
        <v>10011.65</v>
      </c>
      <c r="D202" s="134">
        <v>440.964</v>
      </c>
      <c r="E202" s="135">
        <f t="shared" si="6"/>
        <v>4.2186959166386512E-2</v>
      </c>
      <c r="F202" s="136"/>
      <c r="G202" s="450" t="s">
        <v>61</v>
      </c>
      <c r="H202" s="133">
        <v>3085.567</v>
      </c>
      <c r="I202" s="134">
        <v>9851.0529999999999</v>
      </c>
      <c r="J202" s="138">
        <v>13366.893</v>
      </c>
      <c r="K202" s="139">
        <f t="shared" si="7"/>
        <v>0.76916348473800167</v>
      </c>
      <c r="L202" s="140">
        <f t="shared" si="8"/>
        <v>0.73697402979136584</v>
      </c>
    </row>
    <row r="203" spans="2:12" ht="15" x14ac:dyDescent="0.2">
      <c r="B203" s="443" t="s">
        <v>92</v>
      </c>
      <c r="C203" s="122">
        <v>3022.1619999999998</v>
      </c>
      <c r="D203" s="123">
        <v>145.51</v>
      </c>
      <c r="E203" s="124">
        <f t="shared" si="6"/>
        <v>4.5935942862771147E-2</v>
      </c>
      <c r="F203" s="125"/>
      <c r="G203" s="451" t="s">
        <v>92</v>
      </c>
      <c r="H203" s="122">
        <v>982.03499999999997</v>
      </c>
      <c r="I203" s="123">
        <v>3022.1619999999998</v>
      </c>
      <c r="J203" s="127">
        <v>4149.7070000000003</v>
      </c>
      <c r="K203" s="128">
        <f t="shared" si="7"/>
        <v>0.76334835206437468</v>
      </c>
      <c r="L203" s="129">
        <f t="shared" si="8"/>
        <v>0.72828322577955495</v>
      </c>
    </row>
    <row r="204" spans="2:12" ht="15" x14ac:dyDescent="0.2">
      <c r="B204" s="444" t="s">
        <v>166</v>
      </c>
      <c r="C204" s="122">
        <v>7743.5</v>
      </c>
      <c r="D204" s="123">
        <v>321.74900000000002</v>
      </c>
      <c r="E204" s="124">
        <f t="shared" si="6"/>
        <v>3.9893250660952936E-2</v>
      </c>
      <c r="F204" s="125"/>
      <c r="G204" s="452" t="s">
        <v>166</v>
      </c>
      <c r="H204" s="122">
        <v>2060.819</v>
      </c>
      <c r="I204" s="123">
        <v>7743.5</v>
      </c>
      <c r="J204" s="127">
        <v>10126.067999999999</v>
      </c>
      <c r="K204" s="128">
        <f t="shared" si="7"/>
        <v>0.79648378817918275</v>
      </c>
      <c r="L204" s="129">
        <f t="shared" si="8"/>
        <v>0.76470946076996527</v>
      </c>
    </row>
    <row r="205" spans="2:12" ht="15" x14ac:dyDescent="0.2">
      <c r="B205" s="443" t="s">
        <v>0</v>
      </c>
      <c r="C205" s="122">
        <v>5289.8029999999999</v>
      </c>
      <c r="D205" s="123">
        <v>293.173</v>
      </c>
      <c r="E205" s="124">
        <f t="shared" si="6"/>
        <v>5.2511957780223308E-2</v>
      </c>
      <c r="F205" s="136"/>
      <c r="G205" s="451" t="s">
        <v>29</v>
      </c>
      <c r="H205" s="122">
        <v>1958.8620000000001</v>
      </c>
      <c r="I205" s="123">
        <v>5207.1499999999996</v>
      </c>
      <c r="J205" s="127">
        <v>7449.643</v>
      </c>
      <c r="K205" s="128">
        <f t="shared" si="7"/>
        <v>0.73705290307199955</v>
      </c>
      <c r="L205" s="129">
        <f t="shared" si="8"/>
        <v>0.69897980346172284</v>
      </c>
    </row>
    <row r="206" spans="2:12" ht="15" x14ac:dyDescent="0.2">
      <c r="B206" s="443" t="s">
        <v>1</v>
      </c>
      <c r="C206" s="122">
        <v>3217.7669999999998</v>
      </c>
      <c r="D206" s="123">
        <v>98.36</v>
      </c>
      <c r="E206" s="124">
        <f t="shared" si="6"/>
        <v>2.9661107671690501E-2</v>
      </c>
      <c r="F206" s="136"/>
      <c r="G206" s="451" t="s">
        <v>30</v>
      </c>
      <c r="H206" s="122">
        <v>788.41300000000001</v>
      </c>
      <c r="I206" s="123">
        <v>3161.4789999999998</v>
      </c>
      <c r="J206" s="127">
        <v>4047.1030000000001</v>
      </c>
      <c r="K206" s="128">
        <f t="shared" si="7"/>
        <v>0.80519077473442113</v>
      </c>
      <c r="L206" s="129">
        <f t="shared" si="8"/>
        <v>0.7811708770446415</v>
      </c>
    </row>
    <row r="207" spans="2:12" ht="15" x14ac:dyDescent="0.2">
      <c r="B207" s="443" t="s">
        <v>165</v>
      </c>
      <c r="C207" s="122">
        <v>1504.08</v>
      </c>
      <c r="D207" s="123">
        <v>49.430999999999997</v>
      </c>
      <c r="E207" s="124">
        <f t="shared" si="6"/>
        <v>3.1818892817624081E-2</v>
      </c>
      <c r="F207" s="136"/>
      <c r="G207" s="451" t="s">
        <v>179</v>
      </c>
      <c r="H207" s="122">
        <v>338.29199999999997</v>
      </c>
      <c r="I207" s="123">
        <v>1482.424</v>
      </c>
      <c r="J207" s="127">
        <v>1870.1469999999999</v>
      </c>
      <c r="K207" s="128">
        <f t="shared" si="7"/>
        <v>0.81910940690758538</v>
      </c>
      <c r="L207" s="129">
        <f t="shared" si="8"/>
        <v>0.79267779484714307</v>
      </c>
    </row>
    <row r="208" spans="2:12" ht="15" x14ac:dyDescent="0.2">
      <c r="B208" s="445" t="s">
        <v>58</v>
      </c>
      <c r="C208" s="133">
        <v>1193.4449999999999</v>
      </c>
      <c r="D208" s="134">
        <v>24.324000000000002</v>
      </c>
      <c r="E208" s="135">
        <f t="shared" si="6"/>
        <v>1.9974231566085195E-2</v>
      </c>
      <c r="F208" s="136"/>
      <c r="G208" s="453" t="s">
        <v>59</v>
      </c>
      <c r="H208" s="133">
        <v>247.01499999999999</v>
      </c>
      <c r="I208" s="134">
        <v>1150.4559999999999</v>
      </c>
      <c r="J208" s="138">
        <v>1419.82</v>
      </c>
      <c r="K208" s="165">
        <f t="shared" si="7"/>
        <v>0.82602372131678659</v>
      </c>
      <c r="L208" s="140">
        <f t="shared" si="8"/>
        <v>0.81028299361890943</v>
      </c>
    </row>
    <row r="209" spans="2:12" ht="16" thickBot="1" x14ac:dyDescent="0.25">
      <c r="B209" s="446" t="s">
        <v>166</v>
      </c>
      <c r="C209" s="167">
        <v>968.41700000000003</v>
      </c>
      <c r="D209" s="186">
        <v>18.728000000000002</v>
      </c>
      <c r="E209" s="168">
        <f>D209/(C209+D209)</f>
        <v>1.8971883563205002E-2</v>
      </c>
      <c r="F209" s="187"/>
      <c r="G209" s="454" t="s">
        <v>166</v>
      </c>
      <c r="H209" s="167">
        <v>194.09700000000001</v>
      </c>
      <c r="I209" s="186">
        <v>968.41700000000003</v>
      </c>
      <c r="J209" s="191">
        <v>1181.242</v>
      </c>
      <c r="K209" s="188">
        <f t="shared" si="7"/>
        <v>0.83568396653691623</v>
      </c>
      <c r="L209" s="169">
        <f t="shared" si="8"/>
        <v>0.81982946762814057</v>
      </c>
    </row>
    <row r="210" spans="2:12" ht="54.75" customHeight="1" x14ac:dyDescent="0.15">
      <c r="B210" s="434" t="s">
        <v>196</v>
      </c>
      <c r="C210" s="434"/>
      <c r="D210" s="434"/>
      <c r="E210" s="434"/>
      <c r="F210" s="434"/>
      <c r="G210" s="434"/>
      <c r="H210" s="434"/>
      <c r="I210" s="434"/>
      <c r="J210" s="434"/>
      <c r="K210" s="434"/>
      <c r="L210" s="434"/>
    </row>
    <row r="211" spans="2:12" ht="15" x14ac:dyDescent="0.15">
      <c r="B211" s="44" t="s">
        <v>103</v>
      </c>
      <c r="C211" s="34"/>
      <c r="D211" s="34"/>
      <c r="E211" s="34"/>
      <c r="F211" s="45"/>
      <c r="G211" s="45"/>
      <c r="H211" s="34"/>
      <c r="I211" s="34"/>
      <c r="J211" s="34"/>
      <c r="K211" s="34"/>
      <c r="L211" s="34"/>
    </row>
    <row r="212" spans="2:12" ht="15" x14ac:dyDescent="0.15">
      <c r="B212" s="44" t="s">
        <v>104</v>
      </c>
      <c r="C212" s="34"/>
      <c r="D212" s="34"/>
      <c r="E212" s="34"/>
      <c r="F212" s="45"/>
      <c r="G212" s="45"/>
      <c r="H212" s="34"/>
      <c r="I212" s="34"/>
      <c r="J212" s="34"/>
      <c r="K212" s="34"/>
      <c r="L212" s="34"/>
    </row>
    <row r="213" spans="2:12" ht="15" x14ac:dyDescent="0.15">
      <c r="B213" s="34" t="s">
        <v>105</v>
      </c>
      <c r="C213" s="34"/>
      <c r="D213" s="34"/>
      <c r="E213" s="34"/>
      <c r="F213" s="45"/>
      <c r="G213" s="45"/>
      <c r="H213" s="34"/>
      <c r="I213" s="34"/>
      <c r="J213" s="34"/>
      <c r="K213" s="34"/>
      <c r="L213" s="34"/>
    </row>
    <row r="214" spans="2:12" ht="15" x14ac:dyDescent="0.15">
      <c r="B214" s="34" t="s">
        <v>106</v>
      </c>
      <c r="C214" s="34"/>
      <c r="D214" s="34"/>
      <c r="E214" s="34"/>
      <c r="F214" s="45"/>
      <c r="G214" s="45"/>
      <c r="H214" s="34"/>
      <c r="I214" s="34"/>
      <c r="J214" s="34"/>
      <c r="K214" s="46"/>
      <c r="L214" s="34"/>
    </row>
    <row r="215" spans="2:12" x14ac:dyDescent="0.15">
      <c r="B215" s="44"/>
      <c r="C215" s="34"/>
      <c r="D215" s="34"/>
      <c r="E215" s="34"/>
      <c r="F215" s="45"/>
      <c r="G215" s="45"/>
      <c r="H215" s="34"/>
      <c r="I215" s="34"/>
      <c r="J215" s="34"/>
      <c r="K215" s="34"/>
      <c r="L215" s="34"/>
    </row>
    <row r="216" spans="2:12" x14ac:dyDescent="0.15">
      <c r="B216" s="34"/>
      <c r="C216" s="34"/>
      <c r="D216" s="34"/>
      <c r="E216" s="34"/>
      <c r="F216" s="45"/>
      <c r="G216" s="45"/>
      <c r="H216" s="34"/>
      <c r="I216" s="34"/>
      <c r="J216" s="34"/>
      <c r="K216" s="34"/>
      <c r="L216" s="34"/>
    </row>
  </sheetData>
  <mergeCells count="4">
    <mergeCell ref="B2:L2"/>
    <mergeCell ref="B3:L3"/>
    <mergeCell ref="B4:L4"/>
    <mergeCell ref="B210:L210"/>
  </mergeCells>
  <pageMargins left="0.39" right="0.17" top="0.43" bottom="0.17" header="0.5" footer="0.5"/>
  <pageSetup orientation="landscape" horizontalDpi="1200"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tabColor theme="9" tint="-0.249977111117893"/>
  </sheetPr>
  <dimension ref="B1:M216"/>
  <sheetViews>
    <sheetView zoomScaleNormal="100" workbookViewId="0">
      <selection activeCell="A2" sqref="A2"/>
    </sheetView>
  </sheetViews>
  <sheetFormatPr baseColWidth="10" defaultColWidth="9.1640625" defaultRowHeight="13" x14ac:dyDescent="0.15"/>
  <cols>
    <col min="1" max="1" width="9.1640625" style="34"/>
    <col min="2" max="2" width="27.1640625" style="34" customWidth="1"/>
    <col min="3" max="3" width="10.83203125" style="34" bestFit="1" customWidth="1"/>
    <col min="4" max="5" width="12.33203125" style="34" bestFit="1" customWidth="1"/>
    <col min="6" max="6" width="0.33203125" style="34" customWidth="1"/>
    <col min="7" max="7" width="31.5" style="34" customWidth="1"/>
    <col min="8" max="8" width="13.33203125" style="34" bestFit="1" customWidth="1"/>
    <col min="9" max="9" width="11.6640625" style="34" customWidth="1"/>
    <col min="10" max="10" width="12.6640625" style="34" bestFit="1" customWidth="1"/>
    <col min="11" max="11" width="13" style="34" customWidth="1"/>
    <col min="12" max="12" width="12.33203125" style="34" bestFit="1" customWidth="1"/>
    <col min="13" max="16384" width="9.1640625" style="34"/>
  </cols>
  <sheetData>
    <row r="1" spans="2:13" ht="8.25" customHeight="1" thickBot="1" x14ac:dyDescent="0.2">
      <c r="F1" s="45"/>
      <c r="G1" s="45"/>
    </row>
    <row r="2" spans="2:13" ht="23.25" customHeight="1" x14ac:dyDescent="0.25">
      <c r="B2" s="428" t="s">
        <v>130</v>
      </c>
      <c r="C2" s="429"/>
      <c r="D2" s="429"/>
      <c r="E2" s="429"/>
      <c r="F2" s="429"/>
      <c r="G2" s="429"/>
      <c r="H2" s="429"/>
      <c r="I2" s="429"/>
      <c r="J2" s="429"/>
      <c r="K2" s="429"/>
      <c r="L2" s="430"/>
    </row>
    <row r="3" spans="2:13" ht="23.25" customHeight="1" x14ac:dyDescent="0.25">
      <c r="B3" s="431" t="s">
        <v>65</v>
      </c>
      <c r="C3" s="432"/>
      <c r="D3" s="432"/>
      <c r="E3" s="432"/>
      <c r="F3" s="432"/>
      <c r="G3" s="432"/>
      <c r="H3" s="432"/>
      <c r="I3" s="432"/>
      <c r="J3" s="432"/>
      <c r="K3" s="432"/>
      <c r="L3" s="433"/>
    </row>
    <row r="4" spans="2:13" ht="23.25" customHeight="1" thickBot="1" x14ac:dyDescent="0.3">
      <c r="B4" s="431" t="s">
        <v>62</v>
      </c>
      <c r="C4" s="432"/>
      <c r="D4" s="432"/>
      <c r="E4" s="432"/>
      <c r="F4" s="432"/>
      <c r="G4" s="432"/>
      <c r="H4" s="432"/>
      <c r="I4" s="432"/>
      <c r="J4" s="432"/>
      <c r="K4" s="432"/>
      <c r="L4" s="433"/>
    </row>
    <row r="5" spans="2:13" ht="45" thickBot="1" x14ac:dyDescent="0.2">
      <c r="B5" s="107"/>
      <c r="C5" s="108" t="s">
        <v>3</v>
      </c>
      <c r="D5" s="109" t="s">
        <v>4</v>
      </c>
      <c r="E5" s="110" t="s">
        <v>16</v>
      </c>
      <c r="F5" s="111"/>
      <c r="G5" s="112"/>
      <c r="H5" s="43" t="s">
        <v>26</v>
      </c>
      <c r="I5" s="43" t="s">
        <v>3</v>
      </c>
      <c r="J5" s="113" t="s">
        <v>27</v>
      </c>
      <c r="K5" s="42" t="s">
        <v>24</v>
      </c>
      <c r="L5" s="113" t="s">
        <v>25</v>
      </c>
    </row>
    <row r="6" spans="2:13" ht="15.75" customHeight="1" thickBot="1" x14ac:dyDescent="0.25">
      <c r="B6" s="267" t="s">
        <v>2</v>
      </c>
      <c r="C6" s="173">
        <v>137613.00700000001</v>
      </c>
      <c r="D6" s="174">
        <v>5250.7110000000002</v>
      </c>
      <c r="E6" s="175">
        <f t="shared" ref="E6:E74" si="0">D6/(C6+D6)</f>
        <v>3.6753285393286483E-2</v>
      </c>
      <c r="F6" s="176"/>
      <c r="G6" s="267" t="s">
        <v>2</v>
      </c>
      <c r="H6" s="173">
        <v>36617.281999999999</v>
      </c>
      <c r="I6" s="174">
        <v>130708.878</v>
      </c>
      <c r="J6" s="177">
        <v>172026.715</v>
      </c>
      <c r="K6" s="189">
        <f>(J6-H6)/J6</f>
        <v>0.78714188665405826</v>
      </c>
      <c r="L6" s="178">
        <f>I6/J6</f>
        <v>0.7598173225594641</v>
      </c>
    </row>
    <row r="7" spans="2:13" ht="15" x14ac:dyDescent="0.2">
      <c r="B7" s="268" t="s">
        <v>54</v>
      </c>
      <c r="C7" s="179">
        <v>2638.9789999999998</v>
      </c>
      <c r="D7" s="180">
        <v>433.66500000000002</v>
      </c>
      <c r="E7" s="181">
        <f t="shared" si="0"/>
        <v>0.14113740478883985</v>
      </c>
      <c r="F7" s="182"/>
      <c r="G7" s="268" t="s">
        <v>54</v>
      </c>
      <c r="H7" s="179">
        <v>4878.2370000000001</v>
      </c>
      <c r="I7" s="180">
        <v>2638.9789999999998</v>
      </c>
      <c r="J7" s="183">
        <v>7950.8810000000003</v>
      </c>
      <c r="K7" s="190">
        <f t="shared" ref="K7:K75" si="1">(J7-H7)/J7</f>
        <v>0.38645327480061648</v>
      </c>
      <c r="L7" s="184">
        <f t="shared" ref="L7:L75" si="2">I7/J7</f>
        <v>0.33191026252310901</v>
      </c>
      <c r="M7" s="220"/>
    </row>
    <row r="8" spans="2:13" ht="15" x14ac:dyDescent="0.2">
      <c r="B8" s="269" t="s">
        <v>92</v>
      </c>
      <c r="C8" s="122">
        <v>32759.636999999999</v>
      </c>
      <c r="D8" s="123">
        <v>2070.357</v>
      </c>
      <c r="E8" s="124">
        <f t="shared" si="0"/>
        <v>5.9441784572228179E-2</v>
      </c>
      <c r="F8" s="125"/>
      <c r="G8" s="269" t="s">
        <v>92</v>
      </c>
      <c r="H8" s="122">
        <v>10174.334999999999</v>
      </c>
      <c r="I8" s="123">
        <v>32759.636999999999</v>
      </c>
      <c r="J8" s="127">
        <v>45004.328999999998</v>
      </c>
      <c r="K8" s="172">
        <f t="shared" si="1"/>
        <v>0.77392541504173962</v>
      </c>
      <c r="L8" s="129">
        <f t="shared" si="2"/>
        <v>0.72792190724585626</v>
      </c>
    </row>
    <row r="9" spans="2:13" ht="15" x14ac:dyDescent="0.2">
      <c r="B9" s="270" t="s">
        <v>166</v>
      </c>
      <c r="C9" s="122">
        <v>98836.028999999995</v>
      </c>
      <c r="D9" s="123">
        <v>2880.7350000000001</v>
      </c>
      <c r="E9" s="124">
        <f t="shared" si="0"/>
        <v>2.832114281575061E-2</v>
      </c>
      <c r="F9" s="125"/>
      <c r="G9" s="270" t="s">
        <v>166</v>
      </c>
      <c r="H9" s="122">
        <v>19389.787</v>
      </c>
      <c r="I9" s="123">
        <v>98836.028999999995</v>
      </c>
      <c r="J9" s="127">
        <v>121106.55100000001</v>
      </c>
      <c r="K9" s="172">
        <f t="shared" si="1"/>
        <v>0.83989481295689783</v>
      </c>
      <c r="L9" s="129">
        <f t="shared" si="2"/>
        <v>0.81610803200893722</v>
      </c>
    </row>
    <row r="10" spans="2:13" ht="15" x14ac:dyDescent="0.2">
      <c r="B10" s="271" t="s">
        <v>60</v>
      </c>
      <c r="C10" s="133">
        <v>96857.614000000001</v>
      </c>
      <c r="D10" s="134">
        <v>4229.6360000000004</v>
      </c>
      <c r="E10" s="135">
        <f t="shared" si="0"/>
        <v>4.184143895496218E-2</v>
      </c>
      <c r="F10" s="136"/>
      <c r="G10" s="271" t="s">
        <v>60</v>
      </c>
      <c r="H10" s="133">
        <v>30755.909999999996</v>
      </c>
      <c r="I10" s="134">
        <v>93724.650999999998</v>
      </c>
      <c r="J10" s="138">
        <v>128614.007</v>
      </c>
      <c r="K10" s="165">
        <f t="shared" si="1"/>
        <v>0.76086655942536652</v>
      </c>
      <c r="L10" s="140">
        <f t="shared" si="2"/>
        <v>0.72872817810582635</v>
      </c>
    </row>
    <row r="11" spans="2:13" ht="15" x14ac:dyDescent="0.2">
      <c r="B11" s="272" t="s">
        <v>92</v>
      </c>
      <c r="C11" s="122">
        <v>26174.716</v>
      </c>
      <c r="D11" s="123">
        <v>1936.789</v>
      </c>
      <c r="E11" s="124">
        <f t="shared" si="0"/>
        <v>6.8896667040772089E-2</v>
      </c>
      <c r="F11" s="125"/>
      <c r="G11" s="272" t="s">
        <v>92</v>
      </c>
      <c r="H11" s="122">
        <v>9238.9619999999995</v>
      </c>
      <c r="I11" s="123">
        <v>26174.716</v>
      </c>
      <c r="J11" s="127">
        <v>37350.466999999997</v>
      </c>
      <c r="K11" s="172">
        <f t="shared" si="1"/>
        <v>0.75264132574299536</v>
      </c>
      <c r="L11" s="129">
        <f t="shared" si="2"/>
        <v>0.70078684692215498</v>
      </c>
    </row>
    <row r="12" spans="2:13" ht="15" x14ac:dyDescent="0.2">
      <c r="B12" s="273" t="s">
        <v>166</v>
      </c>
      <c r="C12" s="122">
        <v>67753.837</v>
      </c>
      <c r="D12" s="123">
        <v>2436.1869999999999</v>
      </c>
      <c r="E12" s="124">
        <f t="shared" si="0"/>
        <v>3.4708450876152992E-2</v>
      </c>
      <c r="F12" s="125"/>
      <c r="G12" s="273" t="s">
        <v>166</v>
      </c>
      <c r="H12" s="122">
        <v>15499.424000000001</v>
      </c>
      <c r="I12" s="123">
        <v>67753.837</v>
      </c>
      <c r="J12" s="127">
        <v>85689.448000000004</v>
      </c>
      <c r="K12" s="172">
        <f t="shared" si="1"/>
        <v>0.81912097274800977</v>
      </c>
      <c r="L12" s="129">
        <f t="shared" si="2"/>
        <v>0.79069055270375876</v>
      </c>
    </row>
    <row r="13" spans="2:13" ht="15" x14ac:dyDescent="0.2">
      <c r="B13" s="274" t="s">
        <v>0</v>
      </c>
      <c r="C13" s="122">
        <v>14495.966</v>
      </c>
      <c r="D13" s="123">
        <v>1250.3869999999999</v>
      </c>
      <c r="E13" s="124">
        <f t="shared" si="0"/>
        <v>7.9408038166043901E-2</v>
      </c>
      <c r="F13" s="136"/>
      <c r="G13" s="274" t="s">
        <v>0</v>
      </c>
      <c r="H13" s="122">
        <v>8803.7739999999994</v>
      </c>
      <c r="I13" s="123">
        <v>13724.174000000001</v>
      </c>
      <c r="J13" s="127">
        <v>23747.94</v>
      </c>
      <c r="K13" s="172">
        <f t="shared" si="1"/>
        <v>0.62928262409286873</v>
      </c>
      <c r="L13" s="129">
        <f t="shared" si="2"/>
        <v>0.57791008399044308</v>
      </c>
    </row>
    <row r="14" spans="2:13" ht="15" x14ac:dyDescent="0.2">
      <c r="B14" s="274" t="s">
        <v>1</v>
      </c>
      <c r="C14" s="122">
        <v>42771.154000000002</v>
      </c>
      <c r="D14" s="123">
        <v>1867.5319999999999</v>
      </c>
      <c r="E14" s="124">
        <f t="shared" si="0"/>
        <v>4.1836625746555348E-2</v>
      </c>
      <c r="F14" s="136"/>
      <c r="G14" s="274" t="s">
        <v>1</v>
      </c>
      <c r="H14" s="122">
        <v>12272.540999999999</v>
      </c>
      <c r="I14" s="123">
        <v>41378.811999999998</v>
      </c>
      <c r="J14" s="127">
        <v>55475.839</v>
      </c>
      <c r="K14" s="172">
        <f t="shared" si="1"/>
        <v>0.77877682931483028</v>
      </c>
      <c r="L14" s="129">
        <f t="shared" si="2"/>
        <v>0.74588889047716789</v>
      </c>
    </row>
    <row r="15" spans="2:13" ht="15" x14ac:dyDescent="0.2">
      <c r="B15" s="274" t="s">
        <v>165</v>
      </c>
      <c r="C15" s="122">
        <v>39590.493999999999</v>
      </c>
      <c r="D15" s="123">
        <v>1111.7170000000001</v>
      </c>
      <c r="E15" s="124">
        <f t="shared" si="0"/>
        <v>2.7313430221272261E-2</v>
      </c>
      <c r="F15" s="136"/>
      <c r="G15" s="274" t="s">
        <v>165</v>
      </c>
      <c r="H15" s="122">
        <v>9679.5949999999993</v>
      </c>
      <c r="I15" s="123">
        <v>38621.665000000001</v>
      </c>
      <c r="J15" s="127">
        <v>49390.228000000003</v>
      </c>
      <c r="K15" s="172">
        <f t="shared" si="1"/>
        <v>0.8040180134418492</v>
      </c>
      <c r="L15" s="129">
        <f t="shared" si="2"/>
        <v>0.78196976535520346</v>
      </c>
    </row>
    <row r="16" spans="2:13" ht="15" x14ac:dyDescent="0.2">
      <c r="B16" s="275" t="s">
        <v>58</v>
      </c>
      <c r="C16" s="133">
        <v>38116.413999999997</v>
      </c>
      <c r="D16" s="134">
        <v>587.41</v>
      </c>
      <c r="E16" s="135">
        <f t="shared" si="0"/>
        <v>1.5177053306153933E-2</v>
      </c>
      <c r="F16" s="136"/>
      <c r="G16" s="275" t="s">
        <v>58</v>
      </c>
      <c r="H16" s="133">
        <v>5861.3720000000003</v>
      </c>
      <c r="I16" s="134">
        <v>36984.226999999999</v>
      </c>
      <c r="J16" s="138">
        <v>43412.707999999999</v>
      </c>
      <c r="K16" s="165">
        <f t="shared" si="1"/>
        <v>0.86498487954264447</v>
      </c>
      <c r="L16" s="140">
        <f t="shared" si="2"/>
        <v>0.85192167694307386</v>
      </c>
    </row>
    <row r="17" spans="2:12" ht="16" thickBot="1" x14ac:dyDescent="0.25">
      <c r="B17" s="276" t="s">
        <v>166</v>
      </c>
      <c r="C17" s="167">
        <v>31082.191999999999</v>
      </c>
      <c r="D17" s="186">
        <v>444.548</v>
      </c>
      <c r="E17" s="168">
        <f t="shared" si="0"/>
        <v>1.4100665022771146E-2</v>
      </c>
      <c r="F17" s="187"/>
      <c r="G17" s="276" t="s">
        <v>166</v>
      </c>
      <c r="H17" s="167">
        <v>3890.3629999999998</v>
      </c>
      <c r="I17" s="186">
        <v>31082.191999999999</v>
      </c>
      <c r="J17" s="191">
        <v>35417.103000000003</v>
      </c>
      <c r="K17" s="188">
        <f t="shared" si="1"/>
        <v>0.89015580975101205</v>
      </c>
      <c r="L17" s="169">
        <f t="shared" si="2"/>
        <v>0.8776040208596394</v>
      </c>
    </row>
    <row r="18" spans="2:12" ht="16" thickBot="1" x14ac:dyDescent="0.25">
      <c r="B18" s="277" t="s">
        <v>167</v>
      </c>
      <c r="C18" s="143">
        <v>118815.984</v>
      </c>
      <c r="D18" s="144">
        <v>4461.4769999999999</v>
      </c>
      <c r="E18" s="145">
        <f t="shared" si="0"/>
        <v>3.6190532833897351E-2</v>
      </c>
      <c r="F18" s="170"/>
      <c r="G18" s="277" t="s">
        <v>167</v>
      </c>
      <c r="H18" s="143">
        <v>30543.093000000001</v>
      </c>
      <c r="I18" s="144">
        <v>112452.927</v>
      </c>
      <c r="J18" s="146">
        <v>146943.47200000001</v>
      </c>
      <c r="K18" s="147">
        <f t="shared" si="1"/>
        <v>0.79214392729198624</v>
      </c>
      <c r="L18" s="148">
        <f t="shared" si="2"/>
        <v>0.765280182028093</v>
      </c>
    </row>
    <row r="19" spans="2:12" ht="15" x14ac:dyDescent="0.2">
      <c r="B19" s="268" t="s">
        <v>54</v>
      </c>
      <c r="C19" s="122">
        <v>2464.201</v>
      </c>
      <c r="D19" s="123">
        <v>414.46499999999997</v>
      </c>
      <c r="E19" s="124">
        <f t="shared" si="0"/>
        <v>0.14397814821170637</v>
      </c>
      <c r="F19" s="125"/>
      <c r="G19" s="268" t="s">
        <v>54</v>
      </c>
      <c r="H19" s="122">
        <v>4427.0230000000001</v>
      </c>
      <c r="I19" s="123">
        <v>2464.201</v>
      </c>
      <c r="J19" s="127">
        <v>7305.6890000000003</v>
      </c>
      <c r="K19" s="128">
        <f t="shared" si="1"/>
        <v>0.39403073413062067</v>
      </c>
      <c r="L19" s="129">
        <f t="shared" si="2"/>
        <v>0.33729891869199469</v>
      </c>
    </row>
    <row r="20" spans="2:12" ht="15" x14ac:dyDescent="0.2">
      <c r="B20" s="269" t="s">
        <v>92</v>
      </c>
      <c r="C20" s="122">
        <v>27910.478999999999</v>
      </c>
      <c r="D20" s="123">
        <v>1777.376</v>
      </c>
      <c r="E20" s="124">
        <f t="shared" si="0"/>
        <v>5.986879146371471E-2</v>
      </c>
      <c r="F20" s="125"/>
      <c r="G20" s="269" t="s">
        <v>92</v>
      </c>
      <c r="H20" s="122">
        <v>8185.3159999999998</v>
      </c>
      <c r="I20" s="123">
        <v>27910.478999999999</v>
      </c>
      <c r="J20" s="127">
        <v>37873.171000000002</v>
      </c>
      <c r="K20" s="128">
        <f t="shared" si="1"/>
        <v>0.78387560946507495</v>
      </c>
      <c r="L20" s="129">
        <f t="shared" si="2"/>
        <v>0.736945924068518</v>
      </c>
    </row>
    <row r="21" spans="2:12" ht="15" x14ac:dyDescent="0.2">
      <c r="B21" s="270" t="s">
        <v>166</v>
      </c>
      <c r="C21" s="122">
        <v>84530.225000000006</v>
      </c>
      <c r="D21" s="123">
        <v>2367.9059999999999</v>
      </c>
      <c r="E21" s="124">
        <f t="shared" si="0"/>
        <v>2.7249216671875253E-2</v>
      </c>
      <c r="F21" s="125"/>
      <c r="G21" s="270" t="s">
        <v>166</v>
      </c>
      <c r="H21" s="122">
        <v>15714.413</v>
      </c>
      <c r="I21" s="123">
        <v>84530.225000000006</v>
      </c>
      <c r="J21" s="127">
        <v>102612.54399999999</v>
      </c>
      <c r="K21" s="128">
        <f t="shared" si="1"/>
        <v>0.84685680339432967</v>
      </c>
      <c r="L21" s="129">
        <f t="shared" si="2"/>
        <v>0.823780618868586</v>
      </c>
    </row>
    <row r="22" spans="2:12" ht="15" x14ac:dyDescent="0.2">
      <c r="B22" s="271" t="s">
        <v>60</v>
      </c>
      <c r="C22" s="133">
        <v>83292.205000000002</v>
      </c>
      <c r="D22" s="134">
        <v>3564.866</v>
      </c>
      <c r="E22" s="135">
        <f t="shared" si="0"/>
        <v>4.1042899086477368E-2</v>
      </c>
      <c r="F22" s="136"/>
      <c r="G22" s="271" t="s">
        <v>60</v>
      </c>
      <c r="H22" s="133">
        <v>25855</v>
      </c>
      <c r="I22" s="134">
        <v>80431.925000000003</v>
      </c>
      <c r="J22" s="138">
        <v>109770.25</v>
      </c>
      <c r="K22" s="139">
        <f t="shared" si="1"/>
        <v>0.76446259346225409</v>
      </c>
      <c r="L22" s="140">
        <f t="shared" si="2"/>
        <v>0.73272972412834991</v>
      </c>
    </row>
    <row r="23" spans="2:12" ht="15" x14ac:dyDescent="0.2">
      <c r="B23" s="272" t="s">
        <v>92</v>
      </c>
      <c r="C23" s="122">
        <v>22237.237000000001</v>
      </c>
      <c r="D23" s="123">
        <v>1674.6869999999999</v>
      </c>
      <c r="E23" s="124">
        <f t="shared" si="0"/>
        <v>7.0035644141391545E-2</v>
      </c>
      <c r="F23" s="125"/>
      <c r="G23" s="272" t="s">
        <v>92</v>
      </c>
      <c r="H23" s="122">
        <v>7536.2650000000003</v>
      </c>
      <c r="I23" s="123">
        <v>22237.237000000001</v>
      </c>
      <c r="J23" s="127">
        <v>31448.188999999998</v>
      </c>
      <c r="K23" s="128">
        <f t="shared" si="1"/>
        <v>0.76035933261530575</v>
      </c>
      <c r="L23" s="129">
        <f t="shared" si="2"/>
        <v>0.7071070769766743</v>
      </c>
    </row>
    <row r="24" spans="2:12" ht="15" x14ac:dyDescent="0.2">
      <c r="B24" s="273" t="s">
        <v>166</v>
      </c>
      <c r="C24" s="122">
        <v>57676.27</v>
      </c>
      <c r="D24" s="123">
        <v>1999.575</v>
      </c>
      <c r="E24" s="124">
        <f t="shared" si="0"/>
        <v>3.3507275850052899E-2</v>
      </c>
      <c r="F24" s="125"/>
      <c r="G24" s="273" t="s">
        <v>166</v>
      </c>
      <c r="H24" s="122">
        <v>12686.038</v>
      </c>
      <c r="I24" s="123">
        <v>57676.27</v>
      </c>
      <c r="J24" s="127">
        <v>72361.883000000002</v>
      </c>
      <c r="K24" s="128">
        <f t="shared" si="1"/>
        <v>0.824686181812046</v>
      </c>
      <c r="L24" s="129">
        <f t="shared" si="2"/>
        <v>0.79705319442834288</v>
      </c>
    </row>
    <row r="25" spans="2:12" ht="15" x14ac:dyDescent="0.2">
      <c r="B25" s="274" t="s">
        <v>0</v>
      </c>
      <c r="C25" s="122">
        <v>9002.08</v>
      </c>
      <c r="D25" s="123">
        <v>909.36199999999997</v>
      </c>
      <c r="E25" s="124">
        <f t="shared" si="0"/>
        <v>9.1748708210167604E-2</v>
      </c>
      <c r="F25" s="136"/>
      <c r="G25" s="274" t="s">
        <v>0</v>
      </c>
      <c r="H25" s="122">
        <v>6499.7619999999997</v>
      </c>
      <c r="I25" s="123">
        <v>8319.33</v>
      </c>
      <c r="J25" s="127">
        <v>15705.507</v>
      </c>
      <c r="K25" s="128">
        <f t="shared" si="1"/>
        <v>0.58614758504771602</v>
      </c>
      <c r="L25" s="129">
        <f t="shared" si="2"/>
        <v>0.52970782796123683</v>
      </c>
    </row>
    <row r="26" spans="2:12" ht="15" x14ac:dyDescent="0.2">
      <c r="B26" s="274" t="s">
        <v>1</v>
      </c>
      <c r="C26" s="122">
        <v>38051.892999999996</v>
      </c>
      <c r="D26" s="123">
        <v>1657.693</v>
      </c>
      <c r="E26" s="124">
        <f t="shared" si="0"/>
        <v>4.1745411296909521E-2</v>
      </c>
      <c r="F26" s="136"/>
      <c r="G26" s="274" t="s">
        <v>1</v>
      </c>
      <c r="H26" s="122">
        <v>10785.227999999999</v>
      </c>
      <c r="I26" s="123">
        <v>36745.855000000003</v>
      </c>
      <c r="J26" s="127">
        <v>49152.461000000003</v>
      </c>
      <c r="K26" s="128">
        <f t="shared" si="1"/>
        <v>0.78057603260190789</v>
      </c>
      <c r="L26" s="129">
        <f t="shared" si="2"/>
        <v>0.74758932212977092</v>
      </c>
    </row>
    <row r="27" spans="2:12" ht="15" x14ac:dyDescent="0.2">
      <c r="B27" s="274" t="s">
        <v>165</v>
      </c>
      <c r="C27" s="122">
        <v>36238.232000000004</v>
      </c>
      <c r="D27" s="123">
        <v>997.81100000000004</v>
      </c>
      <c r="E27" s="124">
        <f t="shared" si="0"/>
        <v>2.6796912872831303E-2</v>
      </c>
      <c r="F27" s="136"/>
      <c r="G27" s="274" t="s">
        <v>165</v>
      </c>
      <c r="H27" s="122">
        <v>8570.01</v>
      </c>
      <c r="I27" s="123">
        <v>35366.74</v>
      </c>
      <c r="J27" s="127">
        <v>44912.281999999999</v>
      </c>
      <c r="K27" s="128">
        <f t="shared" si="1"/>
        <v>0.80918337660954298</v>
      </c>
      <c r="L27" s="129">
        <f t="shared" si="2"/>
        <v>0.78746254754991074</v>
      </c>
    </row>
    <row r="28" spans="2:12" ht="15" x14ac:dyDescent="0.2">
      <c r="B28" s="275" t="s">
        <v>58</v>
      </c>
      <c r="C28" s="133">
        <v>33059.576999999997</v>
      </c>
      <c r="D28" s="134">
        <v>482.14600000000002</v>
      </c>
      <c r="E28" s="135">
        <f t="shared" si="0"/>
        <v>1.437451498839222E-2</v>
      </c>
      <c r="F28" s="136"/>
      <c r="G28" s="275" t="s">
        <v>58</v>
      </c>
      <c r="H28" s="133">
        <v>4688.0929999999998</v>
      </c>
      <c r="I28" s="134">
        <v>32021.002</v>
      </c>
      <c r="J28" s="138">
        <v>37173.222000000002</v>
      </c>
      <c r="K28" s="165">
        <f t="shared" si="1"/>
        <v>0.8738852123176194</v>
      </c>
      <c r="L28" s="140">
        <f t="shared" si="2"/>
        <v>0.86139969249907899</v>
      </c>
    </row>
    <row r="29" spans="2:12" ht="16" thickBot="1" x14ac:dyDescent="0.25">
      <c r="B29" s="276" t="s">
        <v>166</v>
      </c>
      <c r="C29" s="167">
        <v>26853.955000000002</v>
      </c>
      <c r="D29" s="186">
        <v>368.33100000000002</v>
      </c>
      <c r="E29" s="168">
        <f t="shared" si="0"/>
        <v>1.3530494830595785E-2</v>
      </c>
      <c r="F29" s="187"/>
      <c r="G29" s="276" t="s">
        <v>166</v>
      </c>
      <c r="H29" s="167">
        <v>3028.375</v>
      </c>
      <c r="I29" s="186">
        <v>26853.955000000002</v>
      </c>
      <c r="J29" s="191">
        <v>30250.661</v>
      </c>
      <c r="K29" s="188">
        <f t="shared" si="1"/>
        <v>0.89989061726618136</v>
      </c>
      <c r="L29" s="169">
        <f t="shared" si="2"/>
        <v>0.88771465192115973</v>
      </c>
    </row>
    <row r="30" spans="2:12" ht="16" thickBot="1" x14ac:dyDescent="0.25">
      <c r="B30" s="149" t="s">
        <v>168</v>
      </c>
      <c r="C30" s="114">
        <v>62149.521000000001</v>
      </c>
      <c r="D30" s="115">
        <v>2433.1729999999998</v>
      </c>
      <c r="E30" s="116">
        <f t="shared" si="0"/>
        <v>3.7675309735453272E-2</v>
      </c>
      <c r="F30" s="117"/>
      <c r="G30" s="149" t="s">
        <v>168</v>
      </c>
      <c r="H30" s="114">
        <v>10554.619000000001</v>
      </c>
      <c r="I30" s="115">
        <v>58784.758000000002</v>
      </c>
      <c r="J30" s="119">
        <v>71460.828999999998</v>
      </c>
      <c r="K30" s="120">
        <f t="shared" si="1"/>
        <v>0.85230203528705217</v>
      </c>
      <c r="L30" s="121">
        <f t="shared" si="2"/>
        <v>0.8226151140787914</v>
      </c>
    </row>
    <row r="31" spans="2:12" ht="15" x14ac:dyDescent="0.2">
      <c r="B31" s="268" t="s">
        <v>54</v>
      </c>
      <c r="C31" s="122">
        <v>1156.847</v>
      </c>
      <c r="D31" s="123">
        <v>242.62799999999999</v>
      </c>
      <c r="E31" s="124">
        <f t="shared" si="0"/>
        <v>0.1733707283088301</v>
      </c>
      <c r="F31" s="125"/>
      <c r="G31" s="268" t="s">
        <v>54</v>
      </c>
      <c r="H31" s="122">
        <v>2356.7420000000002</v>
      </c>
      <c r="I31" s="123">
        <v>1156.847</v>
      </c>
      <c r="J31" s="127">
        <v>3756.2170000000001</v>
      </c>
      <c r="K31" s="128">
        <f t="shared" si="1"/>
        <v>0.37257565257811248</v>
      </c>
      <c r="L31" s="129">
        <f t="shared" si="2"/>
        <v>0.30798194034050747</v>
      </c>
    </row>
    <row r="32" spans="2:12" ht="15" x14ac:dyDescent="0.2">
      <c r="B32" s="269" t="s">
        <v>92</v>
      </c>
      <c r="C32" s="122">
        <v>14292.92</v>
      </c>
      <c r="D32" s="123">
        <v>958.899</v>
      </c>
      <c r="E32" s="124">
        <f t="shared" si="0"/>
        <v>6.2871123765630837E-2</v>
      </c>
      <c r="F32" s="125"/>
      <c r="G32" s="269" t="s">
        <v>92</v>
      </c>
      <c r="H32" s="122">
        <v>3280.6190000000001</v>
      </c>
      <c r="I32" s="123">
        <v>14292.92</v>
      </c>
      <c r="J32" s="127">
        <v>18532.437999999998</v>
      </c>
      <c r="K32" s="128">
        <f t="shared" si="1"/>
        <v>0.82297963171386301</v>
      </c>
      <c r="L32" s="129">
        <f t="shared" si="2"/>
        <v>0.77123797743178757</v>
      </c>
    </row>
    <row r="33" spans="2:12" ht="15" x14ac:dyDescent="0.2">
      <c r="B33" s="270" t="s">
        <v>166</v>
      </c>
      <c r="C33" s="122">
        <v>44310.548000000003</v>
      </c>
      <c r="D33" s="123">
        <v>1242.4659999999999</v>
      </c>
      <c r="E33" s="124">
        <f t="shared" si="0"/>
        <v>2.7275165590579797E-2</v>
      </c>
      <c r="F33" s="125"/>
      <c r="G33" s="270" t="s">
        <v>166</v>
      </c>
      <c r="H33" s="122">
        <v>4336.4219999999996</v>
      </c>
      <c r="I33" s="123">
        <v>44310.548000000003</v>
      </c>
      <c r="J33" s="127">
        <v>49889.436000000002</v>
      </c>
      <c r="K33" s="128">
        <f t="shared" si="1"/>
        <v>0.91307935411416563</v>
      </c>
      <c r="L33" s="129">
        <f t="shared" si="2"/>
        <v>0.88817496353336212</v>
      </c>
    </row>
    <row r="34" spans="2:12" ht="15" x14ac:dyDescent="0.2">
      <c r="B34" s="271" t="s">
        <v>60</v>
      </c>
      <c r="C34" s="133">
        <v>43341.740000000005</v>
      </c>
      <c r="D34" s="134">
        <v>1948.327</v>
      </c>
      <c r="E34" s="135">
        <f t="shared" si="0"/>
        <v>4.3018858859272605E-2</v>
      </c>
      <c r="F34" s="136"/>
      <c r="G34" s="271" t="s">
        <v>60</v>
      </c>
      <c r="H34" s="133">
        <v>9208.0660000000007</v>
      </c>
      <c r="I34" s="134">
        <v>41828.104999999996</v>
      </c>
      <c r="J34" s="138">
        <v>52929.737999999998</v>
      </c>
      <c r="K34" s="139">
        <f t="shared" si="1"/>
        <v>0.82603227697820836</v>
      </c>
      <c r="L34" s="140">
        <f t="shared" si="2"/>
        <v>0.79025717074208823</v>
      </c>
    </row>
    <row r="35" spans="2:12" ht="15" x14ac:dyDescent="0.2">
      <c r="B35" s="272" t="s">
        <v>92</v>
      </c>
      <c r="C35" s="122">
        <v>11730.222</v>
      </c>
      <c r="D35" s="123">
        <v>909.26300000000003</v>
      </c>
      <c r="E35" s="124">
        <f t="shared" si="0"/>
        <v>7.1938294954264348E-2</v>
      </c>
      <c r="F35" s="125"/>
      <c r="G35" s="272" t="s">
        <v>92</v>
      </c>
      <c r="H35" s="122">
        <v>3090.86</v>
      </c>
      <c r="I35" s="123">
        <v>11730.222</v>
      </c>
      <c r="J35" s="127">
        <v>15730.344999999999</v>
      </c>
      <c r="K35" s="128">
        <f t="shared" si="1"/>
        <v>0.80350971323260867</v>
      </c>
      <c r="L35" s="129">
        <f t="shared" si="2"/>
        <v>0.74570659448346499</v>
      </c>
    </row>
    <row r="36" spans="2:12" ht="15" x14ac:dyDescent="0.2">
      <c r="B36" s="273" t="s">
        <v>166</v>
      </c>
      <c r="C36" s="122">
        <v>30164.108</v>
      </c>
      <c r="D36" s="123">
        <v>1062.5039999999999</v>
      </c>
      <c r="E36" s="124">
        <f t="shared" si="0"/>
        <v>3.4025593298434034E-2</v>
      </c>
      <c r="F36" s="125"/>
      <c r="G36" s="273" t="s">
        <v>166</v>
      </c>
      <c r="H36" s="122">
        <v>3734.009</v>
      </c>
      <c r="I36" s="123">
        <v>30164.108</v>
      </c>
      <c r="J36" s="127">
        <v>34960.620999999999</v>
      </c>
      <c r="K36" s="128">
        <f t="shared" si="1"/>
        <v>0.89319385945690155</v>
      </c>
      <c r="L36" s="129">
        <f t="shared" si="2"/>
        <v>0.86280240845836231</v>
      </c>
    </row>
    <row r="37" spans="2:12" ht="15" x14ac:dyDescent="0.2">
      <c r="B37" s="274" t="s">
        <v>0</v>
      </c>
      <c r="C37" s="122">
        <v>5319.0029999999997</v>
      </c>
      <c r="D37" s="123">
        <v>504.36399999999998</v>
      </c>
      <c r="E37" s="124">
        <f t="shared" si="0"/>
        <v>8.6610375063086359E-2</v>
      </c>
      <c r="F37" s="136"/>
      <c r="G37" s="274" t="s">
        <v>0</v>
      </c>
      <c r="H37" s="122">
        <v>2662.482</v>
      </c>
      <c r="I37" s="123">
        <v>4898.1880000000001</v>
      </c>
      <c r="J37" s="127">
        <v>8051.9449999999997</v>
      </c>
      <c r="K37" s="128">
        <f t="shared" si="1"/>
        <v>0.66933678757120174</v>
      </c>
      <c r="L37" s="129">
        <f t="shared" si="2"/>
        <v>0.60832357896135658</v>
      </c>
    </row>
    <row r="38" spans="2:12" ht="15" x14ac:dyDescent="0.2">
      <c r="B38" s="274" t="s">
        <v>1</v>
      </c>
      <c r="C38" s="122">
        <v>20267.169000000002</v>
      </c>
      <c r="D38" s="123">
        <v>938.22199999999998</v>
      </c>
      <c r="E38" s="124">
        <f t="shared" si="0"/>
        <v>4.4244503673617708E-2</v>
      </c>
      <c r="F38" s="136"/>
      <c r="G38" s="274" t="s">
        <v>1</v>
      </c>
      <c r="H38" s="122">
        <v>3563.886</v>
      </c>
      <c r="I38" s="123">
        <v>19638.177</v>
      </c>
      <c r="J38" s="127">
        <v>24113.681</v>
      </c>
      <c r="K38" s="128">
        <f t="shared" si="1"/>
        <v>0.85220481269533266</v>
      </c>
      <c r="L38" s="129">
        <f t="shared" si="2"/>
        <v>0.81439980067746598</v>
      </c>
    </row>
    <row r="39" spans="2:12" ht="15" x14ac:dyDescent="0.2">
      <c r="B39" s="274" t="s">
        <v>165</v>
      </c>
      <c r="C39" s="122">
        <v>17755.567999999999</v>
      </c>
      <c r="D39" s="123">
        <v>505.74099999999999</v>
      </c>
      <c r="E39" s="124">
        <f t="shared" si="0"/>
        <v>2.7694674023642004E-2</v>
      </c>
      <c r="F39" s="136"/>
      <c r="G39" s="274" t="s">
        <v>165</v>
      </c>
      <c r="H39" s="122">
        <v>2981.6979999999999</v>
      </c>
      <c r="I39" s="123">
        <v>17291.740000000002</v>
      </c>
      <c r="J39" s="127">
        <v>20764.112000000001</v>
      </c>
      <c r="K39" s="128">
        <f t="shared" si="1"/>
        <v>0.85640137175141418</v>
      </c>
      <c r="L39" s="129">
        <f t="shared" si="2"/>
        <v>0.83277050326062585</v>
      </c>
    </row>
    <row r="40" spans="2:12" ht="15" x14ac:dyDescent="0.2">
      <c r="B40" s="275" t="s">
        <v>58</v>
      </c>
      <c r="C40" s="133">
        <v>17650.933000000001</v>
      </c>
      <c r="D40" s="134">
        <v>242.21899999999999</v>
      </c>
      <c r="E40" s="135">
        <f t="shared" si="0"/>
        <v>1.3536966544519377E-2</v>
      </c>
      <c r="F40" s="136"/>
      <c r="G40" s="275" t="s">
        <v>58</v>
      </c>
      <c r="H40" s="133">
        <v>1346.5530000000001</v>
      </c>
      <c r="I40" s="134">
        <v>16956.652999999998</v>
      </c>
      <c r="J40" s="138">
        <v>18531.091</v>
      </c>
      <c r="K40" s="165">
        <f t="shared" si="1"/>
        <v>0.9273354709660645</v>
      </c>
      <c r="L40" s="140">
        <f t="shared" si="2"/>
        <v>0.91503802987098803</v>
      </c>
    </row>
    <row r="41" spans="2:12" ht="16" thickBot="1" x14ac:dyDescent="0.25">
      <c r="B41" s="276" t="s">
        <v>166</v>
      </c>
      <c r="C41" s="167">
        <v>14146.44</v>
      </c>
      <c r="D41" s="186">
        <v>179.96199999999999</v>
      </c>
      <c r="E41" s="168">
        <f t="shared" si="0"/>
        <v>1.2561562910212905E-2</v>
      </c>
      <c r="F41" s="187"/>
      <c r="G41" s="276" t="s">
        <v>166</v>
      </c>
      <c r="H41" s="167">
        <v>602.41300000000001</v>
      </c>
      <c r="I41" s="186">
        <v>14146.44</v>
      </c>
      <c r="J41" s="191">
        <v>14928.815000000001</v>
      </c>
      <c r="K41" s="188">
        <f t="shared" si="1"/>
        <v>0.95964763445725598</v>
      </c>
      <c r="L41" s="169">
        <f t="shared" si="2"/>
        <v>0.9475929603253842</v>
      </c>
    </row>
    <row r="42" spans="2:12" ht="16" thickBot="1" x14ac:dyDescent="0.25">
      <c r="B42" s="149" t="s">
        <v>169</v>
      </c>
      <c r="C42" s="114">
        <v>56666.463000000003</v>
      </c>
      <c r="D42" s="115">
        <v>2028.3040000000001</v>
      </c>
      <c r="E42" s="116">
        <f t="shared" si="0"/>
        <v>3.4556811512685616E-2</v>
      </c>
      <c r="F42" s="117"/>
      <c r="G42" s="149" t="s">
        <v>169</v>
      </c>
      <c r="H42" s="114">
        <v>19988.473999999998</v>
      </c>
      <c r="I42" s="115">
        <v>53668.169000000002</v>
      </c>
      <c r="J42" s="119">
        <v>75482.642999999996</v>
      </c>
      <c r="K42" s="120">
        <f t="shared" si="1"/>
        <v>0.73519112201728276</v>
      </c>
      <c r="L42" s="121">
        <f t="shared" si="2"/>
        <v>0.71100013018887009</v>
      </c>
    </row>
    <row r="43" spans="2:12" ht="15" x14ac:dyDescent="0.2">
      <c r="B43" s="268" t="s">
        <v>54</v>
      </c>
      <c r="C43" s="122">
        <v>1307.354</v>
      </c>
      <c r="D43" s="123">
        <v>171.83699999999999</v>
      </c>
      <c r="E43" s="124">
        <f t="shared" si="0"/>
        <v>0.11616958188631488</v>
      </c>
      <c r="F43" s="125"/>
      <c r="G43" s="268" t="s">
        <v>54</v>
      </c>
      <c r="H43" s="122">
        <v>2070.2809999999999</v>
      </c>
      <c r="I43" s="123">
        <v>1307.354</v>
      </c>
      <c r="J43" s="127">
        <v>3549.4720000000002</v>
      </c>
      <c r="K43" s="128">
        <f t="shared" si="1"/>
        <v>0.41673550319596836</v>
      </c>
      <c r="L43" s="129">
        <f t="shared" si="2"/>
        <v>0.36832351403250962</v>
      </c>
    </row>
    <row r="44" spans="2:12" ht="15" x14ac:dyDescent="0.2">
      <c r="B44" s="269" t="s">
        <v>92</v>
      </c>
      <c r="C44" s="122">
        <v>13617.558999999999</v>
      </c>
      <c r="D44" s="123">
        <v>818.47699999999998</v>
      </c>
      <c r="E44" s="124">
        <f t="shared" si="0"/>
        <v>5.6696796821509729E-2</v>
      </c>
      <c r="F44" s="125"/>
      <c r="G44" s="269" t="s">
        <v>92</v>
      </c>
      <c r="H44" s="122">
        <v>4904.6970000000001</v>
      </c>
      <c r="I44" s="123">
        <v>13617.558999999999</v>
      </c>
      <c r="J44" s="127">
        <v>19340.733</v>
      </c>
      <c r="K44" s="128">
        <f t="shared" si="1"/>
        <v>0.74640583684186113</v>
      </c>
      <c r="L44" s="129">
        <f t="shared" si="2"/>
        <v>0.70408701676404917</v>
      </c>
    </row>
    <row r="45" spans="2:12" ht="15" x14ac:dyDescent="0.2">
      <c r="B45" s="270" t="s">
        <v>166</v>
      </c>
      <c r="C45" s="122">
        <v>40219.677000000003</v>
      </c>
      <c r="D45" s="123">
        <v>1125.44</v>
      </c>
      <c r="E45" s="124">
        <f t="shared" si="0"/>
        <v>2.72206268034022E-2</v>
      </c>
      <c r="F45" s="125"/>
      <c r="G45" s="270" t="s">
        <v>166</v>
      </c>
      <c r="H45" s="122">
        <v>11377.991</v>
      </c>
      <c r="I45" s="123">
        <v>40219.677000000003</v>
      </c>
      <c r="J45" s="127">
        <v>52723.108</v>
      </c>
      <c r="K45" s="128">
        <f t="shared" si="1"/>
        <v>0.78419346977799564</v>
      </c>
      <c r="L45" s="129">
        <f t="shared" si="2"/>
        <v>0.76284723199550386</v>
      </c>
    </row>
    <row r="46" spans="2:12" ht="15" x14ac:dyDescent="0.2">
      <c r="B46" s="271" t="s">
        <v>60</v>
      </c>
      <c r="C46" s="133">
        <v>39950.464999999997</v>
      </c>
      <c r="D46" s="134">
        <v>1616.539</v>
      </c>
      <c r="E46" s="135">
        <f t="shared" si="0"/>
        <v>3.8889957043812928E-2</v>
      </c>
      <c r="F46" s="136"/>
      <c r="G46" s="271" t="s">
        <v>60</v>
      </c>
      <c r="H46" s="133">
        <v>16646.934000000001</v>
      </c>
      <c r="I46" s="134">
        <v>38603.82</v>
      </c>
      <c r="J46" s="138">
        <v>56840.511999999995</v>
      </c>
      <c r="K46" s="139">
        <f t="shared" si="1"/>
        <v>0.70712906315833324</v>
      </c>
      <c r="L46" s="140">
        <f t="shared" si="2"/>
        <v>0.67916031438984936</v>
      </c>
    </row>
    <row r="47" spans="2:12" ht="15" x14ac:dyDescent="0.2">
      <c r="B47" s="272" t="s">
        <v>92</v>
      </c>
      <c r="C47" s="122">
        <v>10507.014999999999</v>
      </c>
      <c r="D47" s="123">
        <v>765.42399999999998</v>
      </c>
      <c r="E47" s="124">
        <f t="shared" si="0"/>
        <v>6.7902252564861973E-2</v>
      </c>
      <c r="F47" s="125"/>
      <c r="G47" s="272" t="s">
        <v>92</v>
      </c>
      <c r="H47" s="122">
        <v>4445.4049999999997</v>
      </c>
      <c r="I47" s="123">
        <v>10507.014999999999</v>
      </c>
      <c r="J47" s="127">
        <v>15717.843999999999</v>
      </c>
      <c r="K47" s="128">
        <f t="shared" si="1"/>
        <v>0.71717463285677086</v>
      </c>
      <c r="L47" s="129">
        <f t="shared" si="2"/>
        <v>0.66847685980341831</v>
      </c>
    </row>
    <row r="48" spans="2:12" ht="15" x14ac:dyDescent="0.2">
      <c r="B48" s="273" t="s">
        <v>166</v>
      </c>
      <c r="C48" s="122">
        <v>27512.162</v>
      </c>
      <c r="D48" s="123">
        <v>937.07100000000003</v>
      </c>
      <c r="E48" s="124">
        <f t="shared" si="0"/>
        <v>3.2938357248506488E-2</v>
      </c>
      <c r="F48" s="125"/>
      <c r="G48" s="273" t="s">
        <v>166</v>
      </c>
      <c r="H48" s="122">
        <v>8952.0290000000005</v>
      </c>
      <c r="I48" s="123">
        <v>27512.162</v>
      </c>
      <c r="J48" s="127">
        <v>37401.262000000002</v>
      </c>
      <c r="K48" s="128">
        <f t="shared" si="1"/>
        <v>0.76064901232477122</v>
      </c>
      <c r="L48" s="129">
        <f t="shared" si="2"/>
        <v>0.73559448341609435</v>
      </c>
    </row>
    <row r="49" spans="2:12" ht="15" x14ac:dyDescent="0.2">
      <c r="B49" s="274" t="s">
        <v>0</v>
      </c>
      <c r="C49" s="122">
        <v>3683.0770000000002</v>
      </c>
      <c r="D49" s="123">
        <v>404.99799999999999</v>
      </c>
      <c r="E49" s="124">
        <f t="shared" si="0"/>
        <v>9.9068143319288413E-2</v>
      </c>
      <c r="F49" s="136"/>
      <c r="G49" s="274" t="s">
        <v>0</v>
      </c>
      <c r="H49" s="122">
        <v>3837.28</v>
      </c>
      <c r="I49" s="123">
        <v>3421.1419999999998</v>
      </c>
      <c r="J49" s="127">
        <v>7653.5619999999999</v>
      </c>
      <c r="K49" s="128">
        <f t="shared" si="1"/>
        <v>0.49862822042860561</v>
      </c>
      <c r="L49" s="129">
        <f t="shared" si="2"/>
        <v>0.44699997203916292</v>
      </c>
    </row>
    <row r="50" spans="2:12" ht="15" x14ac:dyDescent="0.2">
      <c r="B50" s="274" t="s">
        <v>1</v>
      </c>
      <c r="C50" s="122">
        <v>17784.723999999998</v>
      </c>
      <c r="D50" s="123">
        <v>719.471</v>
      </c>
      <c r="E50" s="124">
        <f t="shared" si="0"/>
        <v>3.8881507679745055E-2</v>
      </c>
      <c r="F50" s="136"/>
      <c r="G50" s="274" t="s">
        <v>1</v>
      </c>
      <c r="H50" s="122">
        <v>7221.3419999999996</v>
      </c>
      <c r="I50" s="123">
        <v>17107.678</v>
      </c>
      <c r="J50" s="127">
        <v>25038.78</v>
      </c>
      <c r="K50" s="128">
        <f t="shared" si="1"/>
        <v>0.71159369585898347</v>
      </c>
      <c r="L50" s="129">
        <f t="shared" si="2"/>
        <v>0.68324726683967829</v>
      </c>
    </row>
    <row r="51" spans="2:12" ht="15" x14ac:dyDescent="0.2">
      <c r="B51" s="274" t="s">
        <v>165</v>
      </c>
      <c r="C51" s="122">
        <v>18482.664000000001</v>
      </c>
      <c r="D51" s="123">
        <v>492.07</v>
      </c>
      <c r="E51" s="124">
        <f t="shared" si="0"/>
        <v>2.5932906358529188E-2</v>
      </c>
      <c r="F51" s="136"/>
      <c r="G51" s="274" t="s">
        <v>165</v>
      </c>
      <c r="H51" s="122">
        <v>5588.3119999999999</v>
      </c>
      <c r="I51" s="123">
        <v>18075</v>
      </c>
      <c r="J51" s="127">
        <v>24148.17</v>
      </c>
      <c r="K51" s="128">
        <f t="shared" si="1"/>
        <v>0.76858238119079014</v>
      </c>
      <c r="L51" s="129">
        <f t="shared" si="2"/>
        <v>0.74850392389982356</v>
      </c>
    </row>
    <row r="52" spans="2:12" ht="15" x14ac:dyDescent="0.2">
      <c r="B52" s="275" t="s">
        <v>58</v>
      </c>
      <c r="C52" s="133">
        <v>15408.644</v>
      </c>
      <c r="D52" s="134">
        <v>239.92699999999999</v>
      </c>
      <c r="E52" s="135">
        <f t="shared" si="0"/>
        <v>1.5332198703638817E-2</v>
      </c>
      <c r="F52" s="136"/>
      <c r="G52" s="275" t="s">
        <v>58</v>
      </c>
      <c r="H52" s="133">
        <v>3341.54</v>
      </c>
      <c r="I52" s="134">
        <v>15064.349</v>
      </c>
      <c r="J52" s="138">
        <v>18642.131000000001</v>
      </c>
      <c r="K52" s="165">
        <f t="shared" si="1"/>
        <v>0.82075332482107322</v>
      </c>
      <c r="L52" s="140">
        <f t="shared" si="2"/>
        <v>0.80808084655128742</v>
      </c>
    </row>
    <row r="53" spans="2:12" ht="16" thickBot="1" x14ac:dyDescent="0.25">
      <c r="B53" s="276" t="s">
        <v>166</v>
      </c>
      <c r="C53" s="167">
        <v>12707.514999999999</v>
      </c>
      <c r="D53" s="186">
        <v>188.369</v>
      </c>
      <c r="E53" s="168">
        <f t="shared" si="0"/>
        <v>1.4606908684972662E-2</v>
      </c>
      <c r="F53" s="187"/>
      <c r="G53" s="276" t="s">
        <v>166</v>
      </c>
      <c r="H53" s="167">
        <v>2425.962</v>
      </c>
      <c r="I53" s="186">
        <v>12707.514999999999</v>
      </c>
      <c r="J53" s="191">
        <v>15321.846</v>
      </c>
      <c r="K53" s="188">
        <f t="shared" si="1"/>
        <v>0.84166646760449104</v>
      </c>
      <c r="L53" s="169">
        <f t="shared" si="2"/>
        <v>0.82937232236898872</v>
      </c>
    </row>
    <row r="54" spans="2:12" ht="16" thickBot="1" x14ac:dyDescent="0.25">
      <c r="B54" s="149" t="s">
        <v>170</v>
      </c>
      <c r="C54" s="114">
        <v>93702.726999999999</v>
      </c>
      <c r="D54" s="115">
        <v>2769.6149999999998</v>
      </c>
      <c r="E54" s="116">
        <f t="shared" si="0"/>
        <v>2.8708901873658252E-2</v>
      </c>
      <c r="F54" s="117"/>
      <c r="G54" s="149" t="s">
        <v>170</v>
      </c>
      <c r="H54" s="114">
        <v>21913.141</v>
      </c>
      <c r="I54" s="115">
        <v>88347.542000000001</v>
      </c>
      <c r="J54" s="119">
        <v>112692.27899999999</v>
      </c>
      <c r="K54" s="120">
        <f t="shared" si="1"/>
        <v>0.80554886994520714</v>
      </c>
      <c r="L54" s="121">
        <f t="shared" si="2"/>
        <v>0.78397156206238405</v>
      </c>
    </row>
    <row r="55" spans="2:12" ht="15" x14ac:dyDescent="0.2">
      <c r="B55" s="268" t="s">
        <v>54</v>
      </c>
      <c r="C55" s="122">
        <v>1962.1669999999999</v>
      </c>
      <c r="D55" s="123">
        <v>265.64100000000002</v>
      </c>
      <c r="E55" s="124">
        <f t="shared" si="0"/>
        <v>0.11923873152444017</v>
      </c>
      <c r="F55" s="125"/>
      <c r="G55" s="268" t="s">
        <v>54</v>
      </c>
      <c r="H55" s="122">
        <v>2729.9720000000002</v>
      </c>
      <c r="I55" s="123">
        <v>1962.1669999999999</v>
      </c>
      <c r="J55" s="127">
        <v>4957.78</v>
      </c>
      <c r="K55" s="128">
        <f t="shared" si="1"/>
        <v>0.44935596174094045</v>
      </c>
      <c r="L55" s="129">
        <f t="shared" si="2"/>
        <v>0.39577532686000588</v>
      </c>
    </row>
    <row r="56" spans="2:12" ht="15" x14ac:dyDescent="0.2">
      <c r="B56" s="269" t="s">
        <v>92</v>
      </c>
      <c r="C56" s="122">
        <v>20310.175999999999</v>
      </c>
      <c r="D56" s="123">
        <v>975.33100000000002</v>
      </c>
      <c r="E56" s="124">
        <f t="shared" si="0"/>
        <v>4.5821365683232265E-2</v>
      </c>
      <c r="F56" s="125"/>
      <c r="G56" s="269" t="s">
        <v>92</v>
      </c>
      <c r="H56" s="122">
        <v>5165.951</v>
      </c>
      <c r="I56" s="123">
        <v>20310.175999999999</v>
      </c>
      <c r="J56" s="127">
        <v>26451.457999999999</v>
      </c>
      <c r="K56" s="128">
        <f t="shared" si="1"/>
        <v>0.80470070874732114</v>
      </c>
      <c r="L56" s="129">
        <f t="shared" si="2"/>
        <v>0.76782822330625411</v>
      </c>
    </row>
    <row r="57" spans="2:12" ht="15" x14ac:dyDescent="0.2">
      <c r="B57" s="270" t="s">
        <v>166</v>
      </c>
      <c r="C57" s="122">
        <v>66544.959000000003</v>
      </c>
      <c r="D57" s="123">
        <v>1484.2750000000001</v>
      </c>
      <c r="E57" s="124">
        <f t="shared" si="0"/>
        <v>2.1818193631285048E-2</v>
      </c>
      <c r="F57" s="125"/>
      <c r="G57" s="270" t="s">
        <v>166</v>
      </c>
      <c r="H57" s="122">
        <v>11216.148999999999</v>
      </c>
      <c r="I57" s="123">
        <v>66544.959000000003</v>
      </c>
      <c r="J57" s="127">
        <v>79245.383000000002</v>
      </c>
      <c r="K57" s="128">
        <f t="shared" si="1"/>
        <v>0.85846306023910557</v>
      </c>
      <c r="L57" s="129">
        <f t="shared" si="2"/>
        <v>0.83973294696550338</v>
      </c>
    </row>
    <row r="58" spans="2:12" ht="15" x14ac:dyDescent="0.2">
      <c r="B58" s="271" t="s">
        <v>60</v>
      </c>
      <c r="C58" s="133">
        <v>63430.288</v>
      </c>
      <c r="D58" s="134">
        <v>2107.085</v>
      </c>
      <c r="E58" s="135">
        <f t="shared" si="0"/>
        <v>3.2150891980366678E-2</v>
      </c>
      <c r="F58" s="136"/>
      <c r="G58" s="271" t="s">
        <v>60</v>
      </c>
      <c r="H58" s="133">
        <v>17949.721000000001</v>
      </c>
      <c r="I58" s="134">
        <v>60966.741000000002</v>
      </c>
      <c r="J58" s="138">
        <v>80967.664000000004</v>
      </c>
      <c r="K58" s="139">
        <f t="shared" si="1"/>
        <v>0.77831000533743933</v>
      </c>
      <c r="L58" s="140">
        <f t="shared" si="2"/>
        <v>0.75297641043466434</v>
      </c>
    </row>
    <row r="59" spans="2:12" ht="15" x14ac:dyDescent="0.2">
      <c r="B59" s="272" t="s">
        <v>92</v>
      </c>
      <c r="C59" s="122">
        <v>15636.966</v>
      </c>
      <c r="D59" s="123">
        <v>898.93700000000001</v>
      </c>
      <c r="E59" s="124">
        <f t="shared" si="0"/>
        <v>5.4362740274903641E-2</v>
      </c>
      <c r="F59" s="125"/>
      <c r="G59" s="272" t="s">
        <v>92</v>
      </c>
      <c r="H59" s="122">
        <v>4669.8890000000001</v>
      </c>
      <c r="I59" s="123">
        <v>15636.966</v>
      </c>
      <c r="J59" s="127">
        <v>21205.792000000001</v>
      </c>
      <c r="K59" s="128">
        <f t="shared" si="1"/>
        <v>0.77978238209636319</v>
      </c>
      <c r="L59" s="129">
        <f t="shared" si="2"/>
        <v>0.73739127498751278</v>
      </c>
    </row>
    <row r="60" spans="2:12" ht="15" x14ac:dyDescent="0.2">
      <c r="B60" s="273" t="s">
        <v>166</v>
      </c>
      <c r="C60" s="122">
        <v>43715.385999999999</v>
      </c>
      <c r="D60" s="123">
        <v>1185.021</v>
      </c>
      <c r="E60" s="124">
        <f t="shared" si="0"/>
        <v>2.6392210654126141E-2</v>
      </c>
      <c r="F60" s="125"/>
      <c r="G60" s="273" t="s">
        <v>166</v>
      </c>
      <c r="H60" s="122">
        <v>8681.84</v>
      </c>
      <c r="I60" s="123">
        <v>43715.385999999999</v>
      </c>
      <c r="J60" s="127">
        <v>53582.247000000003</v>
      </c>
      <c r="K60" s="128">
        <f t="shared" si="1"/>
        <v>0.83797170730820614</v>
      </c>
      <c r="L60" s="129">
        <f t="shared" si="2"/>
        <v>0.81585578148672999</v>
      </c>
    </row>
    <row r="61" spans="2:12" ht="15" x14ac:dyDescent="0.2">
      <c r="B61" s="274" t="s">
        <v>0</v>
      </c>
      <c r="C61" s="122">
        <v>5813.6379999999999</v>
      </c>
      <c r="D61" s="123">
        <v>432.315</v>
      </c>
      <c r="E61" s="124">
        <f t="shared" si="0"/>
        <v>6.9215218238113552E-2</v>
      </c>
      <c r="F61" s="136"/>
      <c r="G61" s="274" t="s">
        <v>0</v>
      </c>
      <c r="H61" s="122">
        <v>3676.0120000000002</v>
      </c>
      <c r="I61" s="123">
        <v>5301.7020000000002</v>
      </c>
      <c r="J61" s="127">
        <v>9400.116</v>
      </c>
      <c r="K61" s="128">
        <f t="shared" si="1"/>
        <v>0.60893971946729164</v>
      </c>
      <c r="L61" s="129">
        <f t="shared" si="2"/>
        <v>0.56400389101581305</v>
      </c>
    </row>
    <row r="62" spans="2:12" ht="15" x14ac:dyDescent="0.2">
      <c r="B62" s="274" t="s">
        <v>1</v>
      </c>
      <c r="C62" s="122">
        <v>29296.306</v>
      </c>
      <c r="D62" s="123">
        <v>1000.794</v>
      </c>
      <c r="E62" s="124">
        <f t="shared" si="0"/>
        <v>3.3032666492832645E-2</v>
      </c>
      <c r="F62" s="136"/>
      <c r="G62" s="274" t="s">
        <v>1</v>
      </c>
      <c r="H62" s="122">
        <v>7837.9269999999997</v>
      </c>
      <c r="I62" s="123">
        <v>28133.401000000002</v>
      </c>
      <c r="J62" s="127">
        <v>36945.281999999999</v>
      </c>
      <c r="K62" s="128">
        <f t="shared" si="1"/>
        <v>0.7878503945375217</v>
      </c>
      <c r="L62" s="129">
        <f t="shared" si="2"/>
        <v>0.76148832752176587</v>
      </c>
    </row>
    <row r="63" spans="2:12" ht="15" x14ac:dyDescent="0.2">
      <c r="B63" s="274" t="s">
        <v>165</v>
      </c>
      <c r="C63" s="122">
        <v>28320.344000000001</v>
      </c>
      <c r="D63" s="123">
        <v>673.976</v>
      </c>
      <c r="E63" s="124">
        <f t="shared" si="0"/>
        <v>2.324510455841006E-2</v>
      </c>
      <c r="F63" s="136"/>
      <c r="G63" s="274" t="s">
        <v>165</v>
      </c>
      <c r="H63" s="122">
        <v>6435.7820000000002</v>
      </c>
      <c r="I63" s="123">
        <v>27531.637999999999</v>
      </c>
      <c r="J63" s="127">
        <v>34622.266000000003</v>
      </c>
      <c r="K63" s="128">
        <f t="shared" si="1"/>
        <v>0.81411436212753963</v>
      </c>
      <c r="L63" s="129">
        <f t="shared" si="2"/>
        <v>0.79520034881599011</v>
      </c>
    </row>
    <row r="64" spans="2:12" ht="15" x14ac:dyDescent="0.2">
      <c r="B64" s="275" t="s">
        <v>58</v>
      </c>
      <c r="C64" s="133">
        <v>28310.272000000001</v>
      </c>
      <c r="D64" s="134">
        <v>396.89</v>
      </c>
      <c r="E64" s="135">
        <f t="shared" si="0"/>
        <v>1.3825469755596181E-2</v>
      </c>
      <c r="F64" s="136"/>
      <c r="G64" s="275" t="s">
        <v>58</v>
      </c>
      <c r="H64" s="133">
        <v>3963.42</v>
      </c>
      <c r="I64" s="134">
        <v>27380.800999999999</v>
      </c>
      <c r="J64" s="138">
        <v>31724.615000000002</v>
      </c>
      <c r="K64" s="165">
        <f t="shared" si="1"/>
        <v>0.87506798742868896</v>
      </c>
      <c r="L64" s="140">
        <f t="shared" si="2"/>
        <v>0.8630774873075685</v>
      </c>
    </row>
    <row r="65" spans="2:12" ht="16" thickBot="1" x14ac:dyDescent="0.25">
      <c r="B65" s="276" t="s">
        <v>166</v>
      </c>
      <c r="C65" s="167">
        <v>22829.573</v>
      </c>
      <c r="D65" s="186">
        <v>299.25400000000002</v>
      </c>
      <c r="E65" s="168">
        <f t="shared" si="0"/>
        <v>1.2938572284707737E-2</v>
      </c>
      <c r="F65" s="187"/>
      <c r="G65" s="276" t="s">
        <v>166</v>
      </c>
      <c r="H65" s="167">
        <v>2534.3090000000002</v>
      </c>
      <c r="I65" s="186">
        <v>22829.573</v>
      </c>
      <c r="J65" s="191">
        <v>25663.135999999999</v>
      </c>
      <c r="K65" s="188">
        <f t="shared" si="1"/>
        <v>0.90124710401721753</v>
      </c>
      <c r="L65" s="169">
        <f t="shared" si="2"/>
        <v>0.88958625321550733</v>
      </c>
    </row>
    <row r="66" spans="2:12" ht="16" thickBot="1" x14ac:dyDescent="0.25">
      <c r="B66" s="149" t="s">
        <v>171</v>
      </c>
      <c r="C66" s="114">
        <v>49882.35</v>
      </c>
      <c r="D66" s="115">
        <v>1535.4190000000001</v>
      </c>
      <c r="E66" s="116">
        <f t="shared" si="0"/>
        <v>2.9861641799355396E-2</v>
      </c>
      <c r="F66" s="117"/>
      <c r="G66" s="149" t="s">
        <v>171</v>
      </c>
      <c r="H66" s="114">
        <v>7261.0349999999999</v>
      </c>
      <c r="I66" s="115">
        <v>47028.830999999998</v>
      </c>
      <c r="J66" s="119">
        <v>55602.785000000003</v>
      </c>
      <c r="K66" s="120">
        <f t="shared" si="1"/>
        <v>0.86941238644790897</v>
      </c>
      <c r="L66" s="121">
        <f t="shared" si="2"/>
        <v>0.84579991811561228</v>
      </c>
    </row>
    <row r="67" spans="2:12" ht="15" x14ac:dyDescent="0.2">
      <c r="B67" s="268" t="s">
        <v>54</v>
      </c>
      <c r="C67" s="122">
        <v>911.59900000000005</v>
      </c>
      <c r="D67" s="123">
        <v>169.50700000000001</v>
      </c>
      <c r="E67" s="124">
        <f t="shared" si="0"/>
        <v>0.15679036098217936</v>
      </c>
      <c r="F67" s="125"/>
      <c r="G67" s="268" t="s">
        <v>54</v>
      </c>
      <c r="H67" s="122">
        <v>1459.35</v>
      </c>
      <c r="I67" s="123">
        <v>911.59900000000005</v>
      </c>
      <c r="J67" s="127">
        <v>2540.4560000000001</v>
      </c>
      <c r="K67" s="128">
        <f t="shared" si="1"/>
        <v>0.42555588445538917</v>
      </c>
      <c r="L67" s="129">
        <f t="shared" si="2"/>
        <v>0.35883282371353803</v>
      </c>
    </row>
    <row r="68" spans="2:12" ht="15" x14ac:dyDescent="0.2">
      <c r="B68" s="269" t="s">
        <v>92</v>
      </c>
      <c r="C68" s="122">
        <v>10536.592000000001</v>
      </c>
      <c r="D68" s="123">
        <v>539.47900000000004</v>
      </c>
      <c r="E68" s="124">
        <f t="shared" si="0"/>
        <v>4.8706711973948165E-2</v>
      </c>
      <c r="F68" s="125"/>
      <c r="G68" s="269" t="s">
        <v>92</v>
      </c>
      <c r="H68" s="122">
        <v>2038.972</v>
      </c>
      <c r="I68" s="123">
        <v>10536.592000000001</v>
      </c>
      <c r="J68" s="127">
        <v>13115.043</v>
      </c>
      <c r="K68" s="128">
        <f t="shared" si="1"/>
        <v>0.8445318097698955</v>
      </c>
      <c r="L68" s="129">
        <f t="shared" si="2"/>
        <v>0.8033974421585961</v>
      </c>
    </row>
    <row r="69" spans="2:12" ht="15" x14ac:dyDescent="0.2">
      <c r="B69" s="270" t="s">
        <v>166</v>
      </c>
      <c r="C69" s="122">
        <v>35605.508999999998</v>
      </c>
      <c r="D69" s="123">
        <v>774.51800000000003</v>
      </c>
      <c r="E69" s="124">
        <f t="shared" si="0"/>
        <v>2.1289648850453025E-2</v>
      </c>
      <c r="F69" s="125"/>
      <c r="G69" s="270" t="s">
        <v>166</v>
      </c>
      <c r="H69" s="122">
        <v>2797.433</v>
      </c>
      <c r="I69" s="123">
        <v>35605.508999999998</v>
      </c>
      <c r="J69" s="127">
        <v>39177.46</v>
      </c>
      <c r="K69" s="128">
        <f t="shared" si="1"/>
        <v>0.92859585588243865</v>
      </c>
      <c r="L69" s="129">
        <f t="shared" si="2"/>
        <v>0.90882637618671547</v>
      </c>
    </row>
    <row r="70" spans="2:12" ht="15" x14ac:dyDescent="0.2">
      <c r="B70" s="271" t="s">
        <v>60</v>
      </c>
      <c r="C70" s="133">
        <v>33530.230000000003</v>
      </c>
      <c r="D70" s="134">
        <v>1157.825</v>
      </c>
      <c r="E70" s="135">
        <f t="shared" si="0"/>
        <v>3.337820468746374E-2</v>
      </c>
      <c r="F70" s="136"/>
      <c r="G70" s="271" t="s">
        <v>60</v>
      </c>
      <c r="H70" s="133">
        <v>6164.9149999999991</v>
      </c>
      <c r="I70" s="134">
        <v>32224.33</v>
      </c>
      <c r="J70" s="138">
        <v>39507.305</v>
      </c>
      <c r="K70" s="139">
        <f t="shared" si="1"/>
        <v>0.84395506096910433</v>
      </c>
      <c r="L70" s="140">
        <f t="shared" si="2"/>
        <v>0.81565497823756905</v>
      </c>
    </row>
    <row r="71" spans="2:12" ht="15" x14ac:dyDescent="0.2">
      <c r="B71" s="272" t="s">
        <v>92</v>
      </c>
      <c r="C71" s="122">
        <v>8413.3719999999994</v>
      </c>
      <c r="D71" s="123">
        <v>498.70699999999999</v>
      </c>
      <c r="E71" s="124">
        <f t="shared" si="0"/>
        <v>5.5958547943751394E-2</v>
      </c>
      <c r="F71" s="125"/>
      <c r="G71" s="272" t="s">
        <v>92</v>
      </c>
      <c r="H71" s="122">
        <v>1897.6880000000001</v>
      </c>
      <c r="I71" s="123">
        <v>8413.3719999999994</v>
      </c>
      <c r="J71" s="127">
        <v>10809.767</v>
      </c>
      <c r="K71" s="128">
        <f t="shared" si="1"/>
        <v>0.82444690991026914</v>
      </c>
      <c r="L71" s="129">
        <f t="shared" si="2"/>
        <v>0.7783120579749776</v>
      </c>
    </row>
    <row r="72" spans="2:12" ht="15" x14ac:dyDescent="0.2">
      <c r="B72" s="273" t="s">
        <v>166</v>
      </c>
      <c r="C72" s="122">
        <v>23327.381000000001</v>
      </c>
      <c r="D72" s="123">
        <v>624.26199999999994</v>
      </c>
      <c r="E72" s="124">
        <f t="shared" si="0"/>
        <v>2.6063431222651406E-2</v>
      </c>
      <c r="F72" s="125"/>
      <c r="G72" s="273" t="s">
        <v>166</v>
      </c>
      <c r="H72" s="122">
        <v>2348.0010000000002</v>
      </c>
      <c r="I72" s="123">
        <v>23327.381000000001</v>
      </c>
      <c r="J72" s="127">
        <v>26299.644</v>
      </c>
      <c r="K72" s="128">
        <f t="shared" si="1"/>
        <v>0.91072118694838611</v>
      </c>
      <c r="L72" s="129">
        <f t="shared" si="2"/>
        <v>0.88698466792934538</v>
      </c>
    </row>
    <row r="73" spans="2:12" ht="15" x14ac:dyDescent="0.2">
      <c r="B73" s="274" t="s">
        <v>0</v>
      </c>
      <c r="C73" s="122">
        <v>3627.2669999999998</v>
      </c>
      <c r="D73" s="123">
        <v>252.68199999999999</v>
      </c>
      <c r="E73" s="124">
        <f t="shared" si="0"/>
        <v>6.5125082829696992E-2</v>
      </c>
      <c r="F73" s="136"/>
      <c r="G73" s="274" t="s">
        <v>0</v>
      </c>
      <c r="H73" s="122">
        <v>1520.6389999999999</v>
      </c>
      <c r="I73" s="123">
        <v>3301.578</v>
      </c>
      <c r="J73" s="127">
        <v>5068.2</v>
      </c>
      <c r="K73" s="128">
        <f t="shared" si="1"/>
        <v>0.69996468174105198</v>
      </c>
      <c r="L73" s="129">
        <f t="shared" si="2"/>
        <v>0.65143009352432824</v>
      </c>
    </row>
    <row r="74" spans="2:12" ht="15" x14ac:dyDescent="0.2">
      <c r="B74" s="274" t="s">
        <v>1</v>
      </c>
      <c r="C74" s="122">
        <v>15738.436</v>
      </c>
      <c r="D74" s="123">
        <v>550.35599999999999</v>
      </c>
      <c r="E74" s="124">
        <f t="shared" si="0"/>
        <v>3.3787404247042997E-2</v>
      </c>
      <c r="F74" s="136"/>
      <c r="G74" s="274" t="s">
        <v>1</v>
      </c>
      <c r="H74" s="122">
        <v>2437.6129999999998</v>
      </c>
      <c r="I74" s="123">
        <v>15178.314</v>
      </c>
      <c r="J74" s="127">
        <v>18146.153999999999</v>
      </c>
      <c r="K74" s="128">
        <f t="shared" si="1"/>
        <v>0.86566778833685643</v>
      </c>
      <c r="L74" s="129">
        <f t="shared" si="2"/>
        <v>0.83644798782155172</v>
      </c>
    </row>
    <row r="75" spans="2:12" ht="15" x14ac:dyDescent="0.2">
      <c r="B75" s="274" t="s">
        <v>165</v>
      </c>
      <c r="C75" s="122">
        <v>14164.527</v>
      </c>
      <c r="D75" s="123">
        <v>354.78699999999998</v>
      </c>
      <c r="E75" s="124">
        <f t="shared" ref="E75:E144" si="3">D75/(C75+D75)</f>
        <v>2.4435520851742717E-2</v>
      </c>
      <c r="F75" s="136"/>
      <c r="G75" s="274" t="s">
        <v>165</v>
      </c>
      <c r="H75" s="122">
        <v>2206.663</v>
      </c>
      <c r="I75" s="123">
        <v>13744.438</v>
      </c>
      <c r="J75" s="127">
        <v>16292.950999999999</v>
      </c>
      <c r="K75" s="128">
        <f t="shared" si="1"/>
        <v>0.86456333171320532</v>
      </c>
      <c r="L75" s="129">
        <f t="shared" si="2"/>
        <v>0.84358186555646064</v>
      </c>
    </row>
    <row r="76" spans="2:12" ht="15" x14ac:dyDescent="0.2">
      <c r="B76" s="275" t="s">
        <v>58</v>
      </c>
      <c r="C76" s="133">
        <v>15440.521000000001</v>
      </c>
      <c r="D76" s="134">
        <v>208.08799999999999</v>
      </c>
      <c r="E76" s="135">
        <f t="shared" si="3"/>
        <v>1.3297539736598953E-2</v>
      </c>
      <c r="F76" s="136"/>
      <c r="G76" s="275" t="s">
        <v>58</v>
      </c>
      <c r="H76" s="133">
        <v>1096.1199999999999</v>
      </c>
      <c r="I76" s="134">
        <v>14804.501</v>
      </c>
      <c r="J76" s="138">
        <v>16095.48</v>
      </c>
      <c r="K76" s="165">
        <f t="shared" ref="K76:K145" si="4">(J76-H76)/J76</f>
        <v>0.93189889335391063</v>
      </c>
      <c r="L76" s="140">
        <f t="shared" ref="L76:L145" si="5">I76/J76</f>
        <v>0.91979245104836893</v>
      </c>
    </row>
    <row r="77" spans="2:12" ht="16" thickBot="1" x14ac:dyDescent="0.25">
      <c r="B77" s="276" t="s">
        <v>166</v>
      </c>
      <c r="C77" s="167">
        <v>12278.128000000001</v>
      </c>
      <c r="D77" s="186">
        <v>150.256</v>
      </c>
      <c r="E77" s="168">
        <f t="shared" si="3"/>
        <v>1.2089745537312012E-2</v>
      </c>
      <c r="F77" s="187"/>
      <c r="G77" s="276" t="s">
        <v>166</v>
      </c>
      <c r="H77" s="167">
        <v>449.43200000000002</v>
      </c>
      <c r="I77" s="186">
        <v>12278.128000000001</v>
      </c>
      <c r="J77" s="191">
        <v>12877.816000000001</v>
      </c>
      <c r="K77" s="188">
        <f t="shared" si="4"/>
        <v>0.96510029340378833</v>
      </c>
      <c r="L77" s="169">
        <f t="shared" si="5"/>
        <v>0.95343247643855134</v>
      </c>
    </row>
    <row r="78" spans="2:12" ht="16" thickBot="1" x14ac:dyDescent="0.25">
      <c r="B78" s="149" t="s">
        <v>172</v>
      </c>
      <c r="C78" s="114">
        <v>43820.377</v>
      </c>
      <c r="D78" s="115">
        <v>1234.1959999999999</v>
      </c>
      <c r="E78" s="116">
        <f t="shared" si="3"/>
        <v>2.7393356940703883E-2</v>
      </c>
      <c r="F78" s="117"/>
      <c r="G78" s="149" t="s">
        <v>172</v>
      </c>
      <c r="H78" s="114">
        <v>14652.106</v>
      </c>
      <c r="I78" s="115">
        <v>41318.711000000003</v>
      </c>
      <c r="J78" s="119">
        <v>57089.493999999999</v>
      </c>
      <c r="K78" s="120">
        <f t="shared" si="4"/>
        <v>0.74334846968515789</v>
      </c>
      <c r="L78" s="121">
        <f t="shared" si="5"/>
        <v>0.72375332315959928</v>
      </c>
    </row>
    <row r="79" spans="2:12" ht="15" x14ac:dyDescent="0.2">
      <c r="B79" s="268" t="s">
        <v>54</v>
      </c>
      <c r="C79" s="122">
        <v>1050.568</v>
      </c>
      <c r="D79" s="123">
        <v>96.134</v>
      </c>
      <c r="E79" s="124">
        <f t="shared" si="3"/>
        <v>8.3835207403492804E-2</v>
      </c>
      <c r="F79" s="125"/>
      <c r="G79" s="268" t="s">
        <v>54</v>
      </c>
      <c r="H79" s="122">
        <v>1270.6220000000001</v>
      </c>
      <c r="I79" s="123">
        <v>1050.568</v>
      </c>
      <c r="J79" s="127">
        <v>2417.3240000000001</v>
      </c>
      <c r="K79" s="128">
        <f t="shared" si="4"/>
        <v>0.47436835111884051</v>
      </c>
      <c r="L79" s="129">
        <f t="shared" si="5"/>
        <v>0.43459958201713961</v>
      </c>
    </row>
    <row r="80" spans="2:12" ht="15" x14ac:dyDescent="0.2">
      <c r="B80" s="269" t="s">
        <v>92</v>
      </c>
      <c r="C80" s="122">
        <v>9773.5840000000007</v>
      </c>
      <c r="D80" s="123">
        <v>435.85199999999998</v>
      </c>
      <c r="E80" s="124">
        <f t="shared" si="3"/>
        <v>4.2691094787214487E-2</v>
      </c>
      <c r="F80" s="125"/>
      <c r="G80" s="269" t="s">
        <v>92</v>
      </c>
      <c r="H80" s="122">
        <v>3126.9789999999998</v>
      </c>
      <c r="I80" s="123">
        <v>9773.5840000000007</v>
      </c>
      <c r="J80" s="127">
        <v>13336.415000000001</v>
      </c>
      <c r="K80" s="128">
        <f t="shared" si="4"/>
        <v>0.76553076670154618</v>
      </c>
      <c r="L80" s="129">
        <f t="shared" si="5"/>
        <v>0.73284942017776145</v>
      </c>
    </row>
    <row r="81" spans="2:12" ht="15" x14ac:dyDescent="0.2">
      <c r="B81" s="270" t="s">
        <v>166</v>
      </c>
      <c r="C81" s="122">
        <v>30939.45</v>
      </c>
      <c r="D81" s="123">
        <v>709.75699999999995</v>
      </c>
      <c r="E81" s="124">
        <f t="shared" si="3"/>
        <v>2.2425743558124534E-2</v>
      </c>
      <c r="F81" s="125"/>
      <c r="G81" s="270" t="s">
        <v>166</v>
      </c>
      <c r="H81" s="122">
        <v>8418.7160000000003</v>
      </c>
      <c r="I81" s="123">
        <v>30939.45</v>
      </c>
      <c r="J81" s="127">
        <v>40067.923000000003</v>
      </c>
      <c r="K81" s="128">
        <f t="shared" si="4"/>
        <v>0.78988888443256722</v>
      </c>
      <c r="L81" s="129">
        <f t="shared" si="5"/>
        <v>0.77217503887086936</v>
      </c>
    </row>
    <row r="82" spans="2:12" ht="15" x14ac:dyDescent="0.2">
      <c r="B82" s="271" t="s">
        <v>60</v>
      </c>
      <c r="C82" s="133">
        <v>29900.058000000001</v>
      </c>
      <c r="D82" s="134">
        <v>949.26</v>
      </c>
      <c r="E82" s="135">
        <f t="shared" si="3"/>
        <v>3.0770858532431739E-2</v>
      </c>
      <c r="F82" s="136"/>
      <c r="G82" s="271" t="s">
        <v>60</v>
      </c>
      <c r="H82" s="133">
        <v>11784.806</v>
      </c>
      <c r="I82" s="134">
        <v>28742.411</v>
      </c>
      <c r="J82" s="138">
        <v>41460.358999999997</v>
      </c>
      <c r="K82" s="139">
        <f t="shared" si="4"/>
        <v>0.71575726105024795</v>
      </c>
      <c r="L82" s="140">
        <f t="shared" si="5"/>
        <v>0.69325041300293622</v>
      </c>
    </row>
    <row r="83" spans="2:12" ht="15" x14ac:dyDescent="0.2">
      <c r="B83" s="272" t="s">
        <v>92</v>
      </c>
      <c r="C83" s="122">
        <v>7223.5940000000001</v>
      </c>
      <c r="D83" s="123">
        <v>400.23</v>
      </c>
      <c r="E83" s="124">
        <f t="shared" si="3"/>
        <v>5.2497276957075609E-2</v>
      </c>
      <c r="F83" s="125"/>
      <c r="G83" s="272" t="s">
        <v>92</v>
      </c>
      <c r="H83" s="122">
        <v>2772.201</v>
      </c>
      <c r="I83" s="123">
        <v>7223.5940000000001</v>
      </c>
      <c r="J83" s="127">
        <v>10396.025</v>
      </c>
      <c r="K83" s="128">
        <f t="shared" si="4"/>
        <v>0.73334029112088517</v>
      </c>
      <c r="L83" s="129">
        <f t="shared" si="5"/>
        <v>0.69484192275412959</v>
      </c>
    </row>
    <row r="84" spans="2:12" ht="15" x14ac:dyDescent="0.2">
      <c r="B84" s="273" t="s">
        <v>166</v>
      </c>
      <c r="C84" s="122">
        <v>20388.005000000001</v>
      </c>
      <c r="D84" s="123">
        <v>560.75900000000001</v>
      </c>
      <c r="E84" s="124">
        <f t="shared" si="3"/>
        <v>2.6768118634588653E-2</v>
      </c>
      <c r="F84" s="125"/>
      <c r="G84" s="273" t="s">
        <v>166</v>
      </c>
      <c r="H84" s="122">
        <v>6333.8389999999999</v>
      </c>
      <c r="I84" s="123">
        <v>20388.005000000001</v>
      </c>
      <c r="J84" s="127">
        <v>27282.602999999999</v>
      </c>
      <c r="K84" s="128">
        <f t="shared" si="4"/>
        <v>0.76784330292824332</v>
      </c>
      <c r="L84" s="129">
        <f t="shared" si="5"/>
        <v>0.74728958230268572</v>
      </c>
    </row>
    <row r="85" spans="2:12" ht="15" x14ac:dyDescent="0.2">
      <c r="B85" s="274" t="s">
        <v>0</v>
      </c>
      <c r="C85" s="122">
        <v>2186.3710000000001</v>
      </c>
      <c r="D85" s="123">
        <v>179.63300000000001</v>
      </c>
      <c r="E85" s="124">
        <f t="shared" si="3"/>
        <v>7.5922525912889421E-2</v>
      </c>
      <c r="F85" s="136"/>
      <c r="G85" s="274" t="s">
        <v>0</v>
      </c>
      <c r="H85" s="122">
        <v>2155.373</v>
      </c>
      <c r="I85" s="123">
        <v>2000.124</v>
      </c>
      <c r="J85" s="127">
        <v>4331.9160000000002</v>
      </c>
      <c r="K85" s="128">
        <f t="shared" si="4"/>
        <v>0.50244349151737944</v>
      </c>
      <c r="L85" s="129">
        <f t="shared" si="5"/>
        <v>0.46171809425667532</v>
      </c>
    </row>
    <row r="86" spans="2:12" ht="15" x14ac:dyDescent="0.2">
      <c r="B86" s="274" t="s">
        <v>1</v>
      </c>
      <c r="C86" s="122">
        <v>13557.87</v>
      </c>
      <c r="D86" s="123">
        <v>450.43799999999999</v>
      </c>
      <c r="E86" s="124">
        <f t="shared" si="3"/>
        <v>3.2155061125155156E-2</v>
      </c>
      <c r="F86" s="136"/>
      <c r="G86" s="274" t="s">
        <v>1</v>
      </c>
      <c r="H86" s="122">
        <v>5400.3140000000003</v>
      </c>
      <c r="I86" s="123">
        <v>12955.087</v>
      </c>
      <c r="J86" s="127">
        <v>18799.128000000001</v>
      </c>
      <c r="K86" s="128">
        <f t="shared" si="4"/>
        <v>0.71273593115595568</v>
      </c>
      <c r="L86" s="129">
        <f t="shared" si="5"/>
        <v>0.68913233635092008</v>
      </c>
    </row>
    <row r="87" spans="2:12" ht="15" x14ac:dyDescent="0.2">
      <c r="B87" s="274" t="s">
        <v>165</v>
      </c>
      <c r="C87" s="122">
        <v>14155.816999999999</v>
      </c>
      <c r="D87" s="123">
        <v>319.18900000000002</v>
      </c>
      <c r="E87" s="124">
        <f t="shared" si="3"/>
        <v>2.2051044400257937E-2</v>
      </c>
      <c r="F87" s="136"/>
      <c r="G87" s="274" t="s">
        <v>165</v>
      </c>
      <c r="H87" s="122">
        <v>4229.1189999999997</v>
      </c>
      <c r="I87" s="123">
        <v>13787.2</v>
      </c>
      <c r="J87" s="127">
        <v>18329.314999999999</v>
      </c>
      <c r="K87" s="128">
        <f t="shared" si="4"/>
        <v>0.76927021004331042</v>
      </c>
      <c r="L87" s="129">
        <f t="shared" si="5"/>
        <v>0.75219395814846335</v>
      </c>
    </row>
    <row r="88" spans="2:12" ht="15" x14ac:dyDescent="0.2">
      <c r="B88" s="275" t="s">
        <v>58</v>
      </c>
      <c r="C88" s="133">
        <v>12869.751</v>
      </c>
      <c r="D88" s="134">
        <v>188.80199999999999</v>
      </c>
      <c r="E88" s="135">
        <f t="shared" si="3"/>
        <v>1.4458110328150446E-2</v>
      </c>
      <c r="F88" s="136"/>
      <c r="G88" s="275" t="s">
        <v>58</v>
      </c>
      <c r="H88" s="133">
        <v>2867.3</v>
      </c>
      <c r="I88" s="134">
        <v>12576.3</v>
      </c>
      <c r="J88" s="138">
        <v>15629.135</v>
      </c>
      <c r="K88" s="165">
        <f t="shared" si="4"/>
        <v>0.81654135049700438</v>
      </c>
      <c r="L88" s="140">
        <f t="shared" si="5"/>
        <v>0.80467025206449361</v>
      </c>
    </row>
    <row r="89" spans="2:12" ht="16" thickBot="1" x14ac:dyDescent="0.25">
      <c r="B89" s="276" t="s">
        <v>166</v>
      </c>
      <c r="C89" s="167">
        <v>10551.445</v>
      </c>
      <c r="D89" s="186">
        <v>148.99799999999999</v>
      </c>
      <c r="E89" s="168">
        <f t="shared" si="3"/>
        <v>1.3924470229877398E-2</v>
      </c>
      <c r="F89" s="187"/>
      <c r="G89" s="276" t="s">
        <v>166</v>
      </c>
      <c r="H89" s="167">
        <v>2084.877</v>
      </c>
      <c r="I89" s="186">
        <v>10551.445</v>
      </c>
      <c r="J89" s="191">
        <v>12785.32</v>
      </c>
      <c r="K89" s="188">
        <f t="shared" si="4"/>
        <v>0.83693196572318873</v>
      </c>
      <c r="L89" s="169">
        <f t="shared" si="5"/>
        <v>0.82527813148204343</v>
      </c>
    </row>
    <row r="90" spans="2:12" ht="16" thickBot="1" x14ac:dyDescent="0.25">
      <c r="B90" s="149" t="s">
        <v>173</v>
      </c>
      <c r="C90" s="114">
        <v>13278.205</v>
      </c>
      <c r="D90" s="115">
        <v>1042.077</v>
      </c>
      <c r="E90" s="116">
        <f t="shared" si="3"/>
        <v>7.2769307196604099E-2</v>
      </c>
      <c r="F90" s="117"/>
      <c r="G90" s="149" t="s">
        <v>173</v>
      </c>
      <c r="H90" s="114">
        <v>4699.433</v>
      </c>
      <c r="I90" s="115">
        <v>12769.404</v>
      </c>
      <c r="J90" s="119">
        <v>18411.974999999999</v>
      </c>
      <c r="K90" s="120">
        <f t="shared" si="4"/>
        <v>0.74476214528859608</v>
      </c>
      <c r="L90" s="121">
        <f t="shared" si="5"/>
        <v>0.69353798275307244</v>
      </c>
    </row>
    <row r="91" spans="2:12" ht="15" x14ac:dyDescent="0.2">
      <c r="B91" s="439" t="s">
        <v>54</v>
      </c>
      <c r="C91" s="122">
        <v>242.64599999999999</v>
      </c>
      <c r="D91" s="123">
        <v>82.289000000000001</v>
      </c>
      <c r="E91" s="124">
        <f t="shared" si="3"/>
        <v>0.25324757259144137</v>
      </c>
      <c r="F91" s="125"/>
      <c r="G91" s="439" t="s">
        <v>54</v>
      </c>
      <c r="H91" s="122">
        <v>792.24900000000002</v>
      </c>
      <c r="I91" s="123">
        <v>242.64599999999999</v>
      </c>
      <c r="J91" s="127">
        <v>1117.184</v>
      </c>
      <c r="K91" s="128">
        <f t="shared" si="4"/>
        <v>0.29085182029101736</v>
      </c>
      <c r="L91" s="129">
        <f t="shared" si="5"/>
        <v>0.21719430281851512</v>
      </c>
    </row>
    <row r="92" spans="2:12" ht="15" x14ac:dyDescent="0.2">
      <c r="B92" s="440" t="s">
        <v>92</v>
      </c>
      <c r="C92" s="122">
        <v>3478.2260000000001</v>
      </c>
      <c r="D92" s="123">
        <v>482.66899999999998</v>
      </c>
      <c r="E92" s="124">
        <f t="shared" si="3"/>
        <v>0.12185856984343185</v>
      </c>
      <c r="F92" s="125"/>
      <c r="G92" s="440" t="s">
        <v>92</v>
      </c>
      <c r="H92" s="122">
        <v>1554.296</v>
      </c>
      <c r="I92" s="123">
        <v>3478.2260000000001</v>
      </c>
      <c r="J92" s="127">
        <v>5515.1909999999998</v>
      </c>
      <c r="K92" s="128">
        <f t="shared" si="4"/>
        <v>0.71817911655280831</v>
      </c>
      <c r="L92" s="129">
        <f t="shared" si="5"/>
        <v>0.63066283651826383</v>
      </c>
    </row>
    <row r="93" spans="2:12" ht="15" x14ac:dyDescent="0.2">
      <c r="B93" s="441" t="s">
        <v>166</v>
      </c>
      <c r="C93" s="122">
        <v>9799.3349999999991</v>
      </c>
      <c r="D93" s="123">
        <v>584.81899999999996</v>
      </c>
      <c r="E93" s="124">
        <f t="shared" si="3"/>
        <v>5.6318405909619604E-2</v>
      </c>
      <c r="F93" s="125"/>
      <c r="G93" s="441" t="s">
        <v>166</v>
      </c>
      <c r="H93" s="122">
        <v>2440.1849999999999</v>
      </c>
      <c r="I93" s="123">
        <v>9799.3349999999991</v>
      </c>
      <c r="J93" s="127">
        <v>12824.339</v>
      </c>
      <c r="K93" s="128">
        <f t="shared" si="4"/>
        <v>0.80972235684037985</v>
      </c>
      <c r="L93" s="129">
        <f t="shared" si="5"/>
        <v>0.76412008447374946</v>
      </c>
    </row>
    <row r="94" spans="2:12" ht="15" x14ac:dyDescent="0.2">
      <c r="B94" s="442" t="s">
        <v>60</v>
      </c>
      <c r="C94" s="133">
        <v>10586.259</v>
      </c>
      <c r="D94" s="134">
        <v>913.10800000000006</v>
      </c>
      <c r="E94" s="135">
        <f t="shared" si="3"/>
        <v>7.9405066383219189E-2</v>
      </c>
      <c r="F94" s="136"/>
      <c r="G94" s="442" t="s">
        <v>60</v>
      </c>
      <c r="H94" s="133">
        <v>4381.0349999999999</v>
      </c>
      <c r="I94" s="134">
        <v>10377.620000000001</v>
      </c>
      <c r="J94" s="138">
        <v>15655.113999999998</v>
      </c>
      <c r="K94" s="139">
        <f t="shared" si="4"/>
        <v>0.7201531077959572</v>
      </c>
      <c r="L94" s="140">
        <f t="shared" si="5"/>
        <v>0.66289009457229131</v>
      </c>
    </row>
    <row r="95" spans="2:12" ht="15" x14ac:dyDescent="0.2">
      <c r="B95" s="443" t="s">
        <v>92</v>
      </c>
      <c r="C95" s="122">
        <v>3032.1819999999998</v>
      </c>
      <c r="D95" s="123">
        <v>464.44</v>
      </c>
      <c r="E95" s="124">
        <f t="shared" si="3"/>
        <v>0.13282533828363491</v>
      </c>
      <c r="F95" s="125"/>
      <c r="G95" s="443" t="s">
        <v>92</v>
      </c>
      <c r="H95" s="122">
        <v>1485.748</v>
      </c>
      <c r="I95" s="123">
        <v>3032.1819999999998</v>
      </c>
      <c r="J95" s="127">
        <v>4982.37</v>
      </c>
      <c r="K95" s="128">
        <f t="shared" si="4"/>
        <v>0.70179894307327639</v>
      </c>
      <c r="L95" s="129">
        <f t="shared" si="5"/>
        <v>0.60858226105247093</v>
      </c>
    </row>
    <row r="96" spans="2:12" ht="15" x14ac:dyDescent="0.2">
      <c r="B96" s="444" t="s">
        <v>166</v>
      </c>
      <c r="C96" s="122">
        <v>7751.0039999999999</v>
      </c>
      <c r="D96" s="123">
        <v>547.67399999999998</v>
      </c>
      <c r="E96" s="124">
        <f t="shared" si="3"/>
        <v>6.5995330822571974E-2</v>
      </c>
      <c r="F96" s="125"/>
      <c r="G96" s="444" t="s">
        <v>166</v>
      </c>
      <c r="H96" s="122">
        <v>2226.54</v>
      </c>
      <c r="I96" s="123">
        <v>7751.0039999999999</v>
      </c>
      <c r="J96" s="127">
        <v>10525.218000000001</v>
      </c>
      <c r="K96" s="128">
        <f t="shared" si="4"/>
        <v>0.78845663814279188</v>
      </c>
      <c r="L96" s="129">
        <f t="shared" si="5"/>
        <v>0.73642218146930538</v>
      </c>
    </row>
    <row r="97" spans="2:12" ht="15" x14ac:dyDescent="0.2">
      <c r="B97" s="443" t="s">
        <v>0</v>
      </c>
      <c r="C97" s="122">
        <v>1441.0519999999999</v>
      </c>
      <c r="D97" s="123">
        <v>275.33499999999998</v>
      </c>
      <c r="E97" s="124">
        <f t="shared" si="3"/>
        <v>0.16041545409048191</v>
      </c>
      <c r="F97" s="136"/>
      <c r="G97" s="443" t="s">
        <v>0</v>
      </c>
      <c r="H97" s="122">
        <v>1527.422</v>
      </c>
      <c r="I97" s="123">
        <v>1341.72</v>
      </c>
      <c r="J97" s="127">
        <v>3132.442</v>
      </c>
      <c r="K97" s="128">
        <f t="shared" si="4"/>
        <v>0.51238618304824157</v>
      </c>
      <c r="L97" s="129">
        <f t="shared" si="5"/>
        <v>0.4283303569547337</v>
      </c>
    </row>
    <row r="98" spans="2:12" ht="15" x14ac:dyDescent="0.2">
      <c r="B98" s="443" t="s">
        <v>1</v>
      </c>
      <c r="C98" s="122">
        <v>4739.799</v>
      </c>
      <c r="D98" s="123">
        <v>440.49900000000002</v>
      </c>
      <c r="E98" s="124">
        <f t="shared" si="3"/>
        <v>8.503352509836308E-2</v>
      </c>
      <c r="F98" s="136"/>
      <c r="G98" s="443" t="s">
        <v>1</v>
      </c>
      <c r="H98" s="122">
        <v>1678.133</v>
      </c>
      <c r="I98" s="123">
        <v>4678.8940000000002</v>
      </c>
      <c r="J98" s="127">
        <v>6794.6059999999998</v>
      </c>
      <c r="K98" s="128">
        <f t="shared" si="4"/>
        <v>0.75301982189990124</v>
      </c>
      <c r="L98" s="129">
        <f t="shared" si="5"/>
        <v>0.68861888386169856</v>
      </c>
    </row>
    <row r="99" spans="2:12" ht="15" x14ac:dyDescent="0.2">
      <c r="B99" s="443" t="s">
        <v>165</v>
      </c>
      <c r="C99" s="122">
        <v>4405.4080000000004</v>
      </c>
      <c r="D99" s="123">
        <v>197.274</v>
      </c>
      <c r="E99" s="124">
        <f t="shared" si="3"/>
        <v>4.2860662544142732E-2</v>
      </c>
      <c r="F99" s="136"/>
      <c r="G99" s="443" t="s">
        <v>165</v>
      </c>
      <c r="H99" s="122">
        <v>1175.48</v>
      </c>
      <c r="I99" s="123">
        <v>4357.0060000000003</v>
      </c>
      <c r="J99" s="127">
        <v>5728.0659999999998</v>
      </c>
      <c r="K99" s="128">
        <f t="shared" si="4"/>
        <v>0.79478588410119566</v>
      </c>
      <c r="L99" s="129">
        <f t="shared" si="5"/>
        <v>0.76064172444940414</v>
      </c>
    </row>
    <row r="100" spans="2:12" ht="15" x14ac:dyDescent="0.2">
      <c r="B100" s="445" t="s">
        <v>58</v>
      </c>
      <c r="C100" s="133">
        <v>2449.3000000000002</v>
      </c>
      <c r="D100" s="134">
        <v>46.679000000000002</v>
      </c>
      <c r="E100" s="135">
        <f t="shared" si="3"/>
        <v>1.8701679781760985E-2</v>
      </c>
      <c r="F100" s="136"/>
      <c r="G100" s="445" t="s">
        <v>58</v>
      </c>
      <c r="H100" s="133">
        <v>318.39800000000002</v>
      </c>
      <c r="I100" s="134">
        <v>2391.7840000000001</v>
      </c>
      <c r="J100" s="138">
        <v>2756.8609999999999</v>
      </c>
      <c r="K100" s="165">
        <f t="shared" si="4"/>
        <v>0.884507053493085</v>
      </c>
      <c r="L100" s="140">
        <f t="shared" si="5"/>
        <v>0.86757511532137466</v>
      </c>
    </row>
    <row r="101" spans="2:12" ht="16" thickBot="1" x14ac:dyDescent="0.25">
      <c r="B101" s="446" t="s">
        <v>166</v>
      </c>
      <c r="C101" s="167">
        <v>2048.3310000000001</v>
      </c>
      <c r="D101" s="186">
        <v>37.145000000000003</v>
      </c>
      <c r="E101" s="168">
        <f t="shared" si="3"/>
        <v>1.7811281453250959E-2</v>
      </c>
      <c r="F101" s="187"/>
      <c r="G101" s="446" t="s">
        <v>166</v>
      </c>
      <c r="H101" s="167">
        <v>213.64500000000001</v>
      </c>
      <c r="I101" s="186">
        <v>2048.3310000000001</v>
      </c>
      <c r="J101" s="191">
        <v>2299.1210000000001</v>
      </c>
      <c r="K101" s="188">
        <f t="shared" si="4"/>
        <v>0.90707535619047452</v>
      </c>
      <c r="L101" s="169">
        <f t="shared" si="5"/>
        <v>0.8909191817220582</v>
      </c>
    </row>
    <row r="102" spans="2:12" ht="16" thickBot="1" x14ac:dyDescent="0.25">
      <c r="B102" s="149" t="s">
        <v>174</v>
      </c>
      <c r="C102" s="114">
        <v>6022.6350000000002</v>
      </c>
      <c r="D102" s="115">
        <v>548.23800000000006</v>
      </c>
      <c r="E102" s="116">
        <f t="shared" si="3"/>
        <v>8.3434575588357901E-2</v>
      </c>
      <c r="F102" s="117"/>
      <c r="G102" s="149" t="s">
        <v>174</v>
      </c>
      <c r="H102" s="114">
        <v>1880.8230000000001</v>
      </c>
      <c r="I102" s="115">
        <v>5790.5039999999999</v>
      </c>
      <c r="J102" s="119">
        <v>8167.4679999999998</v>
      </c>
      <c r="K102" s="120">
        <f t="shared" si="4"/>
        <v>0.76971773871657645</v>
      </c>
      <c r="L102" s="121">
        <f t="shared" si="5"/>
        <v>0.70897174007905506</v>
      </c>
    </row>
    <row r="103" spans="2:12" ht="15" x14ac:dyDescent="0.2">
      <c r="B103" s="439" t="s">
        <v>54</v>
      </c>
      <c r="C103" s="122">
        <v>110.509</v>
      </c>
      <c r="D103" s="123">
        <v>43.110999999999997</v>
      </c>
      <c r="E103" s="124">
        <f t="shared" si="3"/>
        <v>0.28063403202707976</v>
      </c>
      <c r="F103" s="125"/>
      <c r="G103" s="439" t="s">
        <v>54</v>
      </c>
      <c r="H103" s="122">
        <v>405.67099999999999</v>
      </c>
      <c r="I103" s="123">
        <v>110.509</v>
      </c>
      <c r="J103" s="127">
        <v>559.29100000000005</v>
      </c>
      <c r="K103" s="128">
        <f t="shared" si="4"/>
        <v>0.2746691793717404</v>
      </c>
      <c r="L103" s="129">
        <f t="shared" si="5"/>
        <v>0.19758766009107959</v>
      </c>
    </row>
    <row r="104" spans="2:12" ht="15" x14ac:dyDescent="0.2">
      <c r="B104" s="440" t="s">
        <v>92</v>
      </c>
      <c r="C104" s="122">
        <v>1576.319</v>
      </c>
      <c r="D104" s="123">
        <v>253.32</v>
      </c>
      <c r="E104" s="124">
        <f t="shared" si="3"/>
        <v>0.13845354192821643</v>
      </c>
      <c r="F104" s="125"/>
      <c r="G104" s="440" t="s">
        <v>92</v>
      </c>
      <c r="H104" s="122">
        <v>666.30799999999999</v>
      </c>
      <c r="I104" s="123">
        <v>1576.319</v>
      </c>
      <c r="J104" s="127">
        <v>2495.9470000000001</v>
      </c>
      <c r="K104" s="128">
        <f t="shared" si="4"/>
        <v>0.73304401095055305</v>
      </c>
      <c r="L104" s="129">
        <f t="shared" si="5"/>
        <v>0.63155147124518263</v>
      </c>
    </row>
    <row r="105" spans="2:12" ht="15" x14ac:dyDescent="0.2">
      <c r="B105" s="441" t="s">
        <v>166</v>
      </c>
      <c r="C105" s="122">
        <v>4424.2280000000001</v>
      </c>
      <c r="D105" s="123">
        <v>302.53399999999999</v>
      </c>
      <c r="E105" s="124">
        <f t="shared" si="3"/>
        <v>6.4004491869910099E-2</v>
      </c>
      <c r="F105" s="125"/>
      <c r="G105" s="441" t="s">
        <v>166</v>
      </c>
      <c r="H105" s="122">
        <v>916.27</v>
      </c>
      <c r="I105" s="123">
        <v>4424.2280000000001</v>
      </c>
      <c r="J105" s="127">
        <v>5643.0320000000002</v>
      </c>
      <c r="K105" s="128">
        <f t="shared" si="4"/>
        <v>0.83762806944918977</v>
      </c>
      <c r="L105" s="129">
        <f t="shared" si="5"/>
        <v>0.78401611048812059</v>
      </c>
    </row>
    <row r="106" spans="2:12" ht="15" x14ac:dyDescent="0.2">
      <c r="B106" s="442" t="s">
        <v>60</v>
      </c>
      <c r="C106" s="133">
        <v>4869.2029999999995</v>
      </c>
      <c r="D106" s="134">
        <v>491.85900000000004</v>
      </c>
      <c r="E106" s="135">
        <f t="shared" si="3"/>
        <v>9.1746560662794061E-2</v>
      </c>
      <c r="F106" s="136"/>
      <c r="G106" s="442" t="s">
        <v>60</v>
      </c>
      <c r="H106" s="133">
        <v>1779.2500000000002</v>
      </c>
      <c r="I106" s="134">
        <v>4772.3559999999998</v>
      </c>
      <c r="J106" s="138">
        <v>7034.4789999999994</v>
      </c>
      <c r="K106" s="139">
        <f t="shared" si="4"/>
        <v>0.74706726681535329</v>
      </c>
      <c r="L106" s="140">
        <f t="shared" si="5"/>
        <v>0.67842351935374323</v>
      </c>
    </row>
    <row r="107" spans="2:12" ht="15" x14ac:dyDescent="0.2">
      <c r="B107" s="443" t="s">
        <v>92</v>
      </c>
      <c r="C107" s="122">
        <v>1403.4459999999999</v>
      </c>
      <c r="D107" s="123">
        <v>248.94499999999999</v>
      </c>
      <c r="E107" s="124">
        <f t="shared" si="3"/>
        <v>0.15065744124725927</v>
      </c>
      <c r="F107" s="125"/>
      <c r="G107" s="443" t="s">
        <v>92</v>
      </c>
      <c r="H107" s="122">
        <v>652.59400000000005</v>
      </c>
      <c r="I107" s="123">
        <v>1403.4459999999999</v>
      </c>
      <c r="J107" s="127">
        <v>2304.9850000000001</v>
      </c>
      <c r="K107" s="128">
        <f t="shared" si="4"/>
        <v>0.7168771163369827</v>
      </c>
      <c r="L107" s="129">
        <f t="shared" si="5"/>
        <v>0.60887424430093895</v>
      </c>
    </row>
    <row r="108" spans="2:12" ht="12.75" customHeight="1" x14ac:dyDescent="0.2">
      <c r="B108" s="444" t="s">
        <v>166</v>
      </c>
      <c r="C108" s="122">
        <v>3543.7060000000001</v>
      </c>
      <c r="D108" s="123">
        <v>291.61399999999998</v>
      </c>
      <c r="E108" s="124">
        <f t="shared" si="3"/>
        <v>7.6033812041759213E-2</v>
      </c>
      <c r="F108" s="125"/>
      <c r="G108" s="444" t="s">
        <v>166</v>
      </c>
      <c r="H108" s="122">
        <v>853.26199999999994</v>
      </c>
      <c r="I108" s="123">
        <v>3543.7060000000001</v>
      </c>
      <c r="J108" s="127">
        <v>4688.5820000000003</v>
      </c>
      <c r="K108" s="128">
        <f t="shared" si="4"/>
        <v>0.81801278083650886</v>
      </c>
      <c r="L108" s="129">
        <f t="shared" si="5"/>
        <v>0.75581615081062881</v>
      </c>
    </row>
    <row r="109" spans="2:12" ht="15" x14ac:dyDescent="0.2">
      <c r="B109" s="443" t="s">
        <v>0</v>
      </c>
      <c r="C109" s="122">
        <v>720.52200000000005</v>
      </c>
      <c r="D109" s="123">
        <v>137.40600000000001</v>
      </c>
      <c r="E109" s="124">
        <f t="shared" si="3"/>
        <v>0.16016029317145494</v>
      </c>
      <c r="F109" s="136"/>
      <c r="G109" s="443" t="s">
        <v>0</v>
      </c>
      <c r="H109" s="122">
        <v>650.34900000000005</v>
      </c>
      <c r="I109" s="123">
        <v>672.37300000000005</v>
      </c>
      <c r="J109" s="127">
        <v>1454.7360000000001</v>
      </c>
      <c r="K109" s="128">
        <f t="shared" si="4"/>
        <v>0.55294362688487808</v>
      </c>
      <c r="L109" s="129">
        <f t="shared" si="5"/>
        <v>0.46219588983843118</v>
      </c>
    </row>
    <row r="110" spans="2:12" ht="15" x14ac:dyDescent="0.2">
      <c r="B110" s="443" t="s">
        <v>1</v>
      </c>
      <c r="C110" s="122">
        <v>2316.098</v>
      </c>
      <c r="D110" s="123">
        <v>259.834</v>
      </c>
      <c r="E110" s="124">
        <f t="shared" si="3"/>
        <v>0.10086989873956301</v>
      </c>
      <c r="F110" s="136"/>
      <c r="G110" s="443" t="s">
        <v>1</v>
      </c>
      <c r="H110" s="122">
        <v>696.36599999999999</v>
      </c>
      <c r="I110" s="123">
        <v>2291.777</v>
      </c>
      <c r="J110" s="127">
        <v>3245.0569999999998</v>
      </c>
      <c r="K110" s="128">
        <f t="shared" si="4"/>
        <v>0.78540715925791138</v>
      </c>
      <c r="L110" s="129">
        <f t="shared" si="5"/>
        <v>0.70623628490963342</v>
      </c>
    </row>
    <row r="111" spans="2:12" ht="15" x14ac:dyDescent="0.2">
      <c r="B111" s="443" t="s">
        <v>165</v>
      </c>
      <c r="C111" s="122">
        <v>1832.5830000000001</v>
      </c>
      <c r="D111" s="123">
        <v>94.619</v>
      </c>
      <c r="E111" s="124">
        <f t="shared" si="3"/>
        <v>4.9096565902276977E-2</v>
      </c>
      <c r="F111" s="136"/>
      <c r="G111" s="443" t="s">
        <v>165</v>
      </c>
      <c r="H111" s="122">
        <v>432.53500000000003</v>
      </c>
      <c r="I111" s="123">
        <v>1808.2059999999999</v>
      </c>
      <c r="J111" s="127">
        <v>2334.6860000000001</v>
      </c>
      <c r="K111" s="128">
        <f t="shared" si="4"/>
        <v>0.81473525776057254</v>
      </c>
      <c r="L111" s="129">
        <f t="shared" si="5"/>
        <v>0.77449644191981271</v>
      </c>
    </row>
    <row r="112" spans="2:12" ht="15" x14ac:dyDescent="0.2">
      <c r="B112" s="445" t="s">
        <v>58</v>
      </c>
      <c r="C112" s="133">
        <v>1042.924</v>
      </c>
      <c r="D112" s="134">
        <v>13.268000000000001</v>
      </c>
      <c r="E112" s="135">
        <f t="shared" si="3"/>
        <v>1.2562109919408593E-2</v>
      </c>
      <c r="F112" s="136"/>
      <c r="G112" s="445" t="s">
        <v>58</v>
      </c>
      <c r="H112" s="133">
        <v>101.57299999999999</v>
      </c>
      <c r="I112" s="134">
        <v>1018.148</v>
      </c>
      <c r="J112" s="138">
        <v>1132.989</v>
      </c>
      <c r="K112" s="165">
        <f t="shared" si="4"/>
        <v>0.91034952678269598</v>
      </c>
      <c r="L112" s="140">
        <f t="shared" si="5"/>
        <v>0.89863890999824358</v>
      </c>
    </row>
    <row r="113" spans="2:12" ht="16" thickBot="1" x14ac:dyDescent="0.25">
      <c r="B113" s="446" t="s">
        <v>166</v>
      </c>
      <c r="C113" s="167">
        <v>880.52200000000005</v>
      </c>
      <c r="D113" s="186">
        <v>10.92</v>
      </c>
      <c r="E113" s="168">
        <f t="shared" si="3"/>
        <v>1.2249815467523406E-2</v>
      </c>
      <c r="F113" s="187"/>
      <c r="G113" s="446" t="s">
        <v>166</v>
      </c>
      <c r="H113" s="167">
        <v>63.008000000000003</v>
      </c>
      <c r="I113" s="186">
        <v>880.52200000000005</v>
      </c>
      <c r="J113" s="191">
        <v>954.45</v>
      </c>
      <c r="K113" s="188">
        <f t="shared" si="4"/>
        <v>0.93398501754937391</v>
      </c>
      <c r="L113" s="169">
        <f t="shared" si="5"/>
        <v>0.92254387343496258</v>
      </c>
    </row>
    <row r="114" spans="2:12" ht="16" thickBot="1" x14ac:dyDescent="0.25">
      <c r="B114" s="149" t="s">
        <v>175</v>
      </c>
      <c r="C114" s="114">
        <v>7255.57</v>
      </c>
      <c r="D114" s="115">
        <v>493.839</v>
      </c>
      <c r="E114" s="116">
        <f t="shared" si="3"/>
        <v>6.3726020913336748E-2</v>
      </c>
      <c r="F114" s="117"/>
      <c r="G114" s="149" t="s">
        <v>175</v>
      </c>
      <c r="H114" s="114">
        <v>2818.61</v>
      </c>
      <c r="I114" s="115">
        <v>6978.9</v>
      </c>
      <c r="J114" s="119">
        <v>10244.507</v>
      </c>
      <c r="K114" s="120">
        <f t="shared" si="4"/>
        <v>0.72486621366943271</v>
      </c>
      <c r="L114" s="121">
        <f t="shared" si="5"/>
        <v>0.68123336730601092</v>
      </c>
    </row>
    <row r="115" spans="2:12" ht="15" x14ac:dyDescent="0.2">
      <c r="B115" s="439" t="s">
        <v>54</v>
      </c>
      <c r="C115" s="122">
        <v>132.137</v>
      </c>
      <c r="D115" s="123">
        <v>39.177999999999997</v>
      </c>
      <c r="E115" s="124">
        <f t="shared" si="3"/>
        <v>0.2286898403525669</v>
      </c>
      <c r="F115" s="125"/>
      <c r="G115" s="439" t="s">
        <v>54</v>
      </c>
      <c r="H115" s="122">
        <v>386.57799999999997</v>
      </c>
      <c r="I115" s="123">
        <v>132.137</v>
      </c>
      <c r="J115" s="127">
        <v>557.89300000000003</v>
      </c>
      <c r="K115" s="128">
        <f t="shared" si="4"/>
        <v>0.30707501259202041</v>
      </c>
      <c r="L115" s="129">
        <f t="shared" si="5"/>
        <v>0.23685007698608873</v>
      </c>
    </row>
    <row r="116" spans="2:12" ht="15" x14ac:dyDescent="0.2">
      <c r="B116" s="440" t="s">
        <v>92</v>
      </c>
      <c r="C116" s="122">
        <v>1901.9069999999999</v>
      </c>
      <c r="D116" s="123">
        <v>229.34899999999999</v>
      </c>
      <c r="E116" s="124">
        <f t="shared" si="3"/>
        <v>0.10761213106262223</v>
      </c>
      <c r="F116" s="125"/>
      <c r="G116" s="440" t="s">
        <v>92</v>
      </c>
      <c r="H116" s="122">
        <v>887.98800000000006</v>
      </c>
      <c r="I116" s="123">
        <v>1901.9069999999999</v>
      </c>
      <c r="J116" s="127">
        <v>3019.2440000000001</v>
      </c>
      <c r="K116" s="128">
        <f t="shared" si="4"/>
        <v>0.70589061367680128</v>
      </c>
      <c r="L116" s="129">
        <f t="shared" si="5"/>
        <v>0.62992822044193841</v>
      </c>
    </row>
    <row r="117" spans="2:12" ht="15" x14ac:dyDescent="0.2">
      <c r="B117" s="441" t="s">
        <v>166</v>
      </c>
      <c r="C117" s="122">
        <v>5375.107</v>
      </c>
      <c r="D117" s="123">
        <v>282.28500000000003</v>
      </c>
      <c r="E117" s="124">
        <f t="shared" si="3"/>
        <v>4.9896666167025379E-2</v>
      </c>
      <c r="F117" s="125"/>
      <c r="G117" s="441" t="s">
        <v>166</v>
      </c>
      <c r="H117" s="122">
        <v>1523.915</v>
      </c>
      <c r="I117" s="123">
        <v>5375.107</v>
      </c>
      <c r="J117" s="127">
        <v>7181.3069999999998</v>
      </c>
      <c r="K117" s="128">
        <f t="shared" si="4"/>
        <v>0.78779419957954733</v>
      </c>
      <c r="L117" s="129">
        <f t="shared" si="5"/>
        <v>0.7484858953948077</v>
      </c>
    </row>
    <row r="118" spans="2:12" ht="15" x14ac:dyDescent="0.2">
      <c r="B118" s="442" t="s">
        <v>60</v>
      </c>
      <c r="C118" s="133">
        <v>5717.0559999999996</v>
      </c>
      <c r="D118" s="134">
        <v>421.24900000000002</v>
      </c>
      <c r="E118" s="135">
        <f t="shared" si="3"/>
        <v>6.8626273865505225E-2</v>
      </c>
      <c r="F118" s="136"/>
      <c r="G118" s="442" t="s">
        <v>60</v>
      </c>
      <c r="H118" s="133">
        <v>2601.7850000000003</v>
      </c>
      <c r="I118" s="134">
        <v>5605.2640000000001</v>
      </c>
      <c r="J118" s="138">
        <v>8620.6350000000002</v>
      </c>
      <c r="K118" s="139">
        <f t="shared" si="4"/>
        <v>0.69819102653110821</v>
      </c>
      <c r="L118" s="140">
        <f t="shared" si="5"/>
        <v>0.6502147463614919</v>
      </c>
    </row>
    <row r="119" spans="2:12" ht="15" x14ac:dyDescent="0.2">
      <c r="B119" s="443" t="s">
        <v>92</v>
      </c>
      <c r="C119" s="122">
        <v>1628.7360000000001</v>
      </c>
      <c r="D119" s="123">
        <v>215.495</v>
      </c>
      <c r="E119" s="124">
        <f t="shared" si="3"/>
        <v>0.11684816056123121</v>
      </c>
      <c r="F119" s="125"/>
      <c r="G119" s="443" t="s">
        <v>92</v>
      </c>
      <c r="H119" s="122">
        <v>833.154</v>
      </c>
      <c r="I119" s="123">
        <v>1628.7360000000001</v>
      </c>
      <c r="J119" s="127">
        <v>2677.3850000000002</v>
      </c>
      <c r="K119" s="128">
        <f t="shared" si="4"/>
        <v>0.68881800712262153</v>
      </c>
      <c r="L119" s="129">
        <f t="shared" si="5"/>
        <v>0.60833089002889007</v>
      </c>
    </row>
    <row r="120" spans="2:12" ht="15" x14ac:dyDescent="0.2">
      <c r="B120" s="444" t="s">
        <v>166</v>
      </c>
      <c r="C120" s="122">
        <v>4207.2979999999998</v>
      </c>
      <c r="D120" s="123">
        <v>256.06</v>
      </c>
      <c r="E120" s="124">
        <f t="shared" si="3"/>
        <v>5.7369361812339495E-2</v>
      </c>
      <c r="F120" s="125"/>
      <c r="G120" s="444" t="s">
        <v>166</v>
      </c>
      <c r="H120" s="122">
        <v>1373.278</v>
      </c>
      <c r="I120" s="123">
        <v>4207.2979999999998</v>
      </c>
      <c r="J120" s="127">
        <v>5836.6360000000004</v>
      </c>
      <c r="K120" s="128">
        <f t="shared" si="4"/>
        <v>0.76471412642487901</v>
      </c>
      <c r="L120" s="129">
        <f t="shared" si="5"/>
        <v>0.72084296502300294</v>
      </c>
    </row>
    <row r="121" spans="2:12" ht="15" x14ac:dyDescent="0.2">
      <c r="B121" s="443" t="s">
        <v>0</v>
      </c>
      <c r="C121" s="122">
        <v>720.53</v>
      </c>
      <c r="D121" s="123">
        <v>137.929</v>
      </c>
      <c r="E121" s="124">
        <f t="shared" si="3"/>
        <v>0.1606704571796673</v>
      </c>
      <c r="F121" s="136"/>
      <c r="G121" s="443" t="s">
        <v>0</v>
      </c>
      <c r="H121" s="122">
        <v>877.07299999999998</v>
      </c>
      <c r="I121" s="123">
        <v>669.34699999999998</v>
      </c>
      <c r="J121" s="127">
        <v>1677.7059999999999</v>
      </c>
      <c r="K121" s="128">
        <f t="shared" si="4"/>
        <v>0.47721889294071784</v>
      </c>
      <c r="L121" s="129">
        <f t="shared" si="5"/>
        <v>0.39896561137648673</v>
      </c>
    </row>
    <row r="122" spans="2:12" ht="15" x14ac:dyDescent="0.2">
      <c r="B122" s="443" t="s">
        <v>1</v>
      </c>
      <c r="C122" s="122">
        <v>2423.701</v>
      </c>
      <c r="D122" s="123">
        <v>180.66499999999999</v>
      </c>
      <c r="E122" s="124">
        <f t="shared" si="3"/>
        <v>6.9370050138882172E-2</v>
      </c>
      <c r="F122" s="136"/>
      <c r="G122" s="443" t="s">
        <v>1</v>
      </c>
      <c r="H122" s="122">
        <v>981.76700000000005</v>
      </c>
      <c r="I122" s="123">
        <v>2387.1170000000002</v>
      </c>
      <c r="J122" s="127">
        <v>3549.549</v>
      </c>
      <c r="K122" s="128">
        <f t="shared" si="4"/>
        <v>0.72341077697476497</v>
      </c>
      <c r="L122" s="129">
        <f t="shared" si="5"/>
        <v>0.67251276148040218</v>
      </c>
    </row>
    <row r="123" spans="2:12" ht="15" x14ac:dyDescent="0.2">
      <c r="B123" s="443" t="s">
        <v>165</v>
      </c>
      <c r="C123" s="122">
        <v>2572.8249999999998</v>
      </c>
      <c r="D123" s="123">
        <v>102.655</v>
      </c>
      <c r="E123" s="124">
        <f t="shared" si="3"/>
        <v>3.8368816062912078E-2</v>
      </c>
      <c r="F123" s="136"/>
      <c r="G123" s="443" t="s">
        <v>165</v>
      </c>
      <c r="H123" s="122">
        <v>742.94500000000005</v>
      </c>
      <c r="I123" s="123">
        <v>2548.8000000000002</v>
      </c>
      <c r="J123" s="127">
        <v>3393.38</v>
      </c>
      <c r="K123" s="128">
        <f t="shared" si="4"/>
        <v>0.78106047657497835</v>
      </c>
      <c r="L123" s="129">
        <f t="shared" si="5"/>
        <v>0.75110951322869823</v>
      </c>
    </row>
    <row r="124" spans="2:12" ht="15" x14ac:dyDescent="0.2">
      <c r="B124" s="445" t="s">
        <v>58</v>
      </c>
      <c r="C124" s="133">
        <v>1406.376</v>
      </c>
      <c r="D124" s="134">
        <v>33.411000000000001</v>
      </c>
      <c r="E124" s="135">
        <f t="shared" si="3"/>
        <v>2.3205515815881098E-2</v>
      </c>
      <c r="F124" s="136"/>
      <c r="G124" s="445" t="s">
        <v>58</v>
      </c>
      <c r="H124" s="133">
        <v>216.82499999999999</v>
      </c>
      <c r="I124" s="134">
        <v>1373.636</v>
      </c>
      <c r="J124" s="138">
        <v>1623.8720000000001</v>
      </c>
      <c r="K124" s="165">
        <f t="shared" si="4"/>
        <v>0.86647654494935555</v>
      </c>
      <c r="L124" s="140">
        <f t="shared" si="5"/>
        <v>0.84590164742048624</v>
      </c>
    </row>
    <row r="125" spans="2:12" ht="16" thickBot="1" x14ac:dyDescent="0.25">
      <c r="B125" s="446" t="s">
        <v>166</v>
      </c>
      <c r="C125" s="167">
        <v>1167.809</v>
      </c>
      <c r="D125" s="186">
        <v>26.225000000000001</v>
      </c>
      <c r="E125" s="168">
        <f t="shared" si="3"/>
        <v>2.1963361177319913E-2</v>
      </c>
      <c r="F125" s="187"/>
      <c r="G125" s="446" t="s">
        <v>166</v>
      </c>
      <c r="H125" s="167">
        <v>150.637</v>
      </c>
      <c r="I125" s="186">
        <v>1167.809</v>
      </c>
      <c r="J125" s="191">
        <v>1344.671</v>
      </c>
      <c r="K125" s="188">
        <f t="shared" si="4"/>
        <v>0.88797482804343963</v>
      </c>
      <c r="L125" s="169">
        <f t="shared" si="5"/>
        <v>0.86847191617875297</v>
      </c>
    </row>
    <row r="126" spans="2:12" ht="12.75" customHeight="1" thickBot="1" x14ac:dyDescent="0.25">
      <c r="B126" s="149" t="s">
        <v>176</v>
      </c>
      <c r="C126" s="114">
        <v>9475.2260000000006</v>
      </c>
      <c r="D126" s="115">
        <v>511.53100000000001</v>
      </c>
      <c r="E126" s="116">
        <f t="shared" si="3"/>
        <v>5.1220931880088798E-2</v>
      </c>
      <c r="F126" s="117"/>
      <c r="G126" s="149" t="s">
        <v>176</v>
      </c>
      <c r="H126" s="114">
        <v>3150.1280000000002</v>
      </c>
      <c r="I126" s="115">
        <v>9100.3109999999997</v>
      </c>
      <c r="J126" s="119">
        <v>12699.058999999999</v>
      </c>
      <c r="K126" s="120">
        <f t="shared" si="4"/>
        <v>0.7519400453214683</v>
      </c>
      <c r="L126" s="121">
        <f t="shared" si="5"/>
        <v>0.71661301833466562</v>
      </c>
    </row>
    <row r="127" spans="2:12" ht="15" x14ac:dyDescent="0.2">
      <c r="B127" s="439" t="s">
        <v>54</v>
      </c>
      <c r="C127" s="122">
        <v>188.911</v>
      </c>
      <c r="D127" s="123">
        <v>55.262</v>
      </c>
      <c r="E127" s="124">
        <f t="shared" si="3"/>
        <v>0.22632313974108523</v>
      </c>
      <c r="F127" s="125"/>
      <c r="G127" s="439" t="s">
        <v>54</v>
      </c>
      <c r="H127" s="122">
        <v>680.7</v>
      </c>
      <c r="I127" s="123">
        <v>188.911</v>
      </c>
      <c r="J127" s="127">
        <v>924.87300000000005</v>
      </c>
      <c r="K127" s="128">
        <f t="shared" si="4"/>
        <v>0.26400705826637816</v>
      </c>
      <c r="L127" s="129">
        <f t="shared" si="5"/>
        <v>0.20425615192572386</v>
      </c>
    </row>
    <row r="128" spans="2:12" ht="15" x14ac:dyDescent="0.2">
      <c r="B128" s="440" t="s">
        <v>92</v>
      </c>
      <c r="C128" s="122">
        <v>3344.7710000000002</v>
      </c>
      <c r="D128" s="123">
        <v>248.989</v>
      </c>
      <c r="E128" s="124">
        <f t="shared" si="3"/>
        <v>6.9283702862739854E-2</v>
      </c>
      <c r="F128" s="125"/>
      <c r="G128" s="440" t="s">
        <v>92</v>
      </c>
      <c r="H128" s="122">
        <v>1125.106</v>
      </c>
      <c r="I128" s="123">
        <v>3344.7710000000002</v>
      </c>
      <c r="J128" s="127">
        <v>4718.866</v>
      </c>
      <c r="K128" s="128">
        <f t="shared" si="4"/>
        <v>0.76157280160106267</v>
      </c>
      <c r="L128" s="129">
        <f t="shared" si="5"/>
        <v>0.70880821790659032</v>
      </c>
    </row>
    <row r="129" spans="2:12" ht="15" x14ac:dyDescent="0.2">
      <c r="B129" s="441" t="s">
        <v>166</v>
      </c>
      <c r="C129" s="122">
        <v>6534.2870000000003</v>
      </c>
      <c r="D129" s="123">
        <v>236.66</v>
      </c>
      <c r="E129" s="124">
        <f t="shared" si="3"/>
        <v>3.4952274770427234E-2</v>
      </c>
      <c r="F129" s="125"/>
      <c r="G129" s="441" t="s">
        <v>166</v>
      </c>
      <c r="H129" s="122">
        <v>1690.104</v>
      </c>
      <c r="I129" s="123">
        <v>6534.2870000000003</v>
      </c>
      <c r="J129" s="127">
        <v>8461.0509999999995</v>
      </c>
      <c r="K129" s="128">
        <f t="shared" si="4"/>
        <v>0.80024892888602128</v>
      </c>
      <c r="L129" s="129">
        <f t="shared" si="5"/>
        <v>0.77227840843885709</v>
      </c>
    </row>
    <row r="130" spans="2:12" ht="15" x14ac:dyDescent="0.2">
      <c r="B130" s="442" t="s">
        <v>60</v>
      </c>
      <c r="C130" s="133">
        <v>7635.762999999999</v>
      </c>
      <c r="D130" s="134">
        <v>431.86399999999998</v>
      </c>
      <c r="E130" s="135">
        <f t="shared" si="3"/>
        <v>5.3530486721808039E-2</v>
      </c>
      <c r="F130" s="136"/>
      <c r="G130" s="442" t="s">
        <v>60</v>
      </c>
      <c r="H130" s="133">
        <v>2833.6970000000001</v>
      </c>
      <c r="I130" s="134">
        <v>7486.7910000000002</v>
      </c>
      <c r="J130" s="138">
        <v>10745.120999999999</v>
      </c>
      <c r="K130" s="139">
        <f t="shared" si="4"/>
        <v>0.73628058725443857</v>
      </c>
      <c r="L130" s="140">
        <f t="shared" si="5"/>
        <v>0.69676190710183727</v>
      </c>
    </row>
    <row r="131" spans="2:12" ht="15" x14ac:dyDescent="0.2">
      <c r="B131" s="443" t="s">
        <v>92</v>
      </c>
      <c r="C131" s="122">
        <v>2960.7860000000001</v>
      </c>
      <c r="D131" s="123">
        <v>244.47399999999999</v>
      </c>
      <c r="E131" s="124">
        <f t="shared" si="3"/>
        <v>7.6272751664451549E-2</v>
      </c>
      <c r="F131" s="125"/>
      <c r="G131" s="443" t="s">
        <v>92</v>
      </c>
      <c r="H131" s="122">
        <v>1073.0719999999999</v>
      </c>
      <c r="I131" s="123">
        <v>2960.7860000000001</v>
      </c>
      <c r="J131" s="127">
        <v>4278.3320000000003</v>
      </c>
      <c r="K131" s="128">
        <f t="shared" si="4"/>
        <v>0.74918449526591202</v>
      </c>
      <c r="L131" s="129">
        <f t="shared" si="5"/>
        <v>0.69204213230763756</v>
      </c>
    </row>
    <row r="132" spans="2:12" ht="15" x14ac:dyDescent="0.2">
      <c r="B132" s="444" t="s">
        <v>166</v>
      </c>
      <c r="C132" s="122">
        <v>5109.3639999999996</v>
      </c>
      <c r="D132" s="123">
        <v>216.096</v>
      </c>
      <c r="E132" s="124">
        <f t="shared" si="3"/>
        <v>4.0577903129494927E-2</v>
      </c>
      <c r="F132" s="125"/>
      <c r="G132" s="444" t="s">
        <v>166</v>
      </c>
      <c r="H132" s="122">
        <v>1464.289</v>
      </c>
      <c r="I132" s="123">
        <v>5109.3639999999996</v>
      </c>
      <c r="J132" s="127">
        <v>6789.7489999999998</v>
      </c>
      <c r="K132" s="128">
        <f t="shared" si="4"/>
        <v>0.78433827229843112</v>
      </c>
      <c r="L132" s="129">
        <f t="shared" si="5"/>
        <v>0.75251146986434991</v>
      </c>
    </row>
    <row r="133" spans="2:12" ht="15" x14ac:dyDescent="0.2">
      <c r="B133" s="443" t="s">
        <v>0</v>
      </c>
      <c r="C133" s="122">
        <v>1560.9</v>
      </c>
      <c r="D133" s="123">
        <v>170.50299999999999</v>
      </c>
      <c r="E133" s="124">
        <f t="shared" si="3"/>
        <v>9.8476784434357562E-2</v>
      </c>
      <c r="F133" s="136"/>
      <c r="G133" s="443" t="s">
        <v>0</v>
      </c>
      <c r="H133" s="122">
        <v>1125.143</v>
      </c>
      <c r="I133" s="123">
        <v>1498.931</v>
      </c>
      <c r="J133" s="127">
        <v>2793.5790000000002</v>
      </c>
      <c r="K133" s="128">
        <f t="shared" si="4"/>
        <v>0.59723959837899698</v>
      </c>
      <c r="L133" s="129">
        <f t="shared" si="5"/>
        <v>0.53656295383091013</v>
      </c>
    </row>
    <row r="134" spans="2:12" ht="15" x14ac:dyDescent="0.2">
      <c r="B134" s="443" t="s">
        <v>1</v>
      </c>
      <c r="C134" s="122">
        <v>3367.402</v>
      </c>
      <c r="D134" s="123">
        <v>162.721</v>
      </c>
      <c r="E134" s="124">
        <f t="shared" si="3"/>
        <v>4.6094994423707049E-2</v>
      </c>
      <c r="F134" s="136"/>
      <c r="G134" s="443" t="s">
        <v>1</v>
      </c>
      <c r="H134" s="122">
        <v>1010.168</v>
      </c>
      <c r="I134" s="123">
        <v>3304.9540000000002</v>
      </c>
      <c r="J134" s="127">
        <v>4471.6099999999997</v>
      </c>
      <c r="K134" s="128">
        <f t="shared" si="4"/>
        <v>0.77409300006038084</v>
      </c>
      <c r="L134" s="129">
        <f t="shared" si="5"/>
        <v>0.73909710372774018</v>
      </c>
    </row>
    <row r="135" spans="2:12" ht="15" x14ac:dyDescent="0.2">
      <c r="B135" s="443" t="s">
        <v>165</v>
      </c>
      <c r="C135" s="122">
        <v>2707.4609999999998</v>
      </c>
      <c r="D135" s="123">
        <v>98.64</v>
      </c>
      <c r="E135" s="124">
        <f t="shared" si="3"/>
        <v>3.5151977779844711E-2</v>
      </c>
      <c r="F135" s="136"/>
      <c r="G135" s="443" t="s">
        <v>165</v>
      </c>
      <c r="H135" s="122">
        <v>698.38599999999997</v>
      </c>
      <c r="I135" s="123">
        <v>2682.9059999999999</v>
      </c>
      <c r="J135" s="127">
        <v>3479.9319999999998</v>
      </c>
      <c r="K135" s="128">
        <f t="shared" si="4"/>
        <v>0.79931044629607706</v>
      </c>
      <c r="L135" s="129">
        <f t="shared" si="5"/>
        <v>0.77096506483460026</v>
      </c>
    </row>
    <row r="136" spans="2:12" ht="15" x14ac:dyDescent="0.2">
      <c r="B136" s="445" t="s">
        <v>58</v>
      </c>
      <c r="C136" s="133">
        <v>1650.5509999999999</v>
      </c>
      <c r="D136" s="134">
        <v>24.405000000000001</v>
      </c>
      <c r="E136" s="135">
        <f t="shared" si="3"/>
        <v>1.4570532002034682E-2</v>
      </c>
      <c r="F136" s="136"/>
      <c r="G136" s="445" t="s">
        <v>58</v>
      </c>
      <c r="H136" s="133">
        <v>316.43099999999998</v>
      </c>
      <c r="I136" s="134">
        <v>1613.52</v>
      </c>
      <c r="J136" s="138">
        <v>1953.9380000000001</v>
      </c>
      <c r="K136" s="165">
        <f t="shared" si="4"/>
        <v>0.83805473868669322</v>
      </c>
      <c r="L136" s="140">
        <f t="shared" si="5"/>
        <v>0.82577850474272974</v>
      </c>
    </row>
    <row r="137" spans="2:12" ht="16" thickBot="1" x14ac:dyDescent="0.25">
      <c r="B137" s="446" t="s">
        <v>166</v>
      </c>
      <c r="C137" s="167">
        <v>1424.923</v>
      </c>
      <c r="D137" s="186">
        <v>20.564</v>
      </c>
      <c r="E137" s="168">
        <f t="shared" si="3"/>
        <v>1.4226347244907771E-2</v>
      </c>
      <c r="F137" s="187"/>
      <c r="G137" s="446" t="s">
        <v>166</v>
      </c>
      <c r="H137" s="167">
        <v>225.815</v>
      </c>
      <c r="I137" s="186">
        <v>1424.923</v>
      </c>
      <c r="J137" s="191">
        <v>1671.3019999999999</v>
      </c>
      <c r="K137" s="188">
        <f t="shared" si="4"/>
        <v>0.8648867768960965</v>
      </c>
      <c r="L137" s="169">
        <f t="shared" si="5"/>
        <v>0.85258259728044372</v>
      </c>
    </row>
    <row r="138" spans="2:12" ht="16" thickBot="1" x14ac:dyDescent="0.25">
      <c r="B138" s="149" t="s">
        <v>177</v>
      </c>
      <c r="C138" s="114">
        <v>4988.7150000000001</v>
      </c>
      <c r="D138" s="115">
        <v>261.71899999999999</v>
      </c>
      <c r="E138" s="116">
        <f t="shared" si="3"/>
        <v>4.9847117400199675E-2</v>
      </c>
      <c r="F138" s="117"/>
      <c r="G138" s="149" t="s">
        <v>177</v>
      </c>
      <c r="H138" s="114">
        <v>1089.4010000000001</v>
      </c>
      <c r="I138" s="115">
        <v>4789.5950000000003</v>
      </c>
      <c r="J138" s="119">
        <v>6111.6769999999997</v>
      </c>
      <c r="K138" s="120">
        <f t="shared" si="4"/>
        <v>0.82175088768598215</v>
      </c>
      <c r="L138" s="121">
        <f t="shared" si="5"/>
        <v>0.78367934038398956</v>
      </c>
    </row>
    <row r="139" spans="2:12" ht="15" x14ac:dyDescent="0.2">
      <c r="B139" s="439" t="s">
        <v>54</v>
      </c>
      <c r="C139" s="122">
        <v>87.492999999999995</v>
      </c>
      <c r="D139" s="123">
        <v>24.806999999999999</v>
      </c>
      <c r="E139" s="124">
        <f t="shared" si="3"/>
        <v>0.22089937666963491</v>
      </c>
      <c r="F139" s="125"/>
      <c r="G139" s="439" t="s">
        <v>54</v>
      </c>
      <c r="H139" s="122">
        <v>373.702</v>
      </c>
      <c r="I139" s="123">
        <v>87.492999999999995</v>
      </c>
      <c r="J139" s="127">
        <v>486.00200000000001</v>
      </c>
      <c r="K139" s="128">
        <f t="shared" si="4"/>
        <v>0.23106900794646937</v>
      </c>
      <c r="L139" s="129">
        <f t="shared" si="5"/>
        <v>0.18002600812342334</v>
      </c>
    </row>
    <row r="140" spans="2:12" ht="15" x14ac:dyDescent="0.2">
      <c r="B140" s="440" t="s">
        <v>92</v>
      </c>
      <c r="C140" s="122">
        <v>1765.4690000000001</v>
      </c>
      <c r="D140" s="123">
        <v>121.321</v>
      </c>
      <c r="E140" s="124">
        <f t="shared" si="3"/>
        <v>6.4300213590277669E-2</v>
      </c>
      <c r="F140" s="125"/>
      <c r="G140" s="440" t="s">
        <v>92</v>
      </c>
      <c r="H140" s="122">
        <v>415.01799999999997</v>
      </c>
      <c r="I140" s="123">
        <v>1765.4690000000001</v>
      </c>
      <c r="J140" s="127">
        <v>2301.808</v>
      </c>
      <c r="K140" s="128">
        <f t="shared" si="4"/>
        <v>0.8196991234716362</v>
      </c>
      <c r="L140" s="129">
        <f t="shared" si="5"/>
        <v>0.76699229475264663</v>
      </c>
    </row>
    <row r="141" spans="2:12" ht="15" x14ac:dyDescent="0.2">
      <c r="B141" s="441" t="s">
        <v>166</v>
      </c>
      <c r="C141" s="122">
        <v>3416.826</v>
      </c>
      <c r="D141" s="123">
        <v>125.892</v>
      </c>
      <c r="E141" s="124">
        <f t="shared" si="3"/>
        <v>3.553542788333703E-2</v>
      </c>
      <c r="F141" s="125"/>
      <c r="G141" s="441" t="s">
        <v>166</v>
      </c>
      <c r="H141" s="122">
        <v>505.04700000000003</v>
      </c>
      <c r="I141" s="123">
        <v>3416.826</v>
      </c>
      <c r="J141" s="127">
        <v>4047.7649999999999</v>
      </c>
      <c r="K141" s="128">
        <f t="shared" si="4"/>
        <v>0.87522818147792669</v>
      </c>
      <c r="L141" s="129">
        <f t="shared" si="5"/>
        <v>0.84412657355355369</v>
      </c>
    </row>
    <row r="142" spans="2:12" ht="15" x14ac:dyDescent="0.2">
      <c r="B142" s="442" t="s">
        <v>60</v>
      </c>
      <c r="C142" s="133">
        <v>4050.8649999999998</v>
      </c>
      <c r="D142" s="134">
        <v>228.79</v>
      </c>
      <c r="E142" s="135">
        <f t="shared" si="3"/>
        <v>5.3459916745625523E-2</v>
      </c>
      <c r="F142" s="136"/>
      <c r="G142" s="442" t="s">
        <v>60</v>
      </c>
      <c r="H142" s="133">
        <v>971.81099999999992</v>
      </c>
      <c r="I142" s="134">
        <v>3964.2049999999999</v>
      </c>
      <c r="J142" s="138">
        <v>5160.5749999999998</v>
      </c>
      <c r="K142" s="139">
        <f t="shared" si="4"/>
        <v>0.81168551953997381</v>
      </c>
      <c r="L142" s="140">
        <f t="shared" si="5"/>
        <v>0.76817118247482108</v>
      </c>
    </row>
    <row r="143" spans="2:12" ht="15" x14ac:dyDescent="0.2">
      <c r="B143" s="443" t="s">
        <v>92</v>
      </c>
      <c r="C143" s="122">
        <v>1580.633</v>
      </c>
      <c r="D143" s="123">
        <v>119.65600000000001</v>
      </c>
      <c r="E143" s="124">
        <f t="shared" si="3"/>
        <v>7.0373918786747439E-2</v>
      </c>
      <c r="F143" s="125"/>
      <c r="G143" s="443" t="s">
        <v>92</v>
      </c>
      <c r="H143" s="122">
        <v>393.22399999999999</v>
      </c>
      <c r="I143" s="123">
        <v>1580.633</v>
      </c>
      <c r="J143" s="127">
        <v>2093.5129999999999</v>
      </c>
      <c r="K143" s="128">
        <f t="shared" si="4"/>
        <v>0.81217026118299718</v>
      </c>
      <c r="L143" s="129">
        <f t="shared" si="5"/>
        <v>0.75501465718149352</v>
      </c>
    </row>
    <row r="144" spans="2:12" ht="15" x14ac:dyDescent="0.2">
      <c r="B144" s="444" t="s">
        <v>166</v>
      </c>
      <c r="C144" s="122">
        <v>2698.1120000000001</v>
      </c>
      <c r="D144" s="123">
        <v>117.77</v>
      </c>
      <c r="E144" s="124">
        <f t="shared" si="3"/>
        <v>4.1823485501168017E-2</v>
      </c>
      <c r="F144" s="125"/>
      <c r="G144" s="444" t="s">
        <v>166</v>
      </c>
      <c r="H144" s="122">
        <v>429.14499999999998</v>
      </c>
      <c r="I144" s="123">
        <v>2698.1120000000001</v>
      </c>
      <c r="J144" s="127">
        <v>3245.027</v>
      </c>
      <c r="K144" s="128">
        <f t="shared" si="4"/>
        <v>0.86775302640008856</v>
      </c>
      <c r="L144" s="129">
        <f t="shared" si="5"/>
        <v>0.83146057028184972</v>
      </c>
    </row>
    <row r="145" spans="2:12" ht="15" x14ac:dyDescent="0.2">
      <c r="B145" s="443" t="s">
        <v>0</v>
      </c>
      <c r="C145" s="122">
        <v>863.43100000000004</v>
      </c>
      <c r="D145" s="123">
        <v>95.671999999999997</v>
      </c>
      <c r="E145" s="124">
        <f t="shared" ref="E145:E208" si="6">D145/(C145+D145)</f>
        <v>9.9751538677284909E-2</v>
      </c>
      <c r="F145" s="136"/>
      <c r="G145" s="443" t="s">
        <v>0</v>
      </c>
      <c r="H145" s="122">
        <v>412.262</v>
      </c>
      <c r="I145" s="123">
        <v>821.83600000000001</v>
      </c>
      <c r="J145" s="127">
        <v>1328.7719999999999</v>
      </c>
      <c r="K145" s="128">
        <f t="shared" si="4"/>
        <v>0.68974210775061484</v>
      </c>
      <c r="L145" s="129">
        <f t="shared" si="5"/>
        <v>0.61849286408804527</v>
      </c>
    </row>
    <row r="146" spans="2:12" ht="15" x14ac:dyDescent="0.2">
      <c r="B146" s="443" t="s">
        <v>1</v>
      </c>
      <c r="C146" s="122">
        <v>1854.056</v>
      </c>
      <c r="D146" s="123">
        <v>89.88</v>
      </c>
      <c r="E146" s="124">
        <f t="shared" si="6"/>
        <v>4.623609007703957E-2</v>
      </c>
      <c r="F146" s="136"/>
      <c r="G146" s="443" t="s">
        <v>1</v>
      </c>
      <c r="H146" s="122">
        <v>336.91199999999998</v>
      </c>
      <c r="I146" s="123">
        <v>1819.414</v>
      </c>
      <c r="J146" s="127">
        <v>2242.973</v>
      </c>
      <c r="K146" s="128">
        <f t="shared" ref="K146:K209" si="7">(J146-H146)/J146</f>
        <v>0.84979221773958047</v>
      </c>
      <c r="L146" s="129">
        <f t="shared" ref="L146:L209" si="8">I146/J146</f>
        <v>0.81116179285261125</v>
      </c>
    </row>
    <row r="147" spans="2:12" ht="15" x14ac:dyDescent="0.2">
      <c r="B147" s="443" t="s">
        <v>165</v>
      </c>
      <c r="C147" s="122">
        <v>1333.3779999999999</v>
      </c>
      <c r="D147" s="123">
        <v>43.238</v>
      </c>
      <c r="E147" s="124">
        <f t="shared" si="6"/>
        <v>3.1408904153373197E-2</v>
      </c>
      <c r="F147" s="136"/>
      <c r="G147" s="443" t="s">
        <v>165</v>
      </c>
      <c r="H147" s="122">
        <v>222.637</v>
      </c>
      <c r="I147" s="123">
        <v>1322.9549999999999</v>
      </c>
      <c r="J147" s="127">
        <v>1588.83</v>
      </c>
      <c r="K147" s="128">
        <f t="shared" si="7"/>
        <v>0.85987361769352288</v>
      </c>
      <c r="L147" s="129">
        <f t="shared" si="8"/>
        <v>0.83265988179981498</v>
      </c>
    </row>
    <row r="148" spans="2:12" ht="15" x14ac:dyDescent="0.2">
      <c r="B148" s="445" t="s">
        <v>58</v>
      </c>
      <c r="C148" s="133">
        <v>850.35699999999997</v>
      </c>
      <c r="D148" s="134">
        <v>8.1219999999999999</v>
      </c>
      <c r="E148" s="135">
        <f t="shared" si="6"/>
        <v>9.4609186712779243E-3</v>
      </c>
      <c r="F148" s="136"/>
      <c r="G148" s="445" t="s">
        <v>58</v>
      </c>
      <c r="H148" s="133">
        <v>117.59</v>
      </c>
      <c r="I148" s="134">
        <v>825.39</v>
      </c>
      <c r="J148" s="138">
        <v>951.10199999999998</v>
      </c>
      <c r="K148" s="165">
        <f t="shared" si="7"/>
        <v>0.87636446984655691</v>
      </c>
      <c r="L148" s="140">
        <f t="shared" si="8"/>
        <v>0.86782490206097773</v>
      </c>
    </row>
    <row r="149" spans="2:12" ht="16" thickBot="1" x14ac:dyDescent="0.25">
      <c r="B149" s="446" t="s">
        <v>166</v>
      </c>
      <c r="C149" s="167">
        <v>718.71400000000006</v>
      </c>
      <c r="D149" s="186">
        <v>8.1219999999999999</v>
      </c>
      <c r="E149" s="168">
        <f t="shared" si="6"/>
        <v>1.1174460263388164E-2</v>
      </c>
      <c r="F149" s="187"/>
      <c r="G149" s="446" t="s">
        <v>166</v>
      </c>
      <c r="H149" s="167">
        <v>75.902000000000001</v>
      </c>
      <c r="I149" s="186">
        <v>718.71400000000006</v>
      </c>
      <c r="J149" s="191">
        <v>802.73800000000006</v>
      </c>
      <c r="K149" s="188">
        <f t="shared" si="7"/>
        <v>0.90544611068617653</v>
      </c>
      <c r="L149" s="169">
        <f t="shared" si="8"/>
        <v>0.89532823910167447</v>
      </c>
    </row>
    <row r="150" spans="2:12" ht="16" thickBot="1" x14ac:dyDescent="0.25">
      <c r="B150" s="149" t="s">
        <v>178</v>
      </c>
      <c r="C150" s="114">
        <v>4486.5110000000004</v>
      </c>
      <c r="D150" s="115">
        <v>249.81200000000001</v>
      </c>
      <c r="E150" s="116">
        <f t="shared" si="6"/>
        <v>5.2743869030891684E-2</v>
      </c>
      <c r="F150" s="117"/>
      <c r="G150" s="149" t="s">
        <v>178</v>
      </c>
      <c r="H150" s="114">
        <v>2060.7269999999999</v>
      </c>
      <c r="I150" s="115">
        <v>4310.7160000000003</v>
      </c>
      <c r="J150" s="119">
        <v>6587.3819999999996</v>
      </c>
      <c r="K150" s="120">
        <f t="shared" si="7"/>
        <v>0.68717056335885784</v>
      </c>
      <c r="L150" s="121">
        <f t="shared" si="8"/>
        <v>0.6543898623155604</v>
      </c>
    </row>
    <row r="151" spans="2:12" ht="15" x14ac:dyDescent="0.2">
      <c r="B151" s="439" t="s">
        <v>54</v>
      </c>
      <c r="C151" s="122">
        <v>101.41800000000001</v>
      </c>
      <c r="D151" s="123">
        <v>30.454999999999998</v>
      </c>
      <c r="E151" s="124">
        <f t="shared" si="6"/>
        <v>0.23094189106185498</v>
      </c>
      <c r="F151" s="125"/>
      <c r="G151" s="439" t="s">
        <v>54</v>
      </c>
      <c r="H151" s="122">
        <v>306.99799999999999</v>
      </c>
      <c r="I151" s="123">
        <v>101.41800000000001</v>
      </c>
      <c r="J151" s="127">
        <v>438.87099999999998</v>
      </c>
      <c r="K151" s="128">
        <f t="shared" si="7"/>
        <v>0.30048237409170347</v>
      </c>
      <c r="L151" s="129">
        <f t="shared" si="8"/>
        <v>0.23108840638820977</v>
      </c>
    </row>
    <row r="152" spans="2:12" ht="15" x14ac:dyDescent="0.2">
      <c r="B152" s="440" t="s">
        <v>92</v>
      </c>
      <c r="C152" s="122">
        <v>1579.3019999999999</v>
      </c>
      <c r="D152" s="123">
        <v>127.66800000000001</v>
      </c>
      <c r="E152" s="124">
        <f t="shared" si="6"/>
        <v>7.4792175609413189E-2</v>
      </c>
      <c r="F152" s="125"/>
      <c r="G152" s="440" t="s">
        <v>92</v>
      </c>
      <c r="H152" s="122">
        <v>710.08799999999997</v>
      </c>
      <c r="I152" s="123">
        <v>1579.3019999999999</v>
      </c>
      <c r="J152" s="127">
        <v>2417.058</v>
      </c>
      <c r="K152" s="128">
        <f t="shared" si="7"/>
        <v>0.70621805517285896</v>
      </c>
      <c r="L152" s="129">
        <f t="shared" si="8"/>
        <v>0.65339847037183219</v>
      </c>
    </row>
    <row r="153" spans="2:12" ht="15" x14ac:dyDescent="0.2">
      <c r="B153" s="441" t="s">
        <v>166</v>
      </c>
      <c r="C153" s="122">
        <v>3117.4609999999998</v>
      </c>
      <c r="D153" s="123">
        <v>110.768</v>
      </c>
      <c r="E153" s="124">
        <f t="shared" si="6"/>
        <v>3.4312311796963597E-2</v>
      </c>
      <c r="F153" s="125"/>
      <c r="G153" s="441" t="s">
        <v>166</v>
      </c>
      <c r="H153" s="122">
        <v>1185.057</v>
      </c>
      <c r="I153" s="123">
        <v>3117.4609999999998</v>
      </c>
      <c r="J153" s="127">
        <v>4413.2860000000001</v>
      </c>
      <c r="K153" s="128">
        <f t="shared" si="7"/>
        <v>0.73147967296930227</v>
      </c>
      <c r="L153" s="129">
        <f t="shared" si="8"/>
        <v>0.70638091435723849</v>
      </c>
    </row>
    <row r="154" spans="2:12" ht="15" x14ac:dyDescent="0.2">
      <c r="B154" s="442" t="s">
        <v>60</v>
      </c>
      <c r="C154" s="133">
        <v>3584.8980000000001</v>
      </c>
      <c r="D154" s="134">
        <v>203.07400000000001</v>
      </c>
      <c r="E154" s="135">
        <f t="shared" si="6"/>
        <v>5.3610216759785972E-2</v>
      </c>
      <c r="F154" s="136"/>
      <c r="G154" s="442" t="s">
        <v>60</v>
      </c>
      <c r="H154" s="133">
        <v>1861.886</v>
      </c>
      <c r="I154" s="134">
        <v>3522.5860000000002</v>
      </c>
      <c r="J154" s="138">
        <v>5584.5460000000003</v>
      </c>
      <c r="K154" s="139">
        <f t="shared" si="7"/>
        <v>0.66660029302292434</v>
      </c>
      <c r="L154" s="140">
        <f t="shared" si="8"/>
        <v>0.63077392504242957</v>
      </c>
    </row>
    <row r="155" spans="2:12" ht="15" x14ac:dyDescent="0.2">
      <c r="B155" s="443" t="s">
        <v>92</v>
      </c>
      <c r="C155" s="122">
        <v>1380.153</v>
      </c>
      <c r="D155" s="123">
        <v>124.818</v>
      </c>
      <c r="E155" s="124">
        <f t="shared" si="6"/>
        <v>8.293714629717118E-2</v>
      </c>
      <c r="F155" s="125"/>
      <c r="G155" s="443" t="s">
        <v>92</v>
      </c>
      <c r="H155" s="122">
        <v>679.84799999999996</v>
      </c>
      <c r="I155" s="123">
        <v>1380.153</v>
      </c>
      <c r="J155" s="127">
        <v>2184.819</v>
      </c>
      <c r="K155" s="128">
        <f t="shared" si="7"/>
        <v>0.68883097409899863</v>
      </c>
      <c r="L155" s="129">
        <f t="shared" si="8"/>
        <v>0.63170129882612702</v>
      </c>
    </row>
    <row r="156" spans="2:12" ht="15" x14ac:dyDescent="0.2">
      <c r="B156" s="444" t="s">
        <v>166</v>
      </c>
      <c r="C156" s="122">
        <v>2411.252</v>
      </c>
      <c r="D156" s="123">
        <v>98.325999999999993</v>
      </c>
      <c r="E156" s="124">
        <f t="shared" si="6"/>
        <v>3.9180292463513781E-2</v>
      </c>
      <c r="F156" s="125"/>
      <c r="G156" s="444" t="s">
        <v>166</v>
      </c>
      <c r="H156" s="122">
        <v>1035.144</v>
      </c>
      <c r="I156" s="123">
        <v>2411.252</v>
      </c>
      <c r="J156" s="127">
        <v>3544.7220000000002</v>
      </c>
      <c r="K156" s="128">
        <f t="shared" si="7"/>
        <v>0.70797597103524623</v>
      </c>
      <c r="L156" s="129">
        <f t="shared" si="8"/>
        <v>0.68023726543294505</v>
      </c>
    </row>
    <row r="157" spans="2:12" ht="15" x14ac:dyDescent="0.2">
      <c r="B157" s="443" t="s">
        <v>0</v>
      </c>
      <c r="C157" s="122">
        <v>697.46900000000005</v>
      </c>
      <c r="D157" s="123">
        <v>74.831000000000003</v>
      </c>
      <c r="E157" s="124">
        <f t="shared" si="6"/>
        <v>9.68936941603004E-2</v>
      </c>
      <c r="F157" s="136"/>
      <c r="G157" s="443" t="s">
        <v>0</v>
      </c>
      <c r="H157" s="122">
        <v>712.88099999999997</v>
      </c>
      <c r="I157" s="123">
        <v>677.09500000000003</v>
      </c>
      <c r="J157" s="127">
        <v>1464.807</v>
      </c>
      <c r="K157" s="128">
        <f t="shared" si="7"/>
        <v>0.51332769436519621</v>
      </c>
      <c r="L157" s="129">
        <f t="shared" si="8"/>
        <v>0.46224178338852834</v>
      </c>
    </row>
    <row r="158" spans="2:12" ht="15" x14ac:dyDescent="0.2">
      <c r="B158" s="443" t="s">
        <v>1</v>
      </c>
      <c r="C158" s="122">
        <v>1513.346</v>
      </c>
      <c r="D158" s="123">
        <v>72.840999999999994</v>
      </c>
      <c r="E158" s="124">
        <f t="shared" si="6"/>
        <v>4.5922076022562285E-2</v>
      </c>
      <c r="F158" s="136"/>
      <c r="G158" s="443" t="s">
        <v>1</v>
      </c>
      <c r="H158" s="122">
        <v>673.25599999999997</v>
      </c>
      <c r="I158" s="123">
        <v>1485.54</v>
      </c>
      <c r="J158" s="127">
        <v>2228.6370000000002</v>
      </c>
      <c r="K158" s="128">
        <f t="shared" si="7"/>
        <v>0.69790683722831492</v>
      </c>
      <c r="L158" s="129">
        <f t="shared" si="8"/>
        <v>0.66656884903194191</v>
      </c>
    </row>
    <row r="159" spans="2:12" ht="15" x14ac:dyDescent="0.2">
      <c r="B159" s="443" t="s">
        <v>165</v>
      </c>
      <c r="C159" s="122">
        <v>1374.0830000000001</v>
      </c>
      <c r="D159" s="123">
        <v>55.402000000000001</v>
      </c>
      <c r="E159" s="124">
        <f t="shared" si="6"/>
        <v>3.8756615144615016E-2</v>
      </c>
      <c r="F159" s="136"/>
      <c r="G159" s="443" t="s">
        <v>165</v>
      </c>
      <c r="H159" s="122">
        <v>475.74900000000002</v>
      </c>
      <c r="I159" s="123">
        <v>1359.951</v>
      </c>
      <c r="J159" s="127">
        <v>1891.1020000000001</v>
      </c>
      <c r="K159" s="128">
        <f t="shared" si="7"/>
        <v>0.74842763637286625</v>
      </c>
      <c r="L159" s="129">
        <f t="shared" si="8"/>
        <v>0.71913149052774517</v>
      </c>
    </row>
    <row r="160" spans="2:12" ht="15" x14ac:dyDescent="0.2">
      <c r="B160" s="445" t="s">
        <v>58</v>
      </c>
      <c r="C160" s="133">
        <v>800.19399999999996</v>
      </c>
      <c r="D160" s="134">
        <v>16.283000000000001</v>
      </c>
      <c r="E160" s="135">
        <f t="shared" si="6"/>
        <v>1.9942999006708092E-2</v>
      </c>
      <c r="F160" s="136"/>
      <c r="G160" s="445" t="s">
        <v>58</v>
      </c>
      <c r="H160" s="133">
        <v>198.84100000000001</v>
      </c>
      <c r="I160" s="134">
        <v>788.13</v>
      </c>
      <c r="J160" s="138">
        <v>1002.836</v>
      </c>
      <c r="K160" s="165">
        <f t="shared" si="7"/>
        <v>0.80172131834118443</v>
      </c>
      <c r="L160" s="140">
        <f t="shared" si="8"/>
        <v>0.78590118424149114</v>
      </c>
    </row>
    <row r="161" spans="2:12" ht="16" thickBot="1" x14ac:dyDescent="0.25">
      <c r="B161" s="446" t="s">
        <v>166</v>
      </c>
      <c r="C161" s="167">
        <v>706.20899999999995</v>
      </c>
      <c r="D161" s="186">
        <v>12.442</v>
      </c>
      <c r="E161" s="168">
        <f t="shared" si="6"/>
        <v>1.7312993372304498E-2</v>
      </c>
      <c r="F161" s="187"/>
      <c r="G161" s="446" t="s">
        <v>166</v>
      </c>
      <c r="H161" s="167">
        <v>149.91300000000001</v>
      </c>
      <c r="I161" s="186">
        <v>706.20899999999995</v>
      </c>
      <c r="J161" s="191">
        <v>868.56399999999996</v>
      </c>
      <c r="K161" s="188">
        <f t="shared" si="7"/>
        <v>0.82740131987970944</v>
      </c>
      <c r="L161" s="169">
        <f t="shared" si="8"/>
        <v>0.81307652631239602</v>
      </c>
    </row>
    <row r="162" spans="2:12" ht="16" thickBot="1" x14ac:dyDescent="0.25">
      <c r="B162" s="149" t="s">
        <v>23</v>
      </c>
      <c r="C162" s="114">
        <v>18797.023000000001</v>
      </c>
      <c r="D162" s="115">
        <v>789.23400000000004</v>
      </c>
      <c r="E162" s="116">
        <f t="shared" si="6"/>
        <v>4.0295294807987048E-2</v>
      </c>
      <c r="F162" s="117"/>
      <c r="G162" s="149" t="s">
        <v>23</v>
      </c>
      <c r="H162" s="114">
        <v>6074.1890000000003</v>
      </c>
      <c r="I162" s="115">
        <v>18255.951000000001</v>
      </c>
      <c r="J162" s="119">
        <v>25083.242999999999</v>
      </c>
      <c r="K162" s="120">
        <f t="shared" si="7"/>
        <v>0.75783876909377301</v>
      </c>
      <c r="L162" s="121">
        <f t="shared" si="8"/>
        <v>0.72781462109983153</v>
      </c>
    </row>
    <row r="163" spans="2:12" ht="15" x14ac:dyDescent="0.2">
      <c r="B163" s="439" t="s">
        <v>54</v>
      </c>
      <c r="C163" s="122">
        <v>174.77600000000001</v>
      </c>
      <c r="D163" s="123">
        <v>19.199000000000002</v>
      </c>
      <c r="E163" s="124">
        <f t="shared" si="6"/>
        <v>9.8976672251578815E-2</v>
      </c>
      <c r="F163" s="125"/>
      <c r="G163" s="439" t="s">
        <v>54</v>
      </c>
      <c r="H163" s="122">
        <v>451.214</v>
      </c>
      <c r="I163" s="123">
        <v>174.77600000000001</v>
      </c>
      <c r="J163" s="127">
        <v>645.18899999999996</v>
      </c>
      <c r="K163" s="128">
        <f t="shared" si="7"/>
        <v>0.3006483371539192</v>
      </c>
      <c r="L163" s="129">
        <f t="shared" si="8"/>
        <v>0.27089116522445367</v>
      </c>
    </row>
    <row r="164" spans="2:12" ht="15" x14ac:dyDescent="0.2">
      <c r="B164" s="440" t="s">
        <v>92</v>
      </c>
      <c r="C164" s="122">
        <v>4849.1589999999997</v>
      </c>
      <c r="D164" s="123">
        <v>292.98</v>
      </c>
      <c r="E164" s="124">
        <f t="shared" si="6"/>
        <v>5.697628943908363E-2</v>
      </c>
      <c r="F164" s="125"/>
      <c r="G164" s="440" t="s">
        <v>92</v>
      </c>
      <c r="H164" s="122">
        <v>1989.0170000000001</v>
      </c>
      <c r="I164" s="123">
        <v>4849.1589999999997</v>
      </c>
      <c r="J164" s="127">
        <v>7131.1559999999999</v>
      </c>
      <c r="K164" s="128">
        <f t="shared" si="7"/>
        <v>0.72108070556863435</v>
      </c>
      <c r="L164" s="129">
        <f t="shared" si="8"/>
        <v>0.67999620257921711</v>
      </c>
    </row>
    <row r="165" spans="2:12" ht="15" x14ac:dyDescent="0.2">
      <c r="B165" s="441" t="s">
        <v>166</v>
      </c>
      <c r="C165" s="122">
        <v>14305.803</v>
      </c>
      <c r="D165" s="123">
        <v>512.83000000000004</v>
      </c>
      <c r="E165" s="124">
        <f t="shared" si="6"/>
        <v>3.4607105797140672E-2</v>
      </c>
      <c r="F165" s="125"/>
      <c r="G165" s="441" t="s">
        <v>166</v>
      </c>
      <c r="H165" s="122">
        <v>3675.375</v>
      </c>
      <c r="I165" s="123">
        <v>14305.803</v>
      </c>
      <c r="J165" s="127">
        <v>18494.008000000002</v>
      </c>
      <c r="K165" s="128">
        <f t="shared" si="7"/>
        <v>0.80126671298076657</v>
      </c>
      <c r="L165" s="129">
        <f t="shared" si="8"/>
        <v>0.77353719107291397</v>
      </c>
    </row>
    <row r="166" spans="2:12" ht="15" x14ac:dyDescent="0.2">
      <c r="B166" s="442" t="s">
        <v>60</v>
      </c>
      <c r="C166" s="133">
        <v>13565.409000000001</v>
      </c>
      <c r="D166" s="134">
        <v>664.77</v>
      </c>
      <c r="E166" s="135">
        <f t="shared" si="6"/>
        <v>4.6715505124707138E-2</v>
      </c>
      <c r="F166" s="136"/>
      <c r="G166" s="442" t="s">
        <v>60</v>
      </c>
      <c r="H166" s="133">
        <v>4900.91</v>
      </c>
      <c r="I166" s="134">
        <v>13292.725999999999</v>
      </c>
      <c r="J166" s="138">
        <v>18843.756000000001</v>
      </c>
      <c r="K166" s="139">
        <f t="shared" si="7"/>
        <v>0.73991862344216308</v>
      </c>
      <c r="L166" s="140">
        <f t="shared" si="8"/>
        <v>0.70541807057998407</v>
      </c>
    </row>
    <row r="167" spans="2:12" ht="15" x14ac:dyDescent="0.2">
      <c r="B167" s="443" t="s">
        <v>92</v>
      </c>
      <c r="C167" s="122">
        <v>3937.4789999999998</v>
      </c>
      <c r="D167" s="123">
        <v>262.10199999999998</v>
      </c>
      <c r="E167" s="124">
        <f t="shared" si="6"/>
        <v>6.2411464381803797E-2</v>
      </c>
      <c r="F167" s="125"/>
      <c r="G167" s="443" t="s">
        <v>92</v>
      </c>
      <c r="H167" s="122">
        <v>1702.6959999999999</v>
      </c>
      <c r="I167" s="123">
        <v>3937.4789999999998</v>
      </c>
      <c r="J167" s="127">
        <v>5902.277</v>
      </c>
      <c r="K167" s="128">
        <f t="shared" si="7"/>
        <v>0.71151879181542987</v>
      </c>
      <c r="L167" s="129">
        <f t="shared" si="8"/>
        <v>0.66711186208305706</v>
      </c>
    </row>
    <row r="168" spans="2:12" ht="15" x14ac:dyDescent="0.2">
      <c r="B168" s="444" t="s">
        <v>166</v>
      </c>
      <c r="C168" s="122">
        <v>10077.566000000001</v>
      </c>
      <c r="D168" s="123">
        <v>436.613</v>
      </c>
      <c r="E168" s="124">
        <f t="shared" si="6"/>
        <v>4.1526114402275251E-2</v>
      </c>
      <c r="F168" s="125"/>
      <c r="G168" s="444" t="s">
        <v>166</v>
      </c>
      <c r="H168" s="122">
        <v>2813.3870000000002</v>
      </c>
      <c r="I168" s="123">
        <v>10077.566000000001</v>
      </c>
      <c r="J168" s="127">
        <v>13327.566000000001</v>
      </c>
      <c r="K168" s="128">
        <f t="shared" si="7"/>
        <v>0.78890466571315421</v>
      </c>
      <c r="L168" s="129">
        <f t="shared" si="8"/>
        <v>0.75614452031226109</v>
      </c>
    </row>
    <row r="169" spans="2:12" ht="15" x14ac:dyDescent="0.2">
      <c r="B169" s="443" t="s">
        <v>0</v>
      </c>
      <c r="C169" s="122">
        <v>5493.8860000000004</v>
      </c>
      <c r="D169" s="123">
        <v>341.02499999999998</v>
      </c>
      <c r="E169" s="124">
        <f t="shared" si="6"/>
        <v>5.8445621535615534E-2</v>
      </c>
      <c r="F169" s="136"/>
      <c r="G169" s="443" t="s">
        <v>0</v>
      </c>
      <c r="H169" s="122">
        <v>2304.0120000000002</v>
      </c>
      <c r="I169" s="123">
        <v>5404.8440000000001</v>
      </c>
      <c r="J169" s="127">
        <v>8042.4319999999998</v>
      </c>
      <c r="K169" s="128">
        <f t="shared" si="7"/>
        <v>0.7135180005252143</v>
      </c>
      <c r="L169" s="129">
        <f t="shared" si="8"/>
        <v>0.67204099456482813</v>
      </c>
    </row>
    <row r="170" spans="2:12" ht="15" x14ac:dyDescent="0.2">
      <c r="B170" s="443" t="s">
        <v>1</v>
      </c>
      <c r="C170" s="122">
        <v>4719.2610000000004</v>
      </c>
      <c r="D170" s="123">
        <v>209.839</v>
      </c>
      <c r="E170" s="124">
        <f t="shared" si="6"/>
        <v>4.2571463350307356E-2</v>
      </c>
      <c r="F170" s="136"/>
      <c r="G170" s="443" t="s">
        <v>1</v>
      </c>
      <c r="H170" s="122">
        <v>1487.3130000000001</v>
      </c>
      <c r="I170" s="123">
        <v>4632.9560000000001</v>
      </c>
      <c r="J170" s="127">
        <v>6323.3770000000004</v>
      </c>
      <c r="K170" s="128">
        <f t="shared" si="7"/>
        <v>0.76479134487790301</v>
      </c>
      <c r="L170" s="129">
        <f t="shared" si="8"/>
        <v>0.73267116605573257</v>
      </c>
    </row>
    <row r="171" spans="2:12" ht="15" x14ac:dyDescent="0.2">
      <c r="B171" s="443" t="s">
        <v>165</v>
      </c>
      <c r="C171" s="122">
        <v>3352.2620000000002</v>
      </c>
      <c r="D171" s="123">
        <v>113.90600000000001</v>
      </c>
      <c r="E171" s="124">
        <f t="shared" si="6"/>
        <v>3.2862227104975869E-2</v>
      </c>
      <c r="F171" s="136"/>
      <c r="G171" s="443" t="s">
        <v>165</v>
      </c>
      <c r="H171" s="122">
        <v>1109.585</v>
      </c>
      <c r="I171" s="123">
        <v>3254.9259999999999</v>
      </c>
      <c r="J171" s="127">
        <v>4477.9470000000001</v>
      </c>
      <c r="K171" s="128">
        <f t="shared" si="7"/>
        <v>0.75221122536733909</v>
      </c>
      <c r="L171" s="129">
        <f t="shared" si="8"/>
        <v>0.72687908097170417</v>
      </c>
    </row>
    <row r="172" spans="2:12" ht="15" x14ac:dyDescent="0.2">
      <c r="B172" s="445" t="s">
        <v>58</v>
      </c>
      <c r="C172" s="133">
        <v>5056.8370000000004</v>
      </c>
      <c r="D172" s="134">
        <v>105.265</v>
      </c>
      <c r="E172" s="135">
        <f t="shared" si="6"/>
        <v>2.0391886870890965E-2</v>
      </c>
      <c r="F172" s="136"/>
      <c r="G172" s="445" t="s">
        <v>58</v>
      </c>
      <c r="H172" s="133">
        <v>1173.279</v>
      </c>
      <c r="I172" s="134">
        <v>4963.2250000000004</v>
      </c>
      <c r="J172" s="138">
        <v>6239.4870000000001</v>
      </c>
      <c r="K172" s="165">
        <f t="shared" si="7"/>
        <v>0.81195906009580598</v>
      </c>
      <c r="L172" s="140">
        <f t="shared" si="8"/>
        <v>0.79545401729340892</v>
      </c>
    </row>
    <row r="173" spans="2:12" ht="16" thickBot="1" x14ac:dyDescent="0.25">
      <c r="B173" s="446" t="s">
        <v>166</v>
      </c>
      <c r="C173" s="167">
        <v>4228.2370000000001</v>
      </c>
      <c r="D173" s="186">
        <v>76.216999999999999</v>
      </c>
      <c r="E173" s="168">
        <f t="shared" si="6"/>
        <v>1.7706543036584897E-2</v>
      </c>
      <c r="F173" s="187"/>
      <c r="G173" s="446" t="s">
        <v>166</v>
      </c>
      <c r="H173" s="167">
        <v>861.98800000000006</v>
      </c>
      <c r="I173" s="186">
        <v>4228.2370000000001</v>
      </c>
      <c r="J173" s="191">
        <v>5166.442</v>
      </c>
      <c r="K173" s="188">
        <f t="shared" si="7"/>
        <v>0.83315635789582065</v>
      </c>
      <c r="L173" s="169">
        <f t="shared" si="8"/>
        <v>0.81840403898853409</v>
      </c>
    </row>
    <row r="174" spans="2:12" ht="16" thickBot="1" x14ac:dyDescent="0.25">
      <c r="B174" s="149" t="s">
        <v>48</v>
      </c>
      <c r="C174" s="114">
        <v>11334.066000000001</v>
      </c>
      <c r="D174" s="115">
        <v>409.23599999999999</v>
      </c>
      <c r="E174" s="116">
        <f t="shared" si="6"/>
        <v>3.4848460850278734E-2</v>
      </c>
      <c r="F174" s="117"/>
      <c r="G174" s="149" t="s">
        <v>48</v>
      </c>
      <c r="H174" s="114">
        <v>1487.973</v>
      </c>
      <c r="I174" s="115">
        <v>11013.505999999999</v>
      </c>
      <c r="J174" s="119">
        <v>12889.944</v>
      </c>
      <c r="K174" s="120">
        <f t="shared" si="7"/>
        <v>0.88456326885516334</v>
      </c>
      <c r="L174" s="121">
        <f t="shared" si="8"/>
        <v>0.85442621007507868</v>
      </c>
    </row>
    <row r="175" spans="2:12" ht="15" x14ac:dyDescent="0.2">
      <c r="B175" s="439" t="s">
        <v>54</v>
      </c>
      <c r="C175" s="122">
        <v>92.236000000000004</v>
      </c>
      <c r="D175" s="123">
        <v>10.596</v>
      </c>
      <c r="E175" s="124">
        <f t="shared" si="6"/>
        <v>0.10304185467558735</v>
      </c>
      <c r="F175" s="125"/>
      <c r="G175" s="439" t="s">
        <v>54</v>
      </c>
      <c r="H175" s="122">
        <v>212.631</v>
      </c>
      <c r="I175" s="123">
        <v>92.236000000000004</v>
      </c>
      <c r="J175" s="127">
        <v>315.46300000000002</v>
      </c>
      <c r="K175" s="128">
        <f t="shared" si="7"/>
        <v>0.32597166704177671</v>
      </c>
      <c r="L175" s="129">
        <f t="shared" si="8"/>
        <v>0.29238294189809899</v>
      </c>
    </row>
    <row r="176" spans="2:12" ht="15" x14ac:dyDescent="0.2">
      <c r="B176" s="440" t="s">
        <v>92</v>
      </c>
      <c r="C176" s="122">
        <v>3121.2719999999999</v>
      </c>
      <c r="D176" s="123">
        <v>152.761</v>
      </c>
      <c r="E176" s="124">
        <f t="shared" si="6"/>
        <v>4.6658356833910959E-2</v>
      </c>
      <c r="F176" s="125"/>
      <c r="G176" s="440" t="s">
        <v>92</v>
      </c>
      <c r="H176" s="122">
        <v>572.28200000000004</v>
      </c>
      <c r="I176" s="123">
        <v>3121.2719999999999</v>
      </c>
      <c r="J176" s="127">
        <v>3846.3150000000001</v>
      </c>
      <c r="K176" s="128">
        <f t="shared" si="7"/>
        <v>0.85121291417889589</v>
      </c>
      <c r="L176" s="129">
        <f t="shared" si="8"/>
        <v>0.81149671828750369</v>
      </c>
    </row>
    <row r="177" spans="2:12" ht="15" x14ac:dyDescent="0.2">
      <c r="B177" s="441" t="s">
        <v>166</v>
      </c>
      <c r="C177" s="122">
        <v>8556.8089999999993</v>
      </c>
      <c r="D177" s="123">
        <v>259.91300000000001</v>
      </c>
      <c r="E177" s="124">
        <f t="shared" si="6"/>
        <v>2.9479550336281444E-2</v>
      </c>
      <c r="F177" s="125"/>
      <c r="G177" s="441" t="s">
        <v>166</v>
      </c>
      <c r="H177" s="122">
        <v>707.93899999999996</v>
      </c>
      <c r="I177" s="123">
        <v>8556.8089999999993</v>
      </c>
      <c r="J177" s="127">
        <v>9524.6610000000001</v>
      </c>
      <c r="K177" s="128">
        <f t="shared" si="7"/>
        <v>0.9256730502009467</v>
      </c>
      <c r="L177" s="129">
        <f t="shared" si="8"/>
        <v>0.89838462492260873</v>
      </c>
    </row>
    <row r="178" spans="2:12" ht="15" x14ac:dyDescent="0.2">
      <c r="B178" s="442" t="s">
        <v>60</v>
      </c>
      <c r="C178" s="133">
        <v>8238.8950000000004</v>
      </c>
      <c r="D178" s="134">
        <v>345.58299999999997</v>
      </c>
      <c r="E178" s="135">
        <f t="shared" si="6"/>
        <v>4.0256728481335727E-2</v>
      </c>
      <c r="F178" s="136"/>
      <c r="G178" s="442" t="s">
        <v>60</v>
      </c>
      <c r="H178" s="133">
        <v>1199.1379999999999</v>
      </c>
      <c r="I178" s="134">
        <v>8083.0030000000006</v>
      </c>
      <c r="J178" s="138">
        <v>9619.8310000000001</v>
      </c>
      <c r="K178" s="139">
        <f t="shared" si="7"/>
        <v>0.87534729040458181</v>
      </c>
      <c r="L178" s="140">
        <f t="shared" si="8"/>
        <v>0.84024376311808391</v>
      </c>
    </row>
    <row r="179" spans="2:12" ht="15" x14ac:dyDescent="0.2">
      <c r="B179" s="443" t="s">
        <v>92</v>
      </c>
      <c r="C179" s="122">
        <v>2635.875</v>
      </c>
      <c r="D179" s="123">
        <v>135.48400000000001</v>
      </c>
      <c r="E179" s="124">
        <f t="shared" si="6"/>
        <v>4.8887206601526546E-2</v>
      </c>
      <c r="F179" s="125"/>
      <c r="G179" s="443" t="s">
        <v>92</v>
      </c>
      <c r="H179" s="122">
        <v>510.52600000000001</v>
      </c>
      <c r="I179" s="123">
        <v>2635.875</v>
      </c>
      <c r="J179" s="127">
        <v>3281.8850000000002</v>
      </c>
      <c r="K179" s="128">
        <f t="shared" si="7"/>
        <v>0.84444122813565992</v>
      </c>
      <c r="L179" s="129">
        <f t="shared" si="8"/>
        <v>0.80315885535294496</v>
      </c>
    </row>
    <row r="180" spans="2:12" ht="15" x14ac:dyDescent="0.2">
      <c r="B180" s="444" t="s">
        <v>166</v>
      </c>
      <c r="C180" s="122">
        <v>6054.4870000000001</v>
      </c>
      <c r="D180" s="123">
        <v>224.678</v>
      </c>
      <c r="E180" s="124">
        <f t="shared" si="6"/>
        <v>3.5781509165629506E-2</v>
      </c>
      <c r="F180" s="125"/>
      <c r="G180" s="444" t="s">
        <v>166</v>
      </c>
      <c r="H180" s="122">
        <v>533.447</v>
      </c>
      <c r="I180" s="123">
        <v>6054.4870000000001</v>
      </c>
      <c r="J180" s="127">
        <v>6812.6120000000001</v>
      </c>
      <c r="K180" s="128">
        <f t="shared" si="7"/>
        <v>0.92169714053875373</v>
      </c>
      <c r="L180" s="129">
        <f t="shared" si="8"/>
        <v>0.88871742585663183</v>
      </c>
    </row>
    <row r="181" spans="2:12" ht="15" x14ac:dyDescent="0.2">
      <c r="B181" s="443" t="s">
        <v>0</v>
      </c>
      <c r="C181" s="122">
        <v>3779.8380000000002</v>
      </c>
      <c r="D181" s="123">
        <v>185.92500000000001</v>
      </c>
      <c r="E181" s="124">
        <f t="shared" si="6"/>
        <v>4.688252928881529E-2</v>
      </c>
      <c r="F181" s="136"/>
      <c r="G181" s="443" t="s">
        <v>0</v>
      </c>
      <c r="H181" s="122">
        <v>520.16200000000003</v>
      </c>
      <c r="I181" s="123">
        <v>3718.788</v>
      </c>
      <c r="J181" s="127">
        <v>4420.326</v>
      </c>
      <c r="K181" s="128">
        <f t="shared" si="7"/>
        <v>0.88232496879189448</v>
      </c>
      <c r="L181" s="129">
        <f t="shared" si="8"/>
        <v>0.84129270103607745</v>
      </c>
    </row>
    <row r="182" spans="2:12" ht="15" x14ac:dyDescent="0.2">
      <c r="B182" s="443" t="s">
        <v>1</v>
      </c>
      <c r="C182" s="122">
        <v>2645.85</v>
      </c>
      <c r="D182" s="123">
        <v>100.14</v>
      </c>
      <c r="E182" s="124">
        <f t="shared" si="6"/>
        <v>3.6467722023751002E-2</v>
      </c>
      <c r="F182" s="136"/>
      <c r="G182" s="443" t="s">
        <v>1</v>
      </c>
      <c r="H182" s="122">
        <v>313.83600000000001</v>
      </c>
      <c r="I182" s="123">
        <v>2599.42</v>
      </c>
      <c r="J182" s="127">
        <v>3010.0520000000001</v>
      </c>
      <c r="K182" s="128">
        <f t="shared" si="7"/>
        <v>0.89573734938798411</v>
      </c>
      <c r="L182" s="129">
        <f t="shared" si="8"/>
        <v>0.86357976539940173</v>
      </c>
    </row>
    <row r="183" spans="2:12" ht="15" x14ac:dyDescent="0.2">
      <c r="B183" s="443" t="s">
        <v>165</v>
      </c>
      <c r="C183" s="122">
        <v>1813.2070000000001</v>
      </c>
      <c r="D183" s="123">
        <v>59.518000000000001</v>
      </c>
      <c r="E183" s="124">
        <f t="shared" si="6"/>
        <v>3.1781494880454952E-2</v>
      </c>
      <c r="F183" s="136"/>
      <c r="G183" s="443" t="s">
        <v>165</v>
      </c>
      <c r="H183" s="122">
        <v>365.14</v>
      </c>
      <c r="I183" s="123">
        <v>1764.7950000000001</v>
      </c>
      <c r="J183" s="127">
        <v>2189.453</v>
      </c>
      <c r="K183" s="128">
        <f t="shared" si="7"/>
        <v>0.8332277514064016</v>
      </c>
      <c r="L183" s="129">
        <f t="shared" si="8"/>
        <v>0.80604379267332982</v>
      </c>
    </row>
    <row r="184" spans="2:12" ht="15" x14ac:dyDescent="0.2">
      <c r="B184" s="445" t="s">
        <v>58</v>
      </c>
      <c r="C184" s="133">
        <v>3002.9349999999999</v>
      </c>
      <c r="D184" s="134">
        <v>53.057000000000002</v>
      </c>
      <c r="E184" s="135">
        <f t="shared" si="6"/>
        <v>1.736162921892466E-2</v>
      </c>
      <c r="F184" s="136"/>
      <c r="G184" s="445" t="s">
        <v>58</v>
      </c>
      <c r="H184" s="133">
        <v>288.83499999999998</v>
      </c>
      <c r="I184" s="134">
        <v>2930.5030000000002</v>
      </c>
      <c r="J184" s="138">
        <v>3270.1129999999998</v>
      </c>
      <c r="K184" s="165">
        <f t="shared" si="7"/>
        <v>0.91167430605609046</v>
      </c>
      <c r="L184" s="140">
        <f t="shared" si="8"/>
        <v>0.89614731967977879</v>
      </c>
    </row>
    <row r="185" spans="2:12" ht="16" thickBot="1" x14ac:dyDescent="0.25">
      <c r="B185" s="446" t="s">
        <v>166</v>
      </c>
      <c r="C185" s="167">
        <v>2502.3220000000001</v>
      </c>
      <c r="D185" s="186">
        <v>35.234999999999999</v>
      </c>
      <c r="E185" s="168">
        <f t="shared" si="6"/>
        <v>1.3885402377168276E-2</v>
      </c>
      <c r="F185" s="187"/>
      <c r="G185" s="446" t="s">
        <v>166</v>
      </c>
      <c r="H185" s="167">
        <v>174.49199999999999</v>
      </c>
      <c r="I185" s="186">
        <v>2502.3220000000001</v>
      </c>
      <c r="J185" s="191">
        <v>2712.049</v>
      </c>
      <c r="K185" s="188">
        <f t="shared" si="7"/>
        <v>0.93566045451243685</v>
      </c>
      <c r="L185" s="169">
        <f t="shared" si="8"/>
        <v>0.92266843261312759</v>
      </c>
    </row>
    <row r="186" spans="2:12" ht="16" thickBot="1" x14ac:dyDescent="0.25">
      <c r="B186" s="149" t="s">
        <v>50</v>
      </c>
      <c r="C186" s="114">
        <v>7462.9570000000003</v>
      </c>
      <c r="D186" s="115">
        <v>379.99799999999999</v>
      </c>
      <c r="E186" s="116">
        <f t="shared" si="6"/>
        <v>4.8450870877112008E-2</v>
      </c>
      <c r="F186" s="117"/>
      <c r="G186" s="149" t="s">
        <v>50</v>
      </c>
      <c r="H186" s="114">
        <v>4586.2160000000003</v>
      </c>
      <c r="I186" s="115">
        <v>7242.4449999999997</v>
      </c>
      <c r="J186" s="119">
        <v>12193.299000000001</v>
      </c>
      <c r="K186" s="120">
        <f t="shared" si="7"/>
        <v>0.6238740639428263</v>
      </c>
      <c r="L186" s="121">
        <f t="shared" si="8"/>
        <v>0.5939692777155714</v>
      </c>
    </row>
    <row r="187" spans="2:12" ht="15" x14ac:dyDescent="0.2">
      <c r="B187" s="439" t="s">
        <v>54</v>
      </c>
      <c r="C187" s="122">
        <v>82.54</v>
      </c>
      <c r="D187" s="123">
        <v>8.6029999999999998</v>
      </c>
      <c r="E187" s="124">
        <f t="shared" si="6"/>
        <v>9.4390134184742652E-2</v>
      </c>
      <c r="F187" s="125"/>
      <c r="G187" s="439" t="s">
        <v>54</v>
      </c>
      <c r="H187" s="122">
        <v>238.583</v>
      </c>
      <c r="I187" s="123">
        <v>82.54</v>
      </c>
      <c r="J187" s="127">
        <v>329.726</v>
      </c>
      <c r="K187" s="128">
        <f t="shared" si="7"/>
        <v>0.27642042180477122</v>
      </c>
      <c r="L187" s="129">
        <f t="shared" si="8"/>
        <v>0.25032906109921571</v>
      </c>
    </row>
    <row r="188" spans="2:12" ht="15" x14ac:dyDescent="0.2">
      <c r="B188" s="440" t="s">
        <v>92</v>
      </c>
      <c r="C188" s="122">
        <v>1727.8869999999999</v>
      </c>
      <c r="D188" s="123">
        <v>140.21899999999999</v>
      </c>
      <c r="E188" s="124">
        <f t="shared" si="6"/>
        <v>7.5059445234906361E-2</v>
      </c>
      <c r="F188" s="125"/>
      <c r="G188" s="440" t="s">
        <v>92</v>
      </c>
      <c r="H188" s="122">
        <v>1416.7349999999999</v>
      </c>
      <c r="I188" s="123">
        <v>1727.8869999999999</v>
      </c>
      <c r="J188" s="127">
        <v>3284.8409999999999</v>
      </c>
      <c r="K188" s="128">
        <f t="shared" si="7"/>
        <v>0.56870515193886095</v>
      </c>
      <c r="L188" s="129">
        <f t="shared" si="8"/>
        <v>0.52601845873209696</v>
      </c>
    </row>
    <row r="189" spans="2:12" ht="15" x14ac:dyDescent="0.2">
      <c r="B189" s="441" t="s">
        <v>166</v>
      </c>
      <c r="C189" s="122">
        <v>5748.9939999999997</v>
      </c>
      <c r="D189" s="123">
        <v>252.917</v>
      </c>
      <c r="E189" s="124">
        <f t="shared" si="6"/>
        <v>4.2139411930633426E-2</v>
      </c>
      <c r="F189" s="125"/>
      <c r="G189" s="441" t="s">
        <v>166</v>
      </c>
      <c r="H189" s="122">
        <v>2967.4360000000001</v>
      </c>
      <c r="I189" s="123">
        <v>5748.9939999999997</v>
      </c>
      <c r="J189" s="127">
        <v>8969.3469999999998</v>
      </c>
      <c r="K189" s="128">
        <f t="shared" si="7"/>
        <v>0.669158078062985</v>
      </c>
      <c r="L189" s="129">
        <f t="shared" si="8"/>
        <v>0.64096015016477792</v>
      </c>
    </row>
    <row r="190" spans="2:12" ht="15" x14ac:dyDescent="0.2">
      <c r="B190" s="442" t="s">
        <v>60</v>
      </c>
      <c r="C190" s="133">
        <v>5326.5140000000001</v>
      </c>
      <c r="D190" s="134">
        <v>319.18699999999995</v>
      </c>
      <c r="E190" s="135">
        <f t="shared" si="6"/>
        <v>5.6536291950282161E-2</v>
      </c>
      <c r="F190" s="136"/>
      <c r="G190" s="442" t="s">
        <v>60</v>
      </c>
      <c r="H190" s="133">
        <v>3701.7720000000004</v>
      </c>
      <c r="I190" s="134">
        <v>5209.723</v>
      </c>
      <c r="J190" s="138">
        <v>9223.9250000000011</v>
      </c>
      <c r="K190" s="139">
        <f t="shared" si="7"/>
        <v>0.59867713581799498</v>
      </c>
      <c r="L190" s="140">
        <f t="shared" si="8"/>
        <v>0.56480543803207417</v>
      </c>
    </row>
    <row r="191" spans="2:12" ht="15" x14ac:dyDescent="0.2">
      <c r="B191" s="443" t="s">
        <v>92</v>
      </c>
      <c r="C191" s="122">
        <v>1301.604</v>
      </c>
      <c r="D191" s="123">
        <v>126.61799999999999</v>
      </c>
      <c r="E191" s="124">
        <f t="shared" si="6"/>
        <v>8.865428483807139E-2</v>
      </c>
      <c r="F191" s="125"/>
      <c r="G191" s="443" t="s">
        <v>92</v>
      </c>
      <c r="H191" s="122">
        <v>1192.17</v>
      </c>
      <c r="I191" s="123">
        <v>1301.604</v>
      </c>
      <c r="J191" s="127">
        <v>2620.3919999999998</v>
      </c>
      <c r="K191" s="128">
        <f t="shared" si="7"/>
        <v>0.54504135259152064</v>
      </c>
      <c r="L191" s="129">
        <f t="shared" si="8"/>
        <v>0.49672110127034436</v>
      </c>
    </row>
    <row r="192" spans="2:12" ht="15" x14ac:dyDescent="0.2">
      <c r="B192" s="444" t="s">
        <v>166</v>
      </c>
      <c r="C192" s="122">
        <v>4023.0790000000002</v>
      </c>
      <c r="D192" s="123">
        <v>211.935</v>
      </c>
      <c r="E192" s="124">
        <f t="shared" si="6"/>
        <v>5.0043518156020261E-2</v>
      </c>
      <c r="F192" s="125"/>
      <c r="G192" s="444" t="s">
        <v>166</v>
      </c>
      <c r="H192" s="122">
        <v>2279.94</v>
      </c>
      <c r="I192" s="123">
        <v>4023.0790000000002</v>
      </c>
      <c r="J192" s="127">
        <v>6514.9539999999997</v>
      </c>
      <c r="K192" s="128">
        <f t="shared" si="7"/>
        <v>0.65004511160017386</v>
      </c>
      <c r="L192" s="129">
        <f t="shared" si="8"/>
        <v>0.61751456725557852</v>
      </c>
    </row>
    <row r="193" spans="2:12" ht="15" x14ac:dyDescent="0.2">
      <c r="B193" s="443" t="s">
        <v>0</v>
      </c>
      <c r="C193" s="122">
        <v>1714.048</v>
      </c>
      <c r="D193" s="123">
        <v>155.1</v>
      </c>
      <c r="E193" s="124">
        <f t="shared" si="6"/>
        <v>8.2978982937680704E-2</v>
      </c>
      <c r="F193" s="136"/>
      <c r="G193" s="443" t="s">
        <v>0</v>
      </c>
      <c r="H193" s="122">
        <v>1783.85</v>
      </c>
      <c r="I193" s="123">
        <v>1686.056</v>
      </c>
      <c r="J193" s="127">
        <v>3622.1060000000002</v>
      </c>
      <c r="K193" s="128">
        <f t="shared" si="7"/>
        <v>0.50751027164859341</v>
      </c>
      <c r="L193" s="129">
        <f t="shared" si="8"/>
        <v>0.46549051849945861</v>
      </c>
    </row>
    <row r="194" spans="2:12" ht="15" x14ac:dyDescent="0.2">
      <c r="B194" s="443" t="s">
        <v>1</v>
      </c>
      <c r="C194" s="122">
        <v>2073.4110000000001</v>
      </c>
      <c r="D194" s="123">
        <v>109.699</v>
      </c>
      <c r="E194" s="124">
        <f t="shared" si="6"/>
        <v>5.0248956763516262E-2</v>
      </c>
      <c r="F194" s="136"/>
      <c r="G194" s="443" t="s">
        <v>1</v>
      </c>
      <c r="H194" s="122">
        <v>1173.4770000000001</v>
      </c>
      <c r="I194" s="123">
        <v>2033.5360000000001</v>
      </c>
      <c r="J194" s="127">
        <v>3313.3249999999998</v>
      </c>
      <c r="K194" s="128">
        <f t="shared" si="7"/>
        <v>0.64583100058098741</v>
      </c>
      <c r="L194" s="129">
        <f t="shared" si="8"/>
        <v>0.61374480318109459</v>
      </c>
    </row>
    <row r="195" spans="2:12" ht="15" x14ac:dyDescent="0.2">
      <c r="B195" s="443" t="s">
        <v>165</v>
      </c>
      <c r="C195" s="122">
        <v>1539.0550000000001</v>
      </c>
      <c r="D195" s="123">
        <v>54.387999999999998</v>
      </c>
      <c r="E195" s="124">
        <f t="shared" si="6"/>
        <v>3.4132378754684035E-2</v>
      </c>
      <c r="F195" s="136"/>
      <c r="G195" s="443" t="s">
        <v>165</v>
      </c>
      <c r="H195" s="122">
        <v>744.44500000000005</v>
      </c>
      <c r="I195" s="123">
        <v>1490.1310000000001</v>
      </c>
      <c r="J195" s="127">
        <v>2288.4940000000001</v>
      </c>
      <c r="K195" s="128">
        <f t="shared" si="7"/>
        <v>0.67470091684749878</v>
      </c>
      <c r="L195" s="129">
        <f t="shared" si="8"/>
        <v>0.65114044432714269</v>
      </c>
    </row>
    <row r="196" spans="2:12" ht="15" x14ac:dyDescent="0.2">
      <c r="B196" s="445" t="s">
        <v>58</v>
      </c>
      <c r="C196" s="133">
        <v>2053.902</v>
      </c>
      <c r="D196" s="134">
        <v>52.207999999999998</v>
      </c>
      <c r="E196" s="135">
        <f t="shared" si="6"/>
        <v>2.4788828693657974E-2</v>
      </c>
      <c r="F196" s="136"/>
      <c r="G196" s="445" t="s">
        <v>58</v>
      </c>
      <c r="H196" s="133">
        <v>884.44399999999996</v>
      </c>
      <c r="I196" s="134">
        <v>2032.722</v>
      </c>
      <c r="J196" s="138">
        <v>2969.3739999999998</v>
      </c>
      <c r="K196" s="165">
        <f t="shared" si="7"/>
        <v>0.7021446271166919</v>
      </c>
      <c r="L196" s="140">
        <f t="shared" si="8"/>
        <v>0.68456247006944904</v>
      </c>
    </row>
    <row r="197" spans="2:12" ht="16" thickBot="1" x14ac:dyDescent="0.25">
      <c r="B197" s="446" t="s">
        <v>166</v>
      </c>
      <c r="C197" s="167">
        <v>1725.915</v>
      </c>
      <c r="D197" s="186">
        <v>40.981999999999999</v>
      </c>
      <c r="E197" s="168">
        <f t="shared" si="6"/>
        <v>2.3194334474505307E-2</v>
      </c>
      <c r="F197" s="187"/>
      <c r="G197" s="446" t="s">
        <v>166</v>
      </c>
      <c r="H197" s="167">
        <v>687.49599999999998</v>
      </c>
      <c r="I197" s="186">
        <v>1725.915</v>
      </c>
      <c r="J197" s="191">
        <v>2454.393</v>
      </c>
      <c r="K197" s="188">
        <f t="shared" si="7"/>
        <v>0.71989163919551591</v>
      </c>
      <c r="L197" s="169">
        <f t="shared" si="8"/>
        <v>0.70319423173061524</v>
      </c>
    </row>
    <row r="198" spans="2:12" ht="16" thickBot="1" x14ac:dyDescent="0.25">
      <c r="B198" s="149" t="s">
        <v>192</v>
      </c>
      <c r="C198" s="114">
        <v>8729.8430000000008</v>
      </c>
      <c r="D198" s="115">
        <v>471.88799999999998</v>
      </c>
      <c r="E198" s="116">
        <f t="shared" si="6"/>
        <v>5.1282524994482007E-2</v>
      </c>
      <c r="F198" s="117"/>
      <c r="G198" s="149" t="s">
        <v>192</v>
      </c>
      <c r="H198" s="114">
        <v>2765.3319999999999</v>
      </c>
      <c r="I198" s="115">
        <v>8548.3529999999992</v>
      </c>
      <c r="J198" s="119">
        <v>11766.531999999999</v>
      </c>
      <c r="K198" s="120">
        <f t="shared" si="7"/>
        <v>0.76498325929849165</v>
      </c>
      <c r="L198" s="121">
        <f t="shared" si="8"/>
        <v>0.72649723809870226</v>
      </c>
    </row>
    <row r="199" spans="2:12" ht="15" x14ac:dyDescent="0.2">
      <c r="B199" s="439" t="s">
        <v>54</v>
      </c>
      <c r="C199" s="122">
        <v>92.278999999999996</v>
      </c>
      <c r="D199" s="123">
        <v>11.236000000000001</v>
      </c>
      <c r="E199" s="124">
        <f t="shared" si="6"/>
        <v>0.10854465536395692</v>
      </c>
      <c r="F199" s="125"/>
      <c r="G199" s="439" t="s">
        <v>54</v>
      </c>
      <c r="H199" s="122">
        <v>231.911</v>
      </c>
      <c r="I199" s="123">
        <v>92.278999999999996</v>
      </c>
      <c r="J199" s="127">
        <v>335.42599999999999</v>
      </c>
      <c r="K199" s="128">
        <f t="shared" si="7"/>
        <v>0.30860756172747489</v>
      </c>
      <c r="L199" s="129">
        <f t="shared" si="8"/>
        <v>0.27510986029705509</v>
      </c>
    </row>
    <row r="200" spans="2:12" ht="15" x14ac:dyDescent="0.2">
      <c r="B200" s="440" t="s">
        <v>92</v>
      </c>
      <c r="C200" s="122">
        <v>2837.8820000000001</v>
      </c>
      <c r="D200" s="123">
        <v>195.42400000000001</v>
      </c>
      <c r="E200" s="124">
        <f t="shared" si="6"/>
        <v>6.442607504814879E-2</v>
      </c>
      <c r="F200" s="125"/>
      <c r="G200" s="440" t="s">
        <v>92</v>
      </c>
      <c r="H200" s="122">
        <v>1001.4690000000001</v>
      </c>
      <c r="I200" s="123">
        <v>2837.8820000000001</v>
      </c>
      <c r="J200" s="127">
        <v>4034.7750000000001</v>
      </c>
      <c r="K200" s="128">
        <f t="shared" si="7"/>
        <v>0.75179062029481192</v>
      </c>
      <c r="L200" s="129">
        <f t="shared" si="8"/>
        <v>0.70335570137120407</v>
      </c>
    </row>
    <row r="201" spans="2:12" ht="15" x14ac:dyDescent="0.2">
      <c r="B201" s="441" t="s">
        <v>166</v>
      </c>
      <c r="C201" s="122">
        <v>6566.5910000000003</v>
      </c>
      <c r="D201" s="123">
        <v>303.255</v>
      </c>
      <c r="E201" s="124">
        <f t="shared" si="6"/>
        <v>4.4142910918236009E-2</v>
      </c>
      <c r="F201" s="125"/>
      <c r="G201" s="441" t="s">
        <v>166</v>
      </c>
      <c r="H201" s="122">
        <v>1738.4059999999999</v>
      </c>
      <c r="I201" s="123">
        <v>6566.5910000000003</v>
      </c>
      <c r="J201" s="127">
        <v>8608.2520000000004</v>
      </c>
      <c r="K201" s="128">
        <f t="shared" si="7"/>
        <v>0.79805354211284707</v>
      </c>
      <c r="L201" s="129">
        <f t="shared" si="8"/>
        <v>0.76282513569537691</v>
      </c>
    </row>
    <row r="202" spans="2:12" ht="15" x14ac:dyDescent="0.2">
      <c r="B202" s="442" t="s">
        <v>60</v>
      </c>
      <c r="C202" s="133">
        <v>7856.119999999999</v>
      </c>
      <c r="D202" s="134">
        <v>442.14599999999996</v>
      </c>
      <c r="E202" s="135">
        <f t="shared" si="6"/>
        <v>5.3281733798362207E-2</v>
      </c>
      <c r="F202" s="136"/>
      <c r="G202" s="442" t="s">
        <v>60</v>
      </c>
      <c r="H202" s="133">
        <v>2591.66</v>
      </c>
      <c r="I202" s="134">
        <v>7770.9519999999993</v>
      </c>
      <c r="J202" s="138">
        <v>10796.951999999999</v>
      </c>
      <c r="K202" s="139">
        <f t="shared" si="7"/>
        <v>0.7599637379141817</v>
      </c>
      <c r="L202" s="140">
        <f t="shared" si="8"/>
        <v>0.71973571800634106</v>
      </c>
    </row>
    <row r="203" spans="2:12" ht="15" x14ac:dyDescent="0.2">
      <c r="B203" s="443" t="s">
        <v>92</v>
      </c>
      <c r="C203" s="122">
        <v>2703.8270000000002</v>
      </c>
      <c r="D203" s="123">
        <v>187.828</v>
      </c>
      <c r="E203" s="124">
        <f t="shared" si="6"/>
        <v>6.4955190020939566E-2</v>
      </c>
      <c r="F203" s="125"/>
      <c r="G203" s="443" t="s">
        <v>92</v>
      </c>
      <c r="H203" s="122">
        <v>955.25300000000004</v>
      </c>
      <c r="I203" s="123">
        <v>2703.8270000000002</v>
      </c>
      <c r="J203" s="127">
        <v>3846.9079999999999</v>
      </c>
      <c r="K203" s="128">
        <f t="shared" si="7"/>
        <v>0.7516829100150042</v>
      </c>
      <c r="L203" s="129">
        <f t="shared" si="8"/>
        <v>0.7028572037594869</v>
      </c>
    </row>
    <row r="204" spans="2:12" ht="15" x14ac:dyDescent="0.2">
      <c r="B204" s="444" t="s">
        <v>166</v>
      </c>
      <c r="C204" s="122">
        <v>5881.9229999999998</v>
      </c>
      <c r="D204" s="123">
        <v>293.30700000000002</v>
      </c>
      <c r="E204" s="124">
        <f t="shared" si="6"/>
        <v>4.7497340180041883E-2</v>
      </c>
      <c r="F204" s="125"/>
      <c r="G204" s="444" t="s">
        <v>166</v>
      </c>
      <c r="H204" s="122">
        <v>1598.0260000000001</v>
      </c>
      <c r="I204" s="123">
        <v>5881.9229999999998</v>
      </c>
      <c r="J204" s="127">
        <v>7773.2560000000003</v>
      </c>
      <c r="K204" s="128">
        <f t="shared" si="7"/>
        <v>0.79441999594507118</v>
      </c>
      <c r="L204" s="129">
        <f t="shared" si="8"/>
        <v>0.75668715915184059</v>
      </c>
    </row>
    <row r="205" spans="2:12" ht="15" x14ac:dyDescent="0.2">
      <c r="B205" s="443" t="s">
        <v>0</v>
      </c>
      <c r="C205" s="122">
        <v>4412.9849999999997</v>
      </c>
      <c r="D205" s="123">
        <v>274.839</v>
      </c>
      <c r="E205" s="124">
        <f t="shared" si="6"/>
        <v>5.8628267614142512E-2</v>
      </c>
      <c r="F205" s="136"/>
      <c r="G205" s="443" t="s">
        <v>0</v>
      </c>
      <c r="H205" s="122">
        <v>1707.2719999999999</v>
      </c>
      <c r="I205" s="123">
        <v>4376.2209999999995</v>
      </c>
      <c r="J205" s="127">
        <v>6353.8059999999996</v>
      </c>
      <c r="K205" s="128">
        <f t="shared" si="7"/>
        <v>0.73129931886494492</v>
      </c>
      <c r="L205" s="129">
        <f t="shared" si="8"/>
        <v>0.6887558417742059</v>
      </c>
    </row>
    <row r="206" spans="2:12" ht="15" x14ac:dyDescent="0.2">
      <c r="B206" s="443" t="s">
        <v>1</v>
      </c>
      <c r="C206" s="122">
        <v>2253.9389999999999</v>
      </c>
      <c r="D206" s="123">
        <v>120.611</v>
      </c>
      <c r="E206" s="124">
        <f t="shared" si="6"/>
        <v>5.0793202922659035E-2</v>
      </c>
      <c r="F206" s="136"/>
      <c r="G206" s="443" t="s">
        <v>1</v>
      </c>
      <c r="H206" s="122">
        <v>589.72799999999995</v>
      </c>
      <c r="I206" s="123">
        <v>2238.3710000000001</v>
      </c>
      <c r="J206" s="127">
        <v>2945.43</v>
      </c>
      <c r="K206" s="128">
        <f t="shared" si="7"/>
        <v>0.79978203522066382</v>
      </c>
      <c r="L206" s="129">
        <f t="shared" si="8"/>
        <v>0.75994710449747582</v>
      </c>
    </row>
    <row r="207" spans="2:12" ht="15" x14ac:dyDescent="0.2">
      <c r="B207" s="443" t="s">
        <v>165</v>
      </c>
      <c r="C207" s="122">
        <v>1189.1959999999999</v>
      </c>
      <c r="D207" s="123">
        <v>46.695999999999998</v>
      </c>
      <c r="E207" s="124">
        <f t="shared" si="6"/>
        <v>3.7783236722949906E-2</v>
      </c>
      <c r="F207" s="136"/>
      <c r="G207" s="443" t="s">
        <v>165</v>
      </c>
      <c r="H207" s="122">
        <v>294.66000000000003</v>
      </c>
      <c r="I207" s="123">
        <v>1156.3599999999999</v>
      </c>
      <c r="J207" s="127">
        <v>1497.7159999999999</v>
      </c>
      <c r="K207" s="128">
        <f t="shared" si="7"/>
        <v>0.80326043121659907</v>
      </c>
      <c r="L207" s="129">
        <f t="shared" si="8"/>
        <v>0.77208229063453948</v>
      </c>
    </row>
    <row r="208" spans="2:12" ht="15" x14ac:dyDescent="0.2">
      <c r="B208" s="445" t="s">
        <v>58</v>
      </c>
      <c r="C208" s="133">
        <v>781.44600000000003</v>
      </c>
      <c r="D208" s="134">
        <v>18.507000000000001</v>
      </c>
      <c r="E208" s="135">
        <f t="shared" si="6"/>
        <v>2.3135109187664777E-2</v>
      </c>
      <c r="F208" s="136"/>
      <c r="G208" s="445" t="s">
        <v>58</v>
      </c>
      <c r="H208" s="133">
        <v>173.672</v>
      </c>
      <c r="I208" s="134">
        <v>777.40099999999995</v>
      </c>
      <c r="J208" s="138">
        <v>969.58</v>
      </c>
      <c r="K208" s="165">
        <f t="shared" si="7"/>
        <v>0.82087914354669034</v>
      </c>
      <c r="L208" s="140">
        <f t="shared" si="8"/>
        <v>0.80179149734936772</v>
      </c>
    </row>
    <row r="209" spans="2:12" ht="16" thickBot="1" x14ac:dyDescent="0.25">
      <c r="B209" s="446" t="s">
        <v>166</v>
      </c>
      <c r="C209" s="167">
        <v>684.66800000000001</v>
      </c>
      <c r="D209" s="186">
        <v>9.9480000000000004</v>
      </c>
      <c r="E209" s="168">
        <f>D209/(C209+D209)</f>
        <v>1.4321581996383614E-2</v>
      </c>
      <c r="F209" s="187"/>
      <c r="G209" s="446" t="s">
        <v>166</v>
      </c>
      <c r="H209" s="167">
        <v>140.38</v>
      </c>
      <c r="I209" s="186">
        <v>684.66800000000001</v>
      </c>
      <c r="J209" s="191">
        <v>834.99599999999998</v>
      </c>
      <c r="K209" s="188">
        <f t="shared" si="7"/>
        <v>0.83187943415297794</v>
      </c>
      <c r="L209" s="169">
        <f t="shared" si="8"/>
        <v>0.81996560462565093</v>
      </c>
    </row>
    <row r="210" spans="2:12" ht="61.5" customHeight="1" x14ac:dyDescent="0.15">
      <c r="B210" s="434" t="s">
        <v>197</v>
      </c>
      <c r="C210" s="434"/>
      <c r="D210" s="434"/>
      <c r="E210" s="434"/>
      <c r="F210" s="434"/>
      <c r="G210" s="434"/>
      <c r="H210" s="434"/>
      <c r="I210" s="434"/>
      <c r="J210" s="434"/>
      <c r="K210" s="434"/>
      <c r="L210" s="434"/>
    </row>
    <row r="211" spans="2:12" ht="15" x14ac:dyDescent="0.15">
      <c r="B211" s="44" t="s">
        <v>103</v>
      </c>
      <c r="F211" s="45"/>
      <c r="G211" s="45"/>
    </row>
    <row r="212" spans="2:12" ht="15" x14ac:dyDescent="0.15">
      <c r="B212" s="44" t="s">
        <v>104</v>
      </c>
      <c r="F212" s="45"/>
      <c r="G212" s="45"/>
    </row>
    <row r="213" spans="2:12" ht="15" x14ac:dyDescent="0.15">
      <c r="B213" s="34" t="s">
        <v>105</v>
      </c>
      <c r="F213" s="45"/>
      <c r="G213" s="45"/>
    </row>
    <row r="214" spans="2:12" ht="15" x14ac:dyDescent="0.15">
      <c r="B214" s="34" t="s">
        <v>106</v>
      </c>
      <c r="F214" s="45"/>
      <c r="G214" s="45"/>
      <c r="K214" s="46"/>
    </row>
    <row r="215" spans="2:12" x14ac:dyDescent="0.15">
      <c r="B215" s="44"/>
      <c r="F215" s="45"/>
      <c r="G215" s="45"/>
    </row>
    <row r="216" spans="2:12" x14ac:dyDescent="0.15">
      <c r="F216" s="45"/>
      <c r="G216" s="45"/>
    </row>
  </sheetData>
  <mergeCells count="4">
    <mergeCell ref="B2:L2"/>
    <mergeCell ref="B3:L3"/>
    <mergeCell ref="B4:L4"/>
    <mergeCell ref="B210:L210"/>
  </mergeCells>
  <pageMargins left="0.39" right="0.17" top="0.43" bottom="0.17" header="0.5" footer="0.5"/>
  <pageSetup orientation="landscape" horizontalDpi="1200" verticalDpi="12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tabColor theme="5" tint="-0.249977111117893"/>
  </sheetPr>
  <dimension ref="B2:M72"/>
  <sheetViews>
    <sheetView topLeftCell="A3" zoomScaleNormal="100" workbookViewId="0">
      <selection activeCell="A2" sqref="A2"/>
    </sheetView>
  </sheetViews>
  <sheetFormatPr baseColWidth="10" defaultColWidth="9.1640625" defaultRowHeight="13" x14ac:dyDescent="0.15"/>
  <cols>
    <col min="1" max="1" width="9.1640625" style="34"/>
    <col min="2" max="2" width="13.33203125" style="34" customWidth="1"/>
    <col min="3" max="7" width="9.1640625" style="34"/>
    <col min="8" max="8" width="12.6640625" style="34" customWidth="1"/>
    <col min="9" max="16384" width="9.1640625" style="34"/>
  </cols>
  <sheetData>
    <row r="2" spans="2:13" x14ac:dyDescent="0.15">
      <c r="B2" s="435" t="s">
        <v>146</v>
      </c>
      <c r="C2" s="436"/>
      <c r="D2" s="436"/>
      <c r="E2" s="436"/>
      <c r="F2" s="436"/>
      <c r="G2" s="436"/>
      <c r="H2" s="436"/>
      <c r="I2" s="436"/>
      <c r="J2" s="436"/>
      <c r="K2" s="436"/>
      <c r="L2" s="436"/>
      <c r="M2" s="436"/>
    </row>
    <row r="3" spans="2:13" ht="26.25" customHeight="1" x14ac:dyDescent="0.15">
      <c r="B3" s="436"/>
      <c r="C3" s="436"/>
      <c r="D3" s="436"/>
      <c r="E3" s="436"/>
      <c r="F3" s="436"/>
      <c r="G3" s="436"/>
      <c r="H3" s="436"/>
      <c r="I3" s="436"/>
      <c r="J3" s="436"/>
      <c r="K3" s="436"/>
      <c r="L3" s="436"/>
      <c r="M3" s="436"/>
    </row>
    <row r="6" spans="2:13" ht="15" x14ac:dyDescent="0.2">
      <c r="B6" s="437" t="s">
        <v>6</v>
      </c>
      <c r="C6" s="437"/>
      <c r="D6" s="437"/>
      <c r="E6" s="437"/>
      <c r="F6" s="437"/>
      <c r="H6" s="438" t="s">
        <v>7</v>
      </c>
      <c r="I6" s="438"/>
      <c r="J6" s="438"/>
      <c r="K6" s="438"/>
      <c r="L6" s="438"/>
    </row>
    <row r="7" spans="2:13" ht="16" thickBot="1" x14ac:dyDescent="0.25">
      <c r="C7" s="35" t="s">
        <v>36</v>
      </c>
      <c r="I7" s="35" t="s">
        <v>36</v>
      </c>
    </row>
    <row r="8" spans="2:13" ht="16" thickBot="1" x14ac:dyDescent="0.25">
      <c r="B8" s="154"/>
      <c r="C8" s="155" t="s">
        <v>65</v>
      </c>
      <c r="D8" s="157" t="s">
        <v>71</v>
      </c>
      <c r="E8" s="157" t="s">
        <v>84</v>
      </c>
      <c r="F8" s="156" t="s">
        <v>107</v>
      </c>
      <c r="H8" s="36"/>
      <c r="I8" s="155" t="s">
        <v>65</v>
      </c>
      <c r="J8" s="157" t="s">
        <v>71</v>
      </c>
      <c r="K8" s="157" t="s">
        <v>84</v>
      </c>
      <c r="L8" s="156" t="s">
        <v>107</v>
      </c>
    </row>
    <row r="9" spans="2:13" ht="15" x14ac:dyDescent="0.2">
      <c r="B9" s="37" t="s">
        <v>8</v>
      </c>
      <c r="C9" s="197">
        <v>0.52970782796123683</v>
      </c>
      <c r="D9" s="198">
        <v>0.50378207805466613</v>
      </c>
      <c r="E9" s="198">
        <v>0.46394553572178038</v>
      </c>
      <c r="F9" s="158">
        <v>0.46996750758856398</v>
      </c>
      <c r="H9" s="37" t="s">
        <v>8</v>
      </c>
      <c r="I9" s="197">
        <v>0.58614761139849791</v>
      </c>
      <c r="J9" s="198">
        <v>0.56198103606579886</v>
      </c>
      <c r="K9" s="198">
        <v>0.50872420813867703</v>
      </c>
      <c r="L9" s="158">
        <v>0.5159025030842237</v>
      </c>
    </row>
    <row r="10" spans="2:13" ht="15" x14ac:dyDescent="0.2">
      <c r="B10" s="37" t="s">
        <v>9</v>
      </c>
      <c r="C10" s="199">
        <v>0.74758934247463216</v>
      </c>
      <c r="D10" s="200">
        <v>0.72264469761984873</v>
      </c>
      <c r="E10" s="200">
        <v>0.68499658548271902</v>
      </c>
      <c r="F10" s="159">
        <v>0.68206716341675255</v>
      </c>
      <c r="H10" s="37" t="s">
        <v>9</v>
      </c>
      <c r="I10" s="199">
        <v>0.78057603260190778</v>
      </c>
      <c r="J10" s="200">
        <v>0.7648797468833064</v>
      </c>
      <c r="K10" s="200">
        <v>0.7211915866586599</v>
      </c>
      <c r="L10" s="159">
        <v>0.72079135252304227</v>
      </c>
    </row>
    <row r="11" spans="2:13" ht="15" x14ac:dyDescent="0.2">
      <c r="B11" s="37" t="s">
        <v>10</v>
      </c>
      <c r="C11" s="199">
        <v>0.7874625252842864</v>
      </c>
      <c r="D11" s="200">
        <v>0.7569944479188121</v>
      </c>
      <c r="E11" s="200">
        <v>0.72868294461717154</v>
      </c>
      <c r="F11" s="159">
        <v>0.71984729905462785</v>
      </c>
      <c r="H11" s="37" t="s">
        <v>10</v>
      </c>
      <c r="I11" s="199">
        <v>0.80918335434391864</v>
      </c>
      <c r="J11" s="200">
        <v>0.78605700266485212</v>
      </c>
      <c r="K11" s="200">
        <v>0.75202994331741768</v>
      </c>
      <c r="L11" s="159">
        <v>0.7430407527256484</v>
      </c>
    </row>
    <row r="12" spans="2:13" ht="16" thickBot="1" x14ac:dyDescent="0.25">
      <c r="B12" s="38" t="s">
        <v>57</v>
      </c>
      <c r="C12" s="201">
        <v>0.86139973884425403</v>
      </c>
      <c r="D12" s="202">
        <v>0.85078925921224535</v>
      </c>
      <c r="E12" s="202">
        <v>0.85296061853952665</v>
      </c>
      <c r="F12" s="160">
        <v>0.85350779367490515</v>
      </c>
      <c r="H12" s="38" t="s">
        <v>57</v>
      </c>
      <c r="I12" s="201">
        <v>0.87388523243345617</v>
      </c>
      <c r="J12" s="202">
        <v>0.86729501344777526</v>
      </c>
      <c r="K12" s="202">
        <v>0.86872944460826196</v>
      </c>
      <c r="L12" s="160">
        <v>0.86977666307073642</v>
      </c>
    </row>
    <row r="13" spans="2:13" x14ac:dyDescent="0.15">
      <c r="C13" s="97"/>
    </row>
    <row r="14" spans="2:13" ht="16" thickBot="1" x14ac:dyDescent="0.25">
      <c r="C14" s="212" t="s">
        <v>37</v>
      </c>
      <c r="I14" s="35" t="s">
        <v>37</v>
      </c>
    </row>
    <row r="15" spans="2:13" ht="16" thickBot="1" x14ac:dyDescent="0.25">
      <c r="B15" s="36"/>
      <c r="C15" s="213" t="s">
        <v>65</v>
      </c>
      <c r="D15" s="157" t="s">
        <v>71</v>
      </c>
      <c r="E15" s="157" t="s">
        <v>84</v>
      </c>
      <c r="F15" s="156" t="s">
        <v>107</v>
      </c>
      <c r="H15" s="36"/>
      <c r="I15" s="155" t="s">
        <v>65</v>
      </c>
      <c r="J15" s="157" t="s">
        <v>71</v>
      </c>
      <c r="K15" s="157" t="s">
        <v>84</v>
      </c>
      <c r="L15" s="156" t="s">
        <v>107</v>
      </c>
    </row>
    <row r="16" spans="2:13" ht="15" x14ac:dyDescent="0.2">
      <c r="B16" s="37" t="s">
        <v>8</v>
      </c>
      <c r="C16" s="197">
        <v>0.4283303569547337</v>
      </c>
      <c r="D16" s="198">
        <v>0.40905488042506133</v>
      </c>
      <c r="E16" s="198">
        <v>0.37480198885379162</v>
      </c>
      <c r="F16" s="158">
        <v>0.36674976670100351</v>
      </c>
      <c r="H16" s="37" t="s">
        <v>8</v>
      </c>
      <c r="I16" s="197">
        <v>0.51238633871390482</v>
      </c>
      <c r="J16" s="198">
        <v>0.49422634625013045</v>
      </c>
      <c r="K16" s="198">
        <v>0.44202893239928259</v>
      </c>
      <c r="L16" s="158">
        <v>0.43864352023462705</v>
      </c>
    </row>
    <row r="17" spans="2:12" ht="15" x14ac:dyDescent="0.2">
      <c r="B17" s="37" t="s">
        <v>9</v>
      </c>
      <c r="C17" s="199">
        <v>0.68861883803399904</v>
      </c>
      <c r="D17" s="200">
        <v>0.64840633304670081</v>
      </c>
      <c r="E17" s="200">
        <v>0.63164275461047326</v>
      </c>
      <c r="F17" s="159">
        <v>0.62863460842069185</v>
      </c>
      <c r="H17" s="37" t="s">
        <v>9</v>
      </c>
      <c r="I17" s="199">
        <v>0.7530197855504478</v>
      </c>
      <c r="J17" s="200">
        <v>0.72642034766414421</v>
      </c>
      <c r="K17" s="200">
        <v>0.69216924678848002</v>
      </c>
      <c r="L17" s="159">
        <v>0.6879640232989046</v>
      </c>
    </row>
    <row r="18" spans="2:12" ht="15" x14ac:dyDescent="0.2">
      <c r="B18" s="37" t="s">
        <v>10</v>
      </c>
      <c r="C18" s="199">
        <v>0.76064168266246979</v>
      </c>
      <c r="D18" s="200">
        <v>0.71506066076151298</v>
      </c>
      <c r="E18" s="200">
        <v>0.7036427855887375</v>
      </c>
      <c r="F18" s="159">
        <v>0.70087418931888212</v>
      </c>
      <c r="H18" s="37" t="s">
        <v>10</v>
      </c>
      <c r="I18" s="199">
        <v>0.79478584827511556</v>
      </c>
      <c r="J18" s="200">
        <v>0.76821376096721383</v>
      </c>
      <c r="K18" s="200">
        <v>0.73150957132910444</v>
      </c>
      <c r="L18" s="159">
        <v>0.73820487191486839</v>
      </c>
    </row>
    <row r="19" spans="2:12" ht="16" thickBot="1" x14ac:dyDescent="0.25">
      <c r="B19" s="38" t="s">
        <v>57</v>
      </c>
      <c r="C19" s="201">
        <v>0.86757506728669564</v>
      </c>
      <c r="D19" s="202">
        <v>0.85534945840296794</v>
      </c>
      <c r="E19" s="202">
        <v>0.83939491039593583</v>
      </c>
      <c r="F19" s="160">
        <v>0.8488149400243985</v>
      </c>
      <c r="H19" s="38" t="s">
        <v>57</v>
      </c>
      <c r="I19" s="201">
        <v>0.88450701160015366</v>
      </c>
      <c r="J19" s="202">
        <v>0.87928897645323545</v>
      </c>
      <c r="K19" s="202">
        <v>0.86091425663971166</v>
      </c>
      <c r="L19" s="160">
        <v>0.86424529129979577</v>
      </c>
    </row>
    <row r="20" spans="2:12" x14ac:dyDescent="0.15">
      <c r="C20" s="97"/>
    </row>
    <row r="21" spans="2:12" x14ac:dyDescent="0.15">
      <c r="C21" s="97"/>
    </row>
    <row r="22" spans="2:12" ht="16" thickBot="1" x14ac:dyDescent="0.25">
      <c r="C22" s="212" t="s">
        <v>38</v>
      </c>
      <c r="I22" s="35" t="s">
        <v>38</v>
      </c>
    </row>
    <row r="23" spans="2:12" ht="16" thickBot="1" x14ac:dyDescent="0.25">
      <c r="B23" s="36"/>
      <c r="C23" s="213" t="s">
        <v>65</v>
      </c>
      <c r="D23" s="157" t="s">
        <v>71</v>
      </c>
      <c r="E23" s="157" t="s">
        <v>84</v>
      </c>
      <c r="F23" s="156" t="s">
        <v>107</v>
      </c>
      <c r="H23" s="36"/>
      <c r="I23" s="155" t="s">
        <v>65</v>
      </c>
      <c r="J23" s="157" t="s">
        <v>71</v>
      </c>
      <c r="K23" s="157" t="s">
        <v>84</v>
      </c>
      <c r="L23" s="156" t="s">
        <v>107</v>
      </c>
    </row>
    <row r="24" spans="2:12" ht="15" x14ac:dyDescent="0.2">
      <c r="B24" s="37" t="s">
        <v>8</v>
      </c>
      <c r="C24" s="197">
        <v>0.53656292765450508</v>
      </c>
      <c r="D24" s="198">
        <v>0.50698692497567099</v>
      </c>
      <c r="E24" s="198">
        <v>0.51096701958634849</v>
      </c>
      <c r="F24" s="158">
        <v>0.520822298842467</v>
      </c>
      <c r="G24" s="97"/>
      <c r="H24" s="98" t="s">
        <v>8</v>
      </c>
      <c r="I24" s="197">
        <v>0.59723952876254527</v>
      </c>
      <c r="J24" s="198">
        <v>0.56107041760542087</v>
      </c>
      <c r="K24" s="198">
        <v>0.55483466429845074</v>
      </c>
      <c r="L24" s="158">
        <v>0.56916109363105571</v>
      </c>
    </row>
    <row r="25" spans="2:12" ht="15" x14ac:dyDescent="0.2">
      <c r="B25" s="37" t="s">
        <v>9</v>
      </c>
      <c r="C25" s="199">
        <v>0.73909710372773996</v>
      </c>
      <c r="D25" s="200">
        <v>0.71616327552838399</v>
      </c>
      <c r="E25" s="200">
        <v>0.71001631837992485</v>
      </c>
      <c r="F25" s="159">
        <v>0.70007368652755031</v>
      </c>
      <c r="G25" s="97"/>
      <c r="H25" s="98" t="s">
        <v>9</v>
      </c>
      <c r="I25" s="199">
        <v>0.77409300006038095</v>
      </c>
      <c r="J25" s="200">
        <v>0.76178029490566768</v>
      </c>
      <c r="K25" s="200">
        <v>0.75035026247136272</v>
      </c>
      <c r="L25" s="159">
        <v>0.75058871275598515</v>
      </c>
    </row>
    <row r="26" spans="2:12" ht="15" x14ac:dyDescent="0.2">
      <c r="B26" s="37" t="s">
        <v>10</v>
      </c>
      <c r="C26" s="199">
        <v>0.77096506483460014</v>
      </c>
      <c r="D26" s="200">
        <v>0.76509925118915012</v>
      </c>
      <c r="E26" s="200">
        <v>0.7325919283179515</v>
      </c>
      <c r="F26" s="159">
        <v>0.73726430993959535</v>
      </c>
      <c r="G26" s="97"/>
      <c r="H26" s="98" t="s">
        <v>10</v>
      </c>
      <c r="I26" s="199">
        <v>0.79931044629607717</v>
      </c>
      <c r="J26" s="200">
        <v>0.79430225206006189</v>
      </c>
      <c r="K26" s="200">
        <v>0.76431293717216564</v>
      </c>
      <c r="L26" s="159">
        <v>0.76139865115101923</v>
      </c>
    </row>
    <row r="27" spans="2:12" ht="12.75" customHeight="1" thickBot="1" x14ac:dyDescent="0.25">
      <c r="B27" s="38" t="s">
        <v>57</v>
      </c>
      <c r="C27" s="201">
        <v>0.82577892736562131</v>
      </c>
      <c r="D27" s="202">
        <v>0.85975616248735554</v>
      </c>
      <c r="E27" s="202">
        <v>0.84711900728464173</v>
      </c>
      <c r="F27" s="160">
        <v>0.83741489156760585</v>
      </c>
      <c r="G27" s="97"/>
      <c r="H27" s="99" t="s">
        <v>57</v>
      </c>
      <c r="I27" s="201">
        <v>0.8380551675924045</v>
      </c>
      <c r="J27" s="202">
        <v>0.88106384614929578</v>
      </c>
      <c r="K27" s="202">
        <v>0.87097180642744998</v>
      </c>
      <c r="L27" s="160">
        <v>0.85661539156624611</v>
      </c>
    </row>
    <row r="28" spans="2:12" ht="12.75" customHeight="1" x14ac:dyDescent="0.2">
      <c r="C28" s="39"/>
      <c r="D28" s="39"/>
      <c r="E28" s="39"/>
      <c r="F28" s="40"/>
      <c r="I28" s="39"/>
      <c r="J28" s="39"/>
      <c r="K28" s="39"/>
      <c r="L28" s="40"/>
    </row>
    <row r="29" spans="2:12" ht="12.75" customHeight="1" x14ac:dyDescent="0.15">
      <c r="C29" s="97"/>
    </row>
    <row r="30" spans="2:12" ht="12.75" customHeight="1" thickBot="1" x14ac:dyDescent="0.25">
      <c r="C30" s="212" t="s">
        <v>39</v>
      </c>
      <c r="I30" s="35" t="s">
        <v>39</v>
      </c>
    </row>
    <row r="31" spans="2:12" ht="12.75" customHeight="1" thickBot="1" x14ac:dyDescent="0.25">
      <c r="B31" s="36"/>
      <c r="C31" s="213" t="s">
        <v>65</v>
      </c>
      <c r="D31" s="157" t="s">
        <v>71</v>
      </c>
      <c r="E31" s="157" t="s">
        <v>84</v>
      </c>
      <c r="F31" s="156" t="s">
        <v>107</v>
      </c>
      <c r="H31" s="36"/>
      <c r="I31" s="155" t="s">
        <v>65</v>
      </c>
      <c r="J31" s="157" t="s">
        <v>71</v>
      </c>
      <c r="K31" s="157" t="s">
        <v>84</v>
      </c>
      <c r="L31" s="156" t="s">
        <v>107</v>
      </c>
    </row>
    <row r="32" spans="2:12" ht="15" x14ac:dyDescent="0.2">
      <c r="B32" s="37" t="s">
        <v>8</v>
      </c>
      <c r="C32" s="197">
        <v>0.56400395101549294</v>
      </c>
      <c r="D32" s="198">
        <v>0.54149275058000479</v>
      </c>
      <c r="E32" s="198">
        <v>0.48462740825281436</v>
      </c>
      <c r="F32" s="158">
        <v>0.48738405499123966</v>
      </c>
      <c r="G32" s="97"/>
      <c r="H32" s="98" t="s">
        <v>8</v>
      </c>
      <c r="I32" s="197">
        <v>0.60893978424732043</v>
      </c>
      <c r="J32" s="198">
        <v>0.59085443207781263</v>
      </c>
      <c r="K32" s="198">
        <v>0.52247504690660695</v>
      </c>
      <c r="L32" s="158">
        <v>0.52454939075072482</v>
      </c>
    </row>
    <row r="33" spans="2:12" ht="15" x14ac:dyDescent="0.2">
      <c r="B33" s="37" t="s">
        <v>9</v>
      </c>
      <c r="C33" s="199">
        <v>0.76148835458882136</v>
      </c>
      <c r="D33" s="200">
        <v>0.74077136996788595</v>
      </c>
      <c r="E33" s="200">
        <v>0.69714815623115522</v>
      </c>
      <c r="F33" s="159">
        <v>0.69640723861592169</v>
      </c>
      <c r="G33" s="97"/>
      <c r="H33" s="98" t="s">
        <v>9</v>
      </c>
      <c r="I33" s="199">
        <v>0.78785039453752181</v>
      </c>
      <c r="J33" s="200">
        <v>0.77484339950451286</v>
      </c>
      <c r="K33" s="200">
        <v>0.72506614534030889</v>
      </c>
      <c r="L33" s="159">
        <v>0.72582073641336553</v>
      </c>
    </row>
    <row r="34" spans="2:12" ht="15" x14ac:dyDescent="0.2">
      <c r="B34" s="37" t="s">
        <v>10</v>
      </c>
      <c r="C34" s="199">
        <v>0.79520032584810219</v>
      </c>
      <c r="D34" s="200">
        <v>0.76621143282558957</v>
      </c>
      <c r="E34" s="200">
        <v>0.73692114977298373</v>
      </c>
      <c r="F34" s="159">
        <v>0.72676059620233413</v>
      </c>
      <c r="G34" s="97"/>
      <c r="H34" s="98" t="s">
        <v>10</v>
      </c>
      <c r="I34" s="199">
        <v>0.81411433861335536</v>
      </c>
      <c r="J34" s="200">
        <v>0.79110267409414026</v>
      </c>
      <c r="K34" s="200">
        <v>0.75717216484945515</v>
      </c>
      <c r="L34" s="159">
        <v>0.74512785909052459</v>
      </c>
    </row>
    <row r="35" spans="2:12" ht="16" thickBot="1" x14ac:dyDescent="0.25">
      <c r="B35" s="38" t="s">
        <v>57</v>
      </c>
      <c r="C35" s="201">
        <v>0.86307748299159759</v>
      </c>
      <c r="D35" s="202">
        <v>0.85013161414679828</v>
      </c>
      <c r="E35" s="202">
        <v>0.85714272326889163</v>
      </c>
      <c r="F35" s="160">
        <v>0.8582558582360853</v>
      </c>
      <c r="G35" s="97"/>
      <c r="H35" s="99" t="s">
        <v>57</v>
      </c>
      <c r="I35" s="201">
        <v>0.87506798742868908</v>
      </c>
      <c r="J35" s="202">
        <v>0.86562204515385033</v>
      </c>
      <c r="K35" s="202">
        <v>0.87063489962414553</v>
      </c>
      <c r="L35" s="160">
        <v>0.87371726998749499</v>
      </c>
    </row>
    <row r="36" spans="2:12" x14ac:dyDescent="0.15">
      <c r="B36" s="8"/>
      <c r="C36" s="8"/>
      <c r="D36" s="8"/>
      <c r="E36" s="8"/>
      <c r="F36" s="8"/>
      <c r="G36" s="8"/>
      <c r="H36" s="8"/>
      <c r="I36" s="8"/>
      <c r="J36" s="8"/>
      <c r="K36" s="8"/>
      <c r="L36" s="8"/>
    </row>
    <row r="38" spans="2:12" x14ac:dyDescent="0.15">
      <c r="B38" s="41"/>
      <c r="C38" s="41"/>
      <c r="D38" s="41"/>
      <c r="E38" s="41"/>
      <c r="F38" s="41"/>
      <c r="G38" s="41"/>
      <c r="H38" s="41"/>
      <c r="I38" s="41"/>
      <c r="J38" s="41"/>
      <c r="K38" s="41"/>
      <c r="L38" s="41"/>
    </row>
    <row r="39" spans="2:12" x14ac:dyDescent="0.15">
      <c r="B39" s="41"/>
      <c r="C39" s="41"/>
      <c r="D39" s="41"/>
      <c r="E39" s="41"/>
      <c r="F39" s="41"/>
      <c r="G39" s="41"/>
      <c r="H39" s="41"/>
      <c r="I39" s="41"/>
      <c r="J39" s="41"/>
      <c r="K39" s="41"/>
      <c r="L39" s="41"/>
    </row>
    <row r="40" spans="2:12" x14ac:dyDescent="0.15">
      <c r="B40" s="41"/>
      <c r="C40" s="41"/>
      <c r="D40" s="41"/>
      <c r="E40" s="41"/>
      <c r="F40" s="41"/>
      <c r="G40" s="41"/>
      <c r="H40" s="41"/>
      <c r="I40" s="41"/>
      <c r="J40" s="41"/>
      <c r="K40" s="41"/>
      <c r="L40" s="41"/>
    </row>
    <row r="41" spans="2:12" x14ac:dyDescent="0.15">
      <c r="B41" s="41"/>
      <c r="C41" s="41"/>
      <c r="D41" s="41"/>
      <c r="E41" s="41"/>
      <c r="F41" s="41"/>
      <c r="G41" s="41"/>
      <c r="H41" s="41"/>
      <c r="I41" s="41"/>
      <c r="J41" s="41"/>
      <c r="K41" s="41"/>
      <c r="L41" s="41"/>
    </row>
    <row r="42" spans="2:12" x14ac:dyDescent="0.15">
      <c r="B42" s="41"/>
      <c r="C42" s="41"/>
      <c r="D42" s="41"/>
      <c r="E42" s="41"/>
      <c r="F42" s="41"/>
      <c r="G42" s="41"/>
      <c r="H42" s="41"/>
      <c r="I42" s="41"/>
      <c r="J42" s="41"/>
      <c r="K42" s="41"/>
      <c r="L42" s="41"/>
    </row>
    <row r="43" spans="2:12" x14ac:dyDescent="0.15">
      <c r="B43" s="41"/>
      <c r="C43" s="41"/>
      <c r="D43" s="41"/>
      <c r="E43" s="41"/>
      <c r="F43" s="41"/>
      <c r="G43" s="41"/>
      <c r="H43" s="41"/>
      <c r="I43" s="41"/>
      <c r="J43" s="41"/>
      <c r="K43" s="41"/>
      <c r="L43" s="41"/>
    </row>
    <row r="69" spans="2:13" ht="50.25" customHeight="1" x14ac:dyDescent="0.15"/>
    <row r="70" spans="2:13" s="41" customFormat="1" ht="3.75" customHeight="1" x14ac:dyDescent="0.15">
      <c r="B70" s="408" t="s">
        <v>198</v>
      </c>
      <c r="C70" s="408"/>
      <c r="D70" s="408"/>
      <c r="E70" s="408"/>
      <c r="F70" s="408"/>
      <c r="G70" s="408"/>
      <c r="H70" s="408"/>
      <c r="I70" s="408"/>
      <c r="J70" s="408"/>
      <c r="K70" s="408"/>
      <c r="L70" s="408"/>
      <c r="M70" s="408"/>
    </row>
    <row r="71" spans="2:13" s="41" customFormat="1" ht="50.25" customHeight="1" x14ac:dyDescent="0.15">
      <c r="B71" s="408"/>
      <c r="C71" s="408"/>
      <c r="D71" s="408"/>
      <c r="E71" s="408"/>
      <c r="F71" s="408"/>
      <c r="G71" s="408"/>
      <c r="H71" s="408"/>
      <c r="I71" s="408"/>
      <c r="J71" s="408"/>
      <c r="K71" s="408"/>
      <c r="L71" s="408"/>
      <c r="M71" s="408"/>
    </row>
    <row r="72" spans="2:13" s="41" customFormat="1" ht="21.75" customHeight="1" x14ac:dyDescent="0.15">
      <c r="B72" s="408"/>
      <c r="C72" s="408"/>
      <c r="D72" s="408"/>
      <c r="E72" s="408"/>
      <c r="F72" s="408"/>
      <c r="G72" s="408"/>
      <c r="H72" s="408"/>
      <c r="I72" s="408"/>
      <c r="J72" s="408"/>
      <c r="K72" s="408"/>
      <c r="L72" s="408"/>
      <c r="M72" s="408"/>
    </row>
  </sheetData>
  <mergeCells count="4">
    <mergeCell ref="B2:M3"/>
    <mergeCell ref="B6:F6"/>
    <mergeCell ref="H6:L6"/>
    <mergeCell ref="B70:M72"/>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
    <tabColor theme="5" tint="-0.249977111117893"/>
  </sheetPr>
  <dimension ref="B2:AA74"/>
  <sheetViews>
    <sheetView zoomScaleNormal="100" workbookViewId="0">
      <selection activeCell="A2" sqref="A2"/>
    </sheetView>
  </sheetViews>
  <sheetFormatPr baseColWidth="10" defaultColWidth="9.1640625" defaultRowHeight="13" x14ac:dyDescent="0.15"/>
  <cols>
    <col min="1" max="1" width="9.1640625" style="34"/>
    <col min="2" max="2" width="13.33203125" style="34" customWidth="1"/>
    <col min="3" max="7" width="9.1640625" style="34"/>
    <col min="8" max="8" width="12.6640625" style="34" customWidth="1"/>
    <col min="9" max="16384" width="9.1640625" style="34"/>
  </cols>
  <sheetData>
    <row r="2" spans="2:14" x14ac:dyDescent="0.15">
      <c r="B2" s="435" t="s">
        <v>144</v>
      </c>
      <c r="C2" s="436"/>
      <c r="D2" s="436"/>
      <c r="E2" s="436"/>
      <c r="F2" s="436"/>
      <c r="G2" s="436"/>
      <c r="H2" s="436"/>
      <c r="I2" s="436"/>
      <c r="J2" s="436"/>
      <c r="K2" s="436"/>
      <c r="L2" s="436"/>
      <c r="M2" s="436"/>
      <c r="N2" s="436"/>
    </row>
    <row r="3" spans="2:14" ht="26.25" customHeight="1" x14ac:dyDescent="0.15">
      <c r="B3" s="436"/>
      <c r="C3" s="436"/>
      <c r="D3" s="436"/>
      <c r="E3" s="436"/>
      <c r="F3" s="436"/>
      <c r="G3" s="436"/>
      <c r="H3" s="436"/>
      <c r="I3" s="436"/>
      <c r="J3" s="436"/>
      <c r="K3" s="436"/>
      <c r="L3" s="436"/>
      <c r="M3" s="436"/>
      <c r="N3" s="436"/>
    </row>
    <row r="6" spans="2:14" ht="15" x14ac:dyDescent="0.2">
      <c r="B6" s="437" t="s">
        <v>6</v>
      </c>
      <c r="C6" s="437"/>
      <c r="D6" s="437"/>
      <c r="E6" s="437"/>
      <c r="F6" s="437"/>
      <c r="H6" s="438" t="s">
        <v>7</v>
      </c>
      <c r="I6" s="438"/>
      <c r="J6" s="438"/>
      <c r="K6" s="438"/>
      <c r="L6" s="438"/>
    </row>
    <row r="7" spans="2:14" ht="16" thickBot="1" x14ac:dyDescent="0.25">
      <c r="C7" s="35" t="s">
        <v>36</v>
      </c>
      <c r="I7" s="35" t="s">
        <v>36</v>
      </c>
    </row>
    <row r="8" spans="2:14" ht="16" thickBot="1" x14ac:dyDescent="0.25">
      <c r="B8" s="154"/>
      <c r="C8" s="155" t="s">
        <v>65</v>
      </c>
      <c r="D8" s="157" t="s">
        <v>71</v>
      </c>
      <c r="E8" s="157" t="s">
        <v>84</v>
      </c>
      <c r="F8" s="156" t="s">
        <v>107</v>
      </c>
      <c r="H8" s="154"/>
      <c r="I8" s="155" t="s">
        <v>65</v>
      </c>
      <c r="J8" s="157" t="s">
        <v>71</v>
      </c>
      <c r="K8" s="157" t="s">
        <v>84</v>
      </c>
      <c r="L8" s="156" t="s">
        <v>107</v>
      </c>
    </row>
    <row r="9" spans="2:14" ht="15" x14ac:dyDescent="0.2">
      <c r="B9" s="37" t="s">
        <v>8</v>
      </c>
      <c r="C9" s="204">
        <v>0.69992739533373405</v>
      </c>
      <c r="D9" s="205">
        <v>0.67548116003947201</v>
      </c>
      <c r="E9" s="205">
        <v>0.64075298342302189</v>
      </c>
      <c r="F9" s="206">
        <v>0.63873930780331623</v>
      </c>
      <c r="H9" s="37" t="s">
        <v>8</v>
      </c>
      <c r="I9" s="204">
        <v>0.75293490648112449</v>
      </c>
      <c r="J9" s="205">
        <v>0.73069918510913068</v>
      </c>
      <c r="K9" s="205">
        <v>0.69831503941345219</v>
      </c>
      <c r="L9" s="206">
        <v>0.69505231651779265</v>
      </c>
    </row>
    <row r="10" spans="2:14" ht="15" x14ac:dyDescent="0.2">
      <c r="B10" s="37" t="s">
        <v>9</v>
      </c>
      <c r="C10" s="207">
        <v>0.87044414389529545</v>
      </c>
      <c r="D10" s="203">
        <v>0.84739697973784178</v>
      </c>
      <c r="E10" s="203">
        <v>0.80969132247591136</v>
      </c>
      <c r="F10" s="208">
        <v>0.79713075452505744</v>
      </c>
      <c r="H10" s="37" t="s">
        <v>9</v>
      </c>
      <c r="I10" s="207">
        <v>0.90241831359518021</v>
      </c>
      <c r="J10" s="203">
        <v>0.88975240249898813</v>
      </c>
      <c r="K10" s="203">
        <v>0.8445657187679686</v>
      </c>
      <c r="L10" s="208">
        <v>0.83642954585760321</v>
      </c>
    </row>
    <row r="11" spans="2:14" ht="15" x14ac:dyDescent="0.2">
      <c r="B11" s="37" t="s">
        <v>10</v>
      </c>
      <c r="C11" s="207">
        <v>0.90324078876762626</v>
      </c>
      <c r="D11" s="203">
        <v>0.88808220977496488</v>
      </c>
      <c r="E11" s="203">
        <v>0.86689607826232928</v>
      </c>
      <c r="F11" s="208">
        <v>0.85474106386922832</v>
      </c>
      <c r="H11" s="37" t="s">
        <v>10</v>
      </c>
      <c r="I11" s="207">
        <v>0.92489344395979378</v>
      </c>
      <c r="J11" s="203">
        <v>0.91602975198592707</v>
      </c>
      <c r="K11" s="203">
        <v>0.88949396079368159</v>
      </c>
      <c r="L11" s="208">
        <v>0.88393957977491167</v>
      </c>
    </row>
    <row r="12" spans="2:14" ht="16" thickBot="1" x14ac:dyDescent="0.25">
      <c r="B12" s="38" t="s">
        <v>57</v>
      </c>
      <c r="C12" s="209">
        <v>0.94759298382372203</v>
      </c>
      <c r="D12" s="210">
        <v>0.93928652191007989</v>
      </c>
      <c r="E12" s="210">
        <v>0.92649411716532493</v>
      </c>
      <c r="F12" s="211">
        <v>0.92761711817161396</v>
      </c>
      <c r="H12" s="38" t="s">
        <v>57</v>
      </c>
      <c r="I12" s="209">
        <v>0.95964763445725598</v>
      </c>
      <c r="J12" s="210">
        <v>0.95426234140756894</v>
      </c>
      <c r="K12" s="210">
        <v>0.94339838786637875</v>
      </c>
      <c r="L12" s="211">
        <v>0.94268660542436267</v>
      </c>
    </row>
    <row r="14" spans="2:14" ht="16" thickBot="1" x14ac:dyDescent="0.25">
      <c r="C14" s="35" t="s">
        <v>37</v>
      </c>
      <c r="I14" s="35" t="s">
        <v>37</v>
      </c>
    </row>
    <row r="15" spans="2:14" ht="16" thickBot="1" x14ac:dyDescent="0.25">
      <c r="B15" s="154"/>
      <c r="C15" s="155" t="s">
        <v>65</v>
      </c>
      <c r="D15" s="157" t="s">
        <v>71</v>
      </c>
      <c r="E15" s="157" t="s">
        <v>84</v>
      </c>
      <c r="F15" s="156" t="s">
        <v>107</v>
      </c>
      <c r="H15" s="154"/>
      <c r="I15" s="155" t="s">
        <v>65</v>
      </c>
      <c r="J15" s="157" t="s">
        <v>71</v>
      </c>
      <c r="K15" s="157" t="s">
        <v>84</v>
      </c>
      <c r="L15" s="156" t="s">
        <v>107</v>
      </c>
    </row>
    <row r="16" spans="2:14" ht="15" x14ac:dyDescent="0.2">
      <c r="B16" s="37" t="s">
        <v>8</v>
      </c>
      <c r="C16" s="204">
        <v>0.55022506773397095</v>
      </c>
      <c r="D16" s="205">
        <v>0.52776036141901916</v>
      </c>
      <c r="E16" s="205">
        <v>0.53466946735605914</v>
      </c>
      <c r="F16" s="206">
        <v>0.52436418020185815</v>
      </c>
      <c r="H16" s="37" t="s">
        <v>8</v>
      </c>
      <c r="I16" s="204">
        <v>0.63229545052938652</v>
      </c>
      <c r="J16" s="205">
        <v>0.60177265671108171</v>
      </c>
      <c r="K16" s="205">
        <v>0.61680805524309457</v>
      </c>
      <c r="L16" s="206">
        <v>0.62872604498867468</v>
      </c>
    </row>
    <row r="17" spans="2:12" ht="15" x14ac:dyDescent="0.2">
      <c r="B17" s="37" t="s">
        <v>9</v>
      </c>
      <c r="C17" s="207">
        <v>0.76178188906157163</v>
      </c>
      <c r="D17" s="203">
        <v>0.74426035223224152</v>
      </c>
      <c r="E17" s="203">
        <v>0.71317515184165259</v>
      </c>
      <c r="F17" s="208">
        <v>0.69346440104207185</v>
      </c>
      <c r="H17" s="37" t="s">
        <v>9</v>
      </c>
      <c r="I17" s="207">
        <v>0.8345726206573858</v>
      </c>
      <c r="J17" s="203">
        <v>0.82403996866800722</v>
      </c>
      <c r="K17" s="203">
        <v>0.76913984199170304</v>
      </c>
      <c r="L17" s="208">
        <v>0.75075340245251576</v>
      </c>
    </row>
    <row r="18" spans="2:12" ht="15" x14ac:dyDescent="0.2">
      <c r="B18" s="37" t="s">
        <v>10</v>
      </c>
      <c r="C18" s="207">
        <v>0.83966926129663055</v>
      </c>
      <c r="D18" s="203">
        <v>0.81660405187708363</v>
      </c>
      <c r="E18" s="203">
        <v>0.81564727621090649</v>
      </c>
      <c r="F18" s="208">
        <v>0.80030258496387618</v>
      </c>
      <c r="H18" s="37" t="s">
        <v>10</v>
      </c>
      <c r="I18" s="207">
        <v>0.87865657153023458</v>
      </c>
      <c r="J18" s="203">
        <v>0.86284489767544481</v>
      </c>
      <c r="K18" s="203">
        <v>0.84492266326629362</v>
      </c>
      <c r="L18" s="208">
        <v>0.84710711590867982</v>
      </c>
    </row>
    <row r="19" spans="2:12" ht="16" thickBot="1" x14ac:dyDescent="0.25">
      <c r="B19" s="38" t="s">
        <v>57</v>
      </c>
      <c r="C19" s="209">
        <v>0.92254416857468935</v>
      </c>
      <c r="D19" s="210">
        <v>0.90411212262482565</v>
      </c>
      <c r="E19" s="210">
        <v>0.89487735053204975</v>
      </c>
      <c r="F19" s="211">
        <v>0.89528841332605846</v>
      </c>
      <c r="H19" s="38" t="s">
        <v>57</v>
      </c>
      <c r="I19" s="209">
        <v>0.9339849714390287</v>
      </c>
      <c r="J19" s="210">
        <v>0.92533579681254008</v>
      </c>
      <c r="K19" s="210">
        <v>0.91432114871496106</v>
      </c>
      <c r="L19" s="211">
        <v>0.90569589089696012</v>
      </c>
    </row>
    <row r="22" spans="2:12" ht="16" thickBot="1" x14ac:dyDescent="0.25">
      <c r="C22" s="35" t="s">
        <v>38</v>
      </c>
      <c r="I22" s="35" t="s">
        <v>38</v>
      </c>
    </row>
    <row r="23" spans="2:12" ht="16" thickBot="1" x14ac:dyDescent="0.25">
      <c r="B23" s="154"/>
      <c r="C23" s="155" t="s">
        <v>65</v>
      </c>
      <c r="D23" s="157" t="s">
        <v>71</v>
      </c>
      <c r="E23" s="157" t="s">
        <v>84</v>
      </c>
      <c r="F23" s="156" t="s">
        <v>107</v>
      </c>
      <c r="H23" s="154"/>
      <c r="I23" s="155" t="s">
        <v>65</v>
      </c>
      <c r="J23" s="157" t="s">
        <v>71</v>
      </c>
      <c r="K23" s="157" t="s">
        <v>84</v>
      </c>
      <c r="L23" s="156" t="s">
        <v>107</v>
      </c>
    </row>
    <row r="24" spans="2:12" ht="15" x14ac:dyDescent="0.2">
      <c r="B24" s="37" t="s">
        <v>8</v>
      </c>
      <c r="C24" s="204">
        <v>0.70514929626445388</v>
      </c>
      <c r="D24" s="205">
        <v>0.74231460786394787</v>
      </c>
      <c r="E24" s="205">
        <v>0.69085050590909769</v>
      </c>
      <c r="F24" s="206">
        <v>0.68189855828494683</v>
      </c>
      <c r="G24" s="97"/>
      <c r="H24" s="37" t="s">
        <v>8</v>
      </c>
      <c r="I24" s="204">
        <v>0.7612786058597939</v>
      </c>
      <c r="J24" s="205">
        <v>0.80495243446569742</v>
      </c>
      <c r="K24" s="205">
        <v>0.74202840397496705</v>
      </c>
      <c r="L24" s="206">
        <v>0.7345677770158392</v>
      </c>
    </row>
    <row r="25" spans="2:12" ht="15" x14ac:dyDescent="0.2">
      <c r="B25" s="37" t="s">
        <v>9</v>
      </c>
      <c r="C25" s="207">
        <v>0.85843186757033996</v>
      </c>
      <c r="D25" s="203">
        <v>0.83818419408151978</v>
      </c>
      <c r="E25" s="203">
        <v>0.83725209408274337</v>
      </c>
      <c r="F25" s="208">
        <v>0.79755744835134579</v>
      </c>
      <c r="G25" s="97"/>
      <c r="H25" s="37" t="s">
        <v>9</v>
      </c>
      <c r="I25" s="207">
        <v>0.89213820715568648</v>
      </c>
      <c r="J25" s="203">
        <v>0.88000147035822673</v>
      </c>
      <c r="K25" s="203">
        <v>0.86923872578280348</v>
      </c>
      <c r="L25" s="208">
        <v>0.84390254873176773</v>
      </c>
    </row>
    <row r="26" spans="2:12" ht="15" x14ac:dyDescent="0.2">
      <c r="B26" s="37" t="s">
        <v>10</v>
      </c>
      <c r="C26" s="207">
        <v>0.87582390301294055</v>
      </c>
      <c r="D26" s="203">
        <v>0.8967710792879835</v>
      </c>
      <c r="E26" s="203">
        <v>0.86957250908667649</v>
      </c>
      <c r="F26" s="208">
        <v>0.85332389634989747</v>
      </c>
      <c r="G26" s="97"/>
      <c r="H26" s="37" t="s">
        <v>10</v>
      </c>
      <c r="I26" s="207">
        <v>0.90278500012381169</v>
      </c>
      <c r="J26" s="203">
        <v>0.93088728900131346</v>
      </c>
      <c r="K26" s="203">
        <v>0.8900586430583789</v>
      </c>
      <c r="L26" s="208">
        <v>0.88263797459815729</v>
      </c>
    </row>
    <row r="27" spans="2:12" ht="12.75" customHeight="1" thickBot="1" x14ac:dyDescent="0.25">
      <c r="B27" s="38" t="s">
        <v>57</v>
      </c>
      <c r="C27" s="209">
        <v>0.89532823910167447</v>
      </c>
      <c r="D27" s="210">
        <v>0.94219600166346995</v>
      </c>
      <c r="E27" s="210">
        <v>0.9099193810683025</v>
      </c>
      <c r="F27" s="211">
        <v>0.92446403213867678</v>
      </c>
      <c r="G27" s="97"/>
      <c r="H27" s="38" t="s">
        <v>57</v>
      </c>
      <c r="I27" s="209">
        <v>0.90544611068617653</v>
      </c>
      <c r="J27" s="210">
        <v>0.9595360001517993</v>
      </c>
      <c r="K27" s="210">
        <v>0.93628856262933458</v>
      </c>
      <c r="L27" s="211">
        <v>0.93461853916341386</v>
      </c>
    </row>
    <row r="28" spans="2:12" ht="12.75" customHeight="1" x14ac:dyDescent="0.2">
      <c r="C28" s="39"/>
      <c r="D28" s="39"/>
      <c r="E28" s="39"/>
      <c r="F28" s="40"/>
      <c r="I28" s="39"/>
      <c r="J28" s="39"/>
      <c r="K28" s="39"/>
      <c r="L28" s="40"/>
    </row>
    <row r="29" spans="2:12" ht="12.75" customHeight="1" x14ac:dyDescent="0.15"/>
    <row r="30" spans="2:12" ht="12.75" customHeight="1" thickBot="1" x14ac:dyDescent="0.25">
      <c r="C30" s="35" t="s">
        <v>39</v>
      </c>
      <c r="I30" s="35" t="s">
        <v>39</v>
      </c>
    </row>
    <row r="31" spans="2:12" ht="12.75" customHeight="1" thickBot="1" x14ac:dyDescent="0.25">
      <c r="B31" s="154"/>
      <c r="C31" s="155" t="s">
        <v>65</v>
      </c>
      <c r="D31" s="157" t="s">
        <v>71</v>
      </c>
      <c r="E31" s="157" t="s">
        <v>84</v>
      </c>
      <c r="F31" s="156" t="s">
        <v>107</v>
      </c>
      <c r="H31" s="154"/>
      <c r="I31" s="155" t="s">
        <v>65</v>
      </c>
      <c r="J31" s="157" t="s">
        <v>71</v>
      </c>
      <c r="K31" s="157" t="s">
        <v>84</v>
      </c>
      <c r="L31" s="156" t="s">
        <v>107</v>
      </c>
    </row>
    <row r="32" spans="2:12" ht="15" x14ac:dyDescent="0.2">
      <c r="B32" s="37" t="s">
        <v>8</v>
      </c>
      <c r="C32" s="204">
        <v>0.74474218675537029</v>
      </c>
      <c r="D32" s="205">
        <v>0.70747689912335132</v>
      </c>
      <c r="E32" s="205">
        <v>0.65765518173337456</v>
      </c>
      <c r="F32" s="206">
        <v>0.65011117463349555</v>
      </c>
      <c r="G32" s="97"/>
      <c r="H32" s="37" t="s">
        <v>8</v>
      </c>
      <c r="I32" s="204">
        <v>0.78777521514554039</v>
      </c>
      <c r="J32" s="205">
        <v>0.75439358553435698</v>
      </c>
      <c r="K32" s="205">
        <v>0.70772638772419905</v>
      </c>
      <c r="L32" s="206">
        <v>0.6975779299229109</v>
      </c>
    </row>
    <row r="33" spans="2:12" ht="15" x14ac:dyDescent="0.2">
      <c r="B33" s="37" t="s">
        <v>9</v>
      </c>
      <c r="C33" s="207">
        <v>0.89225869792188273</v>
      </c>
      <c r="D33" s="203">
        <v>0.87099407782706995</v>
      </c>
      <c r="E33" s="203">
        <v>0.83216043579397114</v>
      </c>
      <c r="F33" s="208">
        <v>0.82779459947185363</v>
      </c>
      <c r="G33" s="97"/>
      <c r="H33" s="37" t="s">
        <v>9</v>
      </c>
      <c r="I33" s="207">
        <v>0.91648440734994463</v>
      </c>
      <c r="J33" s="203">
        <v>0.90526211999817208</v>
      </c>
      <c r="K33" s="203">
        <v>0.86155283575821173</v>
      </c>
      <c r="L33" s="208">
        <v>0.85903358085046722</v>
      </c>
    </row>
    <row r="34" spans="2:12" ht="15" x14ac:dyDescent="0.2">
      <c r="B34" s="37" t="s">
        <v>10</v>
      </c>
      <c r="C34" s="207">
        <v>0.91608565714464374</v>
      </c>
      <c r="D34" s="203">
        <v>0.90017030512925489</v>
      </c>
      <c r="E34" s="203">
        <v>0.8793066918657434</v>
      </c>
      <c r="F34" s="208">
        <v>0.87289639300910682</v>
      </c>
      <c r="G34" s="97"/>
      <c r="H34" s="37" t="s">
        <v>10</v>
      </c>
      <c r="I34" s="207">
        <v>0.93450239558897408</v>
      </c>
      <c r="J34" s="203">
        <v>0.92407702143271875</v>
      </c>
      <c r="K34" s="203">
        <v>0.90070918274973755</v>
      </c>
      <c r="L34" s="208">
        <v>0.89558114177787285</v>
      </c>
    </row>
    <row r="35" spans="2:12" ht="16" thickBot="1" x14ac:dyDescent="0.25">
      <c r="B35" s="38" t="s">
        <v>57</v>
      </c>
      <c r="C35" s="209">
        <v>0.95343252700179715</v>
      </c>
      <c r="D35" s="210">
        <v>0.94330409969466766</v>
      </c>
      <c r="E35" s="210">
        <v>0.93428148633933905</v>
      </c>
      <c r="F35" s="211">
        <v>0.93420696171250672</v>
      </c>
      <c r="G35" s="97"/>
      <c r="H35" s="38" t="s">
        <v>57</v>
      </c>
      <c r="I35" s="209">
        <v>0.96510031748138647</v>
      </c>
      <c r="J35" s="210">
        <v>0.95784967407173272</v>
      </c>
      <c r="K35" s="210">
        <v>0.948844572246343</v>
      </c>
      <c r="L35" s="211">
        <v>0.95023801739360847</v>
      </c>
    </row>
    <row r="36" spans="2:12" x14ac:dyDescent="0.15">
      <c r="B36" s="8"/>
      <c r="C36" s="8"/>
      <c r="D36" s="8"/>
      <c r="E36" s="8"/>
      <c r="F36" s="8"/>
      <c r="G36" s="8"/>
      <c r="H36" s="8"/>
      <c r="I36" s="8"/>
      <c r="J36" s="8"/>
      <c r="K36" s="8"/>
      <c r="L36" s="8"/>
    </row>
    <row r="38" spans="2:12" x14ac:dyDescent="0.15">
      <c r="B38" s="41"/>
      <c r="C38" s="41"/>
      <c r="D38" s="41"/>
      <c r="E38" s="41"/>
      <c r="F38" s="41"/>
      <c r="G38" s="41"/>
      <c r="H38" s="41"/>
      <c r="I38" s="41"/>
      <c r="J38" s="41"/>
      <c r="K38" s="41"/>
      <c r="L38" s="41"/>
    </row>
    <row r="39" spans="2:12" x14ac:dyDescent="0.15">
      <c r="B39" s="41"/>
      <c r="C39" s="41"/>
      <c r="D39" s="41"/>
      <c r="E39" s="41"/>
      <c r="F39" s="41"/>
      <c r="G39" s="41"/>
      <c r="H39" s="41"/>
      <c r="I39" s="41"/>
      <c r="J39" s="41"/>
      <c r="K39" s="41"/>
      <c r="L39" s="41"/>
    </row>
    <row r="40" spans="2:12" x14ac:dyDescent="0.15">
      <c r="B40" s="41"/>
      <c r="C40" s="41"/>
      <c r="D40" s="41"/>
      <c r="E40" s="41"/>
      <c r="F40" s="41"/>
      <c r="G40" s="41"/>
      <c r="H40" s="41"/>
      <c r="I40" s="41"/>
      <c r="J40" s="41"/>
      <c r="K40" s="41"/>
      <c r="L40" s="41"/>
    </row>
    <row r="41" spans="2:12" x14ac:dyDescent="0.15">
      <c r="B41" s="41"/>
      <c r="C41" s="41"/>
      <c r="D41" s="41"/>
      <c r="E41" s="41"/>
      <c r="F41" s="41"/>
      <c r="G41" s="41"/>
      <c r="H41" s="41"/>
      <c r="I41" s="41"/>
      <c r="J41" s="41"/>
      <c r="K41" s="41"/>
      <c r="L41" s="41"/>
    </row>
    <row r="42" spans="2:12" x14ac:dyDescent="0.15">
      <c r="B42" s="41"/>
      <c r="C42" s="41"/>
      <c r="D42" s="41"/>
      <c r="E42" s="41"/>
      <c r="F42" s="41"/>
      <c r="G42" s="41"/>
      <c r="H42" s="41"/>
      <c r="I42" s="41"/>
      <c r="J42" s="41"/>
      <c r="K42" s="41"/>
      <c r="L42" s="41"/>
    </row>
    <row r="43" spans="2:12" x14ac:dyDescent="0.15">
      <c r="B43" s="41"/>
      <c r="C43" s="41"/>
      <c r="D43" s="41"/>
      <c r="E43" s="41"/>
      <c r="F43" s="41"/>
      <c r="G43" s="41"/>
      <c r="H43" s="41"/>
      <c r="I43" s="41"/>
      <c r="J43" s="41"/>
      <c r="K43" s="41"/>
      <c r="L43" s="41"/>
    </row>
    <row r="70" spans="2:27" s="41" customFormat="1" ht="21.75" customHeight="1" x14ac:dyDescent="0.15">
      <c r="B70" s="408" t="s">
        <v>199</v>
      </c>
      <c r="C70" s="408"/>
      <c r="D70" s="408"/>
      <c r="E70" s="408"/>
      <c r="F70" s="408"/>
      <c r="G70" s="408"/>
      <c r="H70" s="408"/>
      <c r="I70" s="408"/>
      <c r="J70" s="408"/>
      <c r="K70" s="408"/>
      <c r="L70" s="408"/>
      <c r="M70" s="408"/>
      <c r="N70" s="408"/>
      <c r="O70" s="408"/>
    </row>
    <row r="71" spans="2:27" s="41" customFormat="1" ht="21.75" customHeight="1" x14ac:dyDescent="0.15">
      <c r="B71" s="408"/>
      <c r="C71" s="408"/>
      <c r="D71" s="408"/>
      <c r="E71" s="408"/>
      <c r="F71" s="408"/>
      <c r="G71" s="408"/>
      <c r="H71" s="408"/>
      <c r="I71" s="408"/>
      <c r="J71" s="408"/>
      <c r="K71" s="408"/>
      <c r="L71" s="408"/>
      <c r="M71" s="408"/>
      <c r="N71" s="408"/>
      <c r="O71" s="408"/>
    </row>
    <row r="72" spans="2:27" s="41" customFormat="1" ht="21.75" customHeight="1" x14ac:dyDescent="0.15">
      <c r="B72" s="408"/>
      <c r="C72" s="408"/>
      <c r="D72" s="408"/>
      <c r="E72" s="408"/>
      <c r="F72" s="408"/>
      <c r="G72" s="408"/>
      <c r="H72" s="408"/>
      <c r="I72" s="408"/>
      <c r="J72" s="408"/>
      <c r="K72" s="408"/>
      <c r="L72" s="408"/>
      <c r="M72" s="408"/>
      <c r="N72" s="408"/>
      <c r="O72" s="408"/>
      <c r="P72" s="95"/>
      <c r="Q72" s="95"/>
      <c r="R72" s="95"/>
      <c r="S72" s="95"/>
      <c r="T72" s="95"/>
      <c r="U72" s="95"/>
      <c r="V72" s="95"/>
      <c r="W72" s="95"/>
      <c r="X72" s="95"/>
      <c r="Y72" s="95"/>
      <c r="Z72" s="95"/>
      <c r="AA72" s="95"/>
    </row>
    <row r="73" spans="2:27" x14ac:dyDescent="0.15">
      <c r="N73" s="95"/>
      <c r="O73" s="95"/>
      <c r="P73" s="95"/>
      <c r="Q73" s="95"/>
      <c r="R73" s="95"/>
      <c r="S73" s="95"/>
      <c r="T73" s="95"/>
      <c r="U73" s="95"/>
      <c r="V73" s="95"/>
      <c r="W73" s="95"/>
      <c r="X73" s="95"/>
      <c r="Y73" s="95"/>
      <c r="Z73" s="95"/>
      <c r="AA73" s="95"/>
    </row>
    <row r="74" spans="2:27" x14ac:dyDescent="0.15">
      <c r="N74" s="95"/>
      <c r="O74" s="95"/>
      <c r="P74" s="95"/>
      <c r="Q74" s="95"/>
      <c r="R74" s="95"/>
      <c r="S74" s="95"/>
      <c r="T74" s="95"/>
      <c r="U74" s="95"/>
      <c r="V74" s="95"/>
      <c r="W74" s="95"/>
      <c r="X74" s="95"/>
      <c r="Y74" s="95"/>
      <c r="Z74" s="95"/>
      <c r="AA74" s="95"/>
    </row>
  </sheetData>
  <mergeCells count="4">
    <mergeCell ref="B2:N3"/>
    <mergeCell ref="B6:F6"/>
    <mergeCell ref="H6:L6"/>
    <mergeCell ref="B70:O72"/>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8">
    <tabColor theme="5" tint="-0.249977111117893"/>
  </sheetPr>
  <dimension ref="B2:AA74"/>
  <sheetViews>
    <sheetView zoomScaleNormal="100" workbookViewId="0"/>
  </sheetViews>
  <sheetFormatPr baseColWidth="10" defaultColWidth="9.1640625" defaultRowHeight="13" x14ac:dyDescent="0.15"/>
  <cols>
    <col min="1" max="1" width="9.1640625" style="34"/>
    <col min="2" max="2" width="13.33203125" style="34" customWidth="1"/>
    <col min="3" max="7" width="9.1640625" style="34"/>
    <col min="8" max="8" width="12.6640625" style="34" customWidth="1"/>
    <col min="9" max="16384" width="9.1640625" style="34"/>
  </cols>
  <sheetData>
    <row r="2" spans="2:14" x14ac:dyDescent="0.15">
      <c r="B2" s="435" t="s">
        <v>145</v>
      </c>
      <c r="C2" s="436"/>
      <c r="D2" s="436"/>
      <c r="E2" s="436"/>
      <c r="F2" s="436"/>
      <c r="G2" s="436"/>
      <c r="H2" s="436"/>
      <c r="I2" s="436"/>
      <c r="J2" s="436"/>
      <c r="K2" s="436"/>
      <c r="L2" s="436"/>
      <c r="M2" s="436"/>
      <c r="N2" s="436"/>
    </row>
    <row r="3" spans="2:14" ht="26.25" customHeight="1" x14ac:dyDescent="0.15">
      <c r="B3" s="436"/>
      <c r="C3" s="436"/>
      <c r="D3" s="436"/>
      <c r="E3" s="436"/>
      <c r="F3" s="436"/>
      <c r="G3" s="436"/>
      <c r="H3" s="436"/>
      <c r="I3" s="436"/>
      <c r="J3" s="436"/>
      <c r="K3" s="436"/>
      <c r="L3" s="436"/>
      <c r="M3" s="436"/>
      <c r="N3" s="436"/>
    </row>
    <row r="6" spans="2:14" ht="15" x14ac:dyDescent="0.2">
      <c r="B6" s="437" t="s">
        <v>6</v>
      </c>
      <c r="C6" s="437"/>
      <c r="D6" s="437"/>
      <c r="E6" s="437"/>
      <c r="F6" s="437"/>
      <c r="H6" s="438" t="s">
        <v>7</v>
      </c>
      <c r="I6" s="438"/>
      <c r="J6" s="438"/>
      <c r="K6" s="438"/>
      <c r="L6" s="438"/>
    </row>
    <row r="7" spans="2:14" ht="16" thickBot="1" x14ac:dyDescent="0.25">
      <c r="C7" s="35" t="s">
        <v>36</v>
      </c>
      <c r="I7" s="35" t="s">
        <v>36</v>
      </c>
    </row>
    <row r="8" spans="2:14" ht="16" thickBot="1" x14ac:dyDescent="0.25">
      <c r="B8" s="154"/>
      <c r="C8" s="155" t="s">
        <v>65</v>
      </c>
      <c r="D8" s="155" t="s">
        <v>71</v>
      </c>
      <c r="E8" s="155" t="s">
        <v>84</v>
      </c>
      <c r="F8" s="156" t="s">
        <v>107</v>
      </c>
      <c r="H8" s="154"/>
      <c r="I8" s="155" t="s">
        <v>65</v>
      </c>
      <c r="J8" s="155" t="s">
        <v>71</v>
      </c>
      <c r="K8" s="157" t="s">
        <v>84</v>
      </c>
      <c r="L8" s="156" t="s">
        <v>107</v>
      </c>
    </row>
    <row r="9" spans="2:14" ht="15" x14ac:dyDescent="0.2">
      <c r="B9" s="37" t="s">
        <v>8</v>
      </c>
      <c r="C9" s="204">
        <v>0.5100327966881435</v>
      </c>
      <c r="D9" s="205">
        <v>0.46667743917427673</v>
      </c>
      <c r="E9" s="205">
        <v>0.47478706431145346</v>
      </c>
      <c r="F9" s="206">
        <v>0.42845403200877036</v>
      </c>
      <c r="H9" s="37" t="s">
        <v>8</v>
      </c>
      <c r="I9" s="204">
        <v>0.55835138654248295</v>
      </c>
      <c r="J9" s="205">
        <v>0.51690135155365702</v>
      </c>
      <c r="K9" s="205">
        <v>0.51856260825103284</v>
      </c>
      <c r="L9" s="206">
        <v>0.47205604559278647</v>
      </c>
    </row>
    <row r="10" spans="2:14" ht="15" x14ac:dyDescent="0.2">
      <c r="B10" s="37" t="s">
        <v>9</v>
      </c>
      <c r="C10" s="207">
        <v>0.73336392246624271</v>
      </c>
      <c r="D10" s="203">
        <v>0.70868502173047998</v>
      </c>
      <c r="E10" s="203">
        <v>0.66461677775885586</v>
      </c>
      <c r="F10" s="208">
        <v>0.67026376800194365</v>
      </c>
      <c r="H10" s="37" t="s">
        <v>9</v>
      </c>
      <c r="I10" s="207">
        <v>0.75867251652891288</v>
      </c>
      <c r="J10" s="203">
        <v>0.74166199413974676</v>
      </c>
      <c r="K10" s="203">
        <v>0.69871976092011379</v>
      </c>
      <c r="L10" s="208">
        <v>0.69996138971598565</v>
      </c>
    </row>
    <row r="11" spans="2:14" ht="15" x14ac:dyDescent="0.2">
      <c r="B11" s="37" t="s">
        <v>10</v>
      </c>
      <c r="C11" s="207">
        <v>0.79470067927565613</v>
      </c>
      <c r="D11" s="203">
        <v>0.77173684117271302</v>
      </c>
      <c r="E11" s="203">
        <v>0.76231919937005377</v>
      </c>
      <c r="F11" s="208">
        <v>0.76320543538860397</v>
      </c>
      <c r="H11" s="37" t="s">
        <v>10</v>
      </c>
      <c r="I11" s="207">
        <v>0.81363478143985601</v>
      </c>
      <c r="J11" s="203">
        <v>0.80031171079443997</v>
      </c>
      <c r="K11" s="203">
        <v>0.78735186575083349</v>
      </c>
      <c r="L11" s="208">
        <v>0.78439514141533251</v>
      </c>
    </row>
    <row r="12" spans="2:14" ht="16" thickBot="1" x14ac:dyDescent="0.25">
      <c r="B12" s="38" t="s">
        <v>57</v>
      </c>
      <c r="C12" s="209">
        <v>0.82937234783649538</v>
      </c>
      <c r="D12" s="210">
        <v>0.83491208774521097</v>
      </c>
      <c r="E12" s="210">
        <v>0.86044507224127631</v>
      </c>
      <c r="F12" s="211">
        <v>0.86371701393840994</v>
      </c>
      <c r="H12" s="38" t="s">
        <v>57</v>
      </c>
      <c r="I12" s="209">
        <v>0.84166647104910486</v>
      </c>
      <c r="J12" s="210">
        <v>0.84864723347063731</v>
      </c>
      <c r="K12" s="210">
        <v>0.87482972900093547</v>
      </c>
      <c r="L12" s="211">
        <v>0.8780641104193202</v>
      </c>
    </row>
    <row r="14" spans="2:14" ht="16" thickBot="1" x14ac:dyDescent="0.25">
      <c r="C14" s="35" t="s">
        <v>37</v>
      </c>
      <c r="I14" s="35" t="s">
        <v>37</v>
      </c>
    </row>
    <row r="15" spans="2:14" ht="16" thickBot="1" x14ac:dyDescent="0.25">
      <c r="B15" s="154"/>
      <c r="C15" s="155" t="s">
        <v>65</v>
      </c>
      <c r="D15" s="157" t="s">
        <v>71</v>
      </c>
      <c r="E15" s="157" t="s">
        <v>84</v>
      </c>
      <c r="F15" s="156" t="s">
        <v>107</v>
      </c>
      <c r="H15" s="154"/>
      <c r="I15" s="155" t="s">
        <v>65</v>
      </c>
      <c r="J15" s="157" t="s">
        <v>71</v>
      </c>
      <c r="K15" s="157" t="s">
        <v>84</v>
      </c>
      <c r="L15" s="156" t="s">
        <v>107</v>
      </c>
    </row>
    <row r="16" spans="2:14" ht="15" x14ac:dyDescent="0.2">
      <c r="B16" s="37" t="s">
        <v>8</v>
      </c>
      <c r="C16" s="204">
        <v>0.48255056572024679</v>
      </c>
      <c r="D16" s="205">
        <v>0.45353503263116063</v>
      </c>
      <c r="E16" s="205">
        <v>0.48256640983323235</v>
      </c>
      <c r="F16" s="206">
        <v>0.44412678758479585</v>
      </c>
      <c r="H16" s="37" t="s">
        <v>8</v>
      </c>
      <c r="I16" s="204">
        <v>0.55732189020348488</v>
      </c>
      <c r="J16" s="205">
        <v>0.52967284433289297</v>
      </c>
      <c r="K16" s="205">
        <v>0.54741036310562707</v>
      </c>
      <c r="L16" s="206">
        <v>0.5426052739478725</v>
      </c>
    </row>
    <row r="17" spans="2:12" ht="15" x14ac:dyDescent="0.2">
      <c r="B17" s="37" t="s">
        <v>9</v>
      </c>
      <c r="C17" s="207">
        <v>0.72511803878012837</v>
      </c>
      <c r="D17" s="203">
        <v>0.66830979361053588</v>
      </c>
      <c r="E17" s="203">
        <v>0.65585357264827082</v>
      </c>
      <c r="F17" s="208">
        <v>0.64855048377070512</v>
      </c>
      <c r="H17" s="37" t="s">
        <v>9</v>
      </c>
      <c r="I17" s="207">
        <v>0.77359763111082924</v>
      </c>
      <c r="J17" s="203">
        <v>0.72833298430943683</v>
      </c>
      <c r="K17" s="203">
        <v>0.70759396039419842</v>
      </c>
      <c r="L17" s="208">
        <v>0.69955217844933415</v>
      </c>
    </row>
    <row r="18" spans="2:12" ht="15" x14ac:dyDescent="0.2">
      <c r="B18" s="37" t="s">
        <v>10</v>
      </c>
      <c r="C18" s="207">
        <v>0.81210159425629369</v>
      </c>
      <c r="D18" s="203">
        <v>0.76519743093929693</v>
      </c>
      <c r="E18" s="203">
        <v>0.78063991609259797</v>
      </c>
      <c r="F18" s="208">
        <v>0.76989684832748506</v>
      </c>
      <c r="H18" s="37" t="s">
        <v>10</v>
      </c>
      <c r="I18" s="207">
        <v>0.83892622716541354</v>
      </c>
      <c r="J18" s="203">
        <v>0.82261235394475496</v>
      </c>
      <c r="K18" s="203">
        <v>0.81000431419080055</v>
      </c>
      <c r="L18" s="208">
        <v>0.80506312515897738</v>
      </c>
    </row>
    <row r="19" spans="2:12" ht="16" thickBot="1" x14ac:dyDescent="0.25">
      <c r="B19" s="38" t="s">
        <v>57</v>
      </c>
      <c r="C19" s="209">
        <v>0.86847148560429266</v>
      </c>
      <c r="D19" s="210">
        <v>0.87877461037359395</v>
      </c>
      <c r="E19" s="210">
        <v>0.88300838177591756</v>
      </c>
      <c r="F19" s="211">
        <v>0.88261504813939018</v>
      </c>
      <c r="H19" s="38" t="s">
        <v>57</v>
      </c>
      <c r="I19" s="209">
        <v>0.8879746356917364</v>
      </c>
      <c r="J19" s="210">
        <v>0.89953620238897003</v>
      </c>
      <c r="K19" s="210">
        <v>0.90911139151793874</v>
      </c>
      <c r="L19" s="211">
        <v>0.89821561621704715</v>
      </c>
    </row>
    <row r="22" spans="2:12" ht="16" thickBot="1" x14ac:dyDescent="0.25">
      <c r="C22" s="35" t="s">
        <v>38</v>
      </c>
      <c r="I22" s="35" t="s">
        <v>38</v>
      </c>
    </row>
    <row r="23" spans="2:12" ht="16" thickBot="1" x14ac:dyDescent="0.25">
      <c r="B23" s="154"/>
      <c r="C23" s="155" t="s">
        <v>65</v>
      </c>
      <c r="D23" s="157" t="s">
        <v>71</v>
      </c>
      <c r="E23" s="157" t="s">
        <v>84</v>
      </c>
      <c r="F23" s="156" t="s">
        <v>107</v>
      </c>
      <c r="H23" s="154"/>
      <c r="I23" s="155" t="s">
        <v>65</v>
      </c>
      <c r="J23" s="157" t="s">
        <v>71</v>
      </c>
      <c r="K23" s="157" t="s">
        <v>84</v>
      </c>
      <c r="L23" s="156" t="s">
        <v>107</v>
      </c>
    </row>
    <row r="24" spans="2:12" ht="15" x14ac:dyDescent="0.2">
      <c r="B24" s="37" t="s">
        <v>8</v>
      </c>
      <c r="C24" s="204">
        <v>0.52193274240095944</v>
      </c>
      <c r="D24" s="205">
        <v>0.4403656925494841</v>
      </c>
      <c r="E24" s="205">
        <v>0.54132155606665633</v>
      </c>
      <c r="F24" s="206">
        <v>0.47235380731097898</v>
      </c>
      <c r="G24" s="97"/>
      <c r="H24" s="37" t="s">
        <v>8</v>
      </c>
      <c r="I24" s="204">
        <v>0.56693511612508274</v>
      </c>
      <c r="J24" s="205">
        <v>0.47481948841764798</v>
      </c>
      <c r="K24" s="205">
        <v>0.58463558201991417</v>
      </c>
      <c r="L24" s="206">
        <v>0.49379050814051012</v>
      </c>
    </row>
    <row r="25" spans="2:12" ht="15" x14ac:dyDescent="0.2">
      <c r="B25" s="37" t="s">
        <v>9</v>
      </c>
      <c r="C25" s="207">
        <v>0.69383763915163077</v>
      </c>
      <c r="D25" s="203">
        <v>0.69527993179581371</v>
      </c>
      <c r="E25" s="203">
        <v>0.66902417125811497</v>
      </c>
      <c r="F25" s="208">
        <v>0.68591065211072111</v>
      </c>
      <c r="G25" s="97"/>
      <c r="H25" s="37" t="s">
        <v>9</v>
      </c>
      <c r="I25" s="207">
        <v>0.71520062516028071</v>
      </c>
      <c r="J25" s="203">
        <v>0.72698657230082564</v>
      </c>
      <c r="K25" s="203">
        <v>0.70100244236801101</v>
      </c>
      <c r="L25" s="208">
        <v>0.72127902664551835</v>
      </c>
    </row>
    <row r="26" spans="2:12" ht="15" x14ac:dyDescent="0.2">
      <c r="B26" s="37" t="s">
        <v>10</v>
      </c>
      <c r="C26" s="207">
        <v>0.77388742560750545</v>
      </c>
      <c r="D26" s="203">
        <v>0.77091952232957994</v>
      </c>
      <c r="E26" s="203">
        <v>0.75793866204753457</v>
      </c>
      <c r="F26" s="208">
        <v>0.76887809834467613</v>
      </c>
      <c r="G26" s="97"/>
      <c r="H26" s="37" t="s">
        <v>10</v>
      </c>
      <c r="I26" s="207">
        <v>0.79721356571487045</v>
      </c>
      <c r="J26" s="203">
        <v>0.79568929003213218</v>
      </c>
      <c r="K26" s="203">
        <v>0.79339106620148636</v>
      </c>
      <c r="L26" s="208">
        <v>0.79354762555602487</v>
      </c>
    </row>
    <row r="27" spans="2:12" ht="12.75" customHeight="1" thickBot="1" x14ac:dyDescent="0.25">
      <c r="B27" s="38" t="s">
        <v>57</v>
      </c>
      <c r="C27" s="209">
        <v>0.81307628601055992</v>
      </c>
      <c r="D27" s="210">
        <v>0.834078697724845</v>
      </c>
      <c r="E27" s="210">
        <v>0.83647970539622984</v>
      </c>
      <c r="F27" s="211">
        <v>0.83520094709589177</v>
      </c>
      <c r="G27" s="97"/>
      <c r="H27" s="38" t="s">
        <v>57</v>
      </c>
      <c r="I27" s="209">
        <v>0.82740106858288043</v>
      </c>
      <c r="J27" s="210">
        <v>0.85540196531730472</v>
      </c>
      <c r="K27" s="210">
        <v>0.85441399841357524</v>
      </c>
      <c r="L27" s="211">
        <v>0.84973053674112331</v>
      </c>
    </row>
    <row r="28" spans="2:12" ht="12.75" customHeight="1" x14ac:dyDescent="0.2">
      <c r="C28" s="39"/>
      <c r="D28" s="39"/>
      <c r="E28" s="39"/>
      <c r="F28" s="40"/>
      <c r="I28" s="39"/>
      <c r="J28" s="39"/>
      <c r="K28" s="39"/>
      <c r="L28" s="40"/>
    </row>
    <row r="29" spans="2:12" ht="12.75" customHeight="1" x14ac:dyDescent="0.15"/>
    <row r="30" spans="2:12" ht="12.75" customHeight="1" thickBot="1" x14ac:dyDescent="0.25">
      <c r="C30" s="35" t="s">
        <v>39</v>
      </c>
      <c r="I30" s="35" t="s">
        <v>39</v>
      </c>
    </row>
    <row r="31" spans="2:12" ht="12.75" customHeight="1" thickBot="1" x14ac:dyDescent="0.25">
      <c r="B31" s="154"/>
      <c r="C31" s="155" t="s">
        <v>65</v>
      </c>
      <c r="D31" s="157" t="s">
        <v>71</v>
      </c>
      <c r="E31" s="157" t="s">
        <v>84</v>
      </c>
      <c r="F31" s="156" t="s">
        <v>107</v>
      </c>
      <c r="H31" s="154"/>
      <c r="I31" s="155" t="s">
        <v>65</v>
      </c>
      <c r="J31" s="157" t="s">
        <v>71</v>
      </c>
      <c r="K31" s="157" t="s">
        <v>84</v>
      </c>
      <c r="L31" s="156" t="s">
        <v>107</v>
      </c>
    </row>
    <row r="32" spans="2:12" ht="15" x14ac:dyDescent="0.2">
      <c r="B32" s="37" t="s">
        <v>8</v>
      </c>
      <c r="C32" s="204">
        <v>0.51812965540722933</v>
      </c>
      <c r="D32" s="205">
        <v>0.4825708013396206</v>
      </c>
      <c r="E32" s="205">
        <v>0.45065723120035339</v>
      </c>
      <c r="F32" s="206">
        <v>0.40738811778919931</v>
      </c>
      <c r="G32" s="97"/>
      <c r="H32" s="37" t="s">
        <v>8</v>
      </c>
      <c r="I32" s="204">
        <v>0.55514359346618702</v>
      </c>
      <c r="J32" s="205">
        <v>0.52759871981446926</v>
      </c>
      <c r="K32" s="205">
        <v>0.48600508687749039</v>
      </c>
      <c r="L32" s="206">
        <v>0.43668397359568412</v>
      </c>
    </row>
    <row r="33" spans="2:12" ht="15" x14ac:dyDescent="0.2">
      <c r="B33" s="37" t="s">
        <v>9</v>
      </c>
      <c r="C33" s="207">
        <v>0.74201214366868418</v>
      </c>
      <c r="D33" s="203">
        <v>0.72174410356351215</v>
      </c>
      <c r="E33" s="203">
        <v>0.67086216519208008</v>
      </c>
      <c r="F33" s="208">
        <v>0.67595537583382026</v>
      </c>
      <c r="G33" s="97"/>
      <c r="H33" s="37" t="s">
        <v>9</v>
      </c>
      <c r="I33" s="207">
        <v>0.76325673968230978</v>
      </c>
      <c r="J33" s="203">
        <v>0.74796386543911941</v>
      </c>
      <c r="K33" s="203">
        <v>0.69669192185137585</v>
      </c>
      <c r="L33" s="208">
        <v>0.69719454515741974</v>
      </c>
    </row>
    <row r="34" spans="2:12" ht="15" x14ac:dyDescent="0.2">
      <c r="B34" s="37" t="s">
        <v>10</v>
      </c>
      <c r="C34" s="207">
        <v>0.79344538452593483</v>
      </c>
      <c r="D34" s="203">
        <v>0.77392172151085925</v>
      </c>
      <c r="E34" s="203">
        <v>0.7602587511400114</v>
      </c>
      <c r="F34" s="208">
        <v>0.76420007461348016</v>
      </c>
      <c r="G34" s="97"/>
      <c r="H34" s="37" t="s">
        <v>10</v>
      </c>
      <c r="I34" s="207">
        <v>0.81037341699243237</v>
      </c>
      <c r="J34" s="203">
        <v>0.79728102318313088</v>
      </c>
      <c r="K34" s="203">
        <v>0.78098683740268582</v>
      </c>
      <c r="L34" s="208">
        <v>0.77997822666297911</v>
      </c>
    </row>
    <row r="35" spans="2:12" ht="16" thickBot="1" x14ac:dyDescent="0.25">
      <c r="B35" s="38" t="s">
        <v>57</v>
      </c>
      <c r="C35" s="209">
        <v>0.82527813148204343</v>
      </c>
      <c r="D35" s="210">
        <v>0.82956030609219256</v>
      </c>
      <c r="E35" s="210">
        <v>0.86351314043646932</v>
      </c>
      <c r="F35" s="211">
        <v>0.86667062287982588</v>
      </c>
      <c r="G35" s="97"/>
      <c r="H35" s="38" t="s">
        <v>57</v>
      </c>
      <c r="I35" s="209">
        <v>0.83693193965162127</v>
      </c>
      <c r="J35" s="210">
        <v>0.84158702643523486</v>
      </c>
      <c r="K35" s="210">
        <v>0.87543456900730421</v>
      </c>
      <c r="L35" s="211">
        <v>0.88014013510893752</v>
      </c>
    </row>
    <row r="36" spans="2:12" x14ac:dyDescent="0.15">
      <c r="B36" s="8"/>
      <c r="C36" s="8"/>
      <c r="D36" s="8"/>
      <c r="E36" s="8"/>
      <c r="F36" s="8"/>
      <c r="G36" s="8"/>
      <c r="H36" s="8"/>
      <c r="I36" s="8"/>
      <c r="J36" s="8"/>
      <c r="K36" s="8"/>
      <c r="L36" s="8"/>
    </row>
    <row r="38" spans="2:12" x14ac:dyDescent="0.15">
      <c r="B38" s="41"/>
      <c r="C38" s="41"/>
      <c r="D38" s="41"/>
      <c r="E38" s="41"/>
      <c r="F38" s="41"/>
      <c r="G38" s="41"/>
      <c r="H38" s="41"/>
      <c r="I38" s="41"/>
      <c r="J38" s="41"/>
      <c r="K38" s="41"/>
      <c r="L38" s="41"/>
    </row>
    <row r="39" spans="2:12" x14ac:dyDescent="0.15">
      <c r="B39" s="41"/>
      <c r="C39" s="41"/>
      <c r="D39" s="41"/>
      <c r="E39" s="41"/>
      <c r="F39" s="41"/>
      <c r="G39" s="41"/>
      <c r="H39" s="41"/>
      <c r="I39" s="41"/>
      <c r="J39" s="41"/>
      <c r="K39" s="41"/>
      <c r="L39" s="41"/>
    </row>
    <row r="40" spans="2:12" x14ac:dyDescent="0.15">
      <c r="B40" s="41"/>
      <c r="C40" s="41"/>
      <c r="D40" s="41"/>
      <c r="E40" s="41"/>
      <c r="F40" s="41"/>
      <c r="G40" s="41"/>
      <c r="H40" s="41"/>
      <c r="I40" s="41"/>
      <c r="J40" s="41"/>
      <c r="K40" s="41"/>
      <c r="L40" s="41"/>
    </row>
    <row r="41" spans="2:12" x14ac:dyDescent="0.15">
      <c r="B41" s="41"/>
      <c r="C41" s="41"/>
      <c r="D41" s="41"/>
      <c r="E41" s="41"/>
      <c r="F41" s="41"/>
      <c r="G41" s="41"/>
      <c r="H41" s="41"/>
      <c r="I41" s="41"/>
      <c r="J41" s="41"/>
      <c r="K41" s="41"/>
      <c r="L41" s="41"/>
    </row>
    <row r="42" spans="2:12" x14ac:dyDescent="0.15">
      <c r="B42" s="41"/>
      <c r="C42" s="41"/>
      <c r="D42" s="41"/>
      <c r="E42" s="41"/>
      <c r="F42" s="41"/>
      <c r="G42" s="41"/>
      <c r="H42" s="41"/>
      <c r="I42" s="41"/>
      <c r="J42" s="41"/>
      <c r="K42" s="41"/>
      <c r="L42" s="41"/>
    </row>
    <row r="43" spans="2:12" x14ac:dyDescent="0.15">
      <c r="B43" s="41"/>
      <c r="C43" s="41"/>
      <c r="D43" s="41"/>
      <c r="E43" s="41"/>
      <c r="F43" s="41"/>
      <c r="G43" s="41"/>
      <c r="H43" s="41"/>
      <c r="I43" s="41"/>
      <c r="J43" s="41"/>
      <c r="K43" s="41"/>
      <c r="L43" s="41"/>
    </row>
    <row r="70" spans="2:27" s="41" customFormat="1" ht="21.75" customHeight="1" x14ac:dyDescent="0.15">
      <c r="B70" s="408" t="s">
        <v>200</v>
      </c>
      <c r="C70" s="408"/>
      <c r="D70" s="408"/>
      <c r="E70" s="408"/>
      <c r="F70" s="408"/>
      <c r="G70" s="408"/>
      <c r="H70" s="408"/>
      <c r="I70" s="408"/>
      <c r="J70" s="408"/>
      <c r="K70" s="408"/>
      <c r="L70" s="408"/>
      <c r="M70" s="408"/>
      <c r="N70" s="408"/>
      <c r="O70" s="408"/>
    </row>
    <row r="71" spans="2:27" s="41" customFormat="1" ht="21.75" customHeight="1" x14ac:dyDescent="0.15">
      <c r="B71" s="408"/>
      <c r="C71" s="408"/>
      <c r="D71" s="408"/>
      <c r="E71" s="408"/>
      <c r="F71" s="408"/>
      <c r="G71" s="408"/>
      <c r="H71" s="408"/>
      <c r="I71" s="408"/>
      <c r="J71" s="408"/>
      <c r="K71" s="408"/>
      <c r="L71" s="408"/>
      <c r="M71" s="408"/>
      <c r="N71" s="408"/>
      <c r="O71" s="408"/>
    </row>
    <row r="72" spans="2:27" s="41" customFormat="1" ht="21.75" customHeight="1" x14ac:dyDescent="0.15">
      <c r="B72" s="408"/>
      <c r="C72" s="408"/>
      <c r="D72" s="408"/>
      <c r="E72" s="408"/>
      <c r="F72" s="408"/>
      <c r="G72" s="408"/>
      <c r="H72" s="408"/>
      <c r="I72" s="408"/>
      <c r="J72" s="408"/>
      <c r="K72" s="408"/>
      <c r="L72" s="408"/>
      <c r="M72" s="408"/>
      <c r="N72" s="408"/>
      <c r="O72" s="408"/>
      <c r="P72" s="95"/>
      <c r="Q72" s="95"/>
      <c r="R72" s="95"/>
      <c r="S72" s="95"/>
      <c r="T72" s="95"/>
      <c r="U72" s="95"/>
      <c r="V72" s="95"/>
      <c r="W72" s="95"/>
      <c r="X72" s="95"/>
      <c r="Y72" s="95"/>
      <c r="Z72" s="95"/>
      <c r="AA72" s="95"/>
    </row>
    <row r="73" spans="2:27" x14ac:dyDescent="0.15">
      <c r="N73" s="95"/>
      <c r="O73" s="95"/>
      <c r="P73" s="95"/>
      <c r="Q73" s="95"/>
      <c r="R73" s="95"/>
      <c r="S73" s="95"/>
      <c r="T73" s="95"/>
      <c r="U73" s="95"/>
      <c r="V73" s="95"/>
      <c r="W73" s="95"/>
      <c r="X73" s="95"/>
      <c r="Y73" s="95"/>
      <c r="Z73" s="95"/>
      <c r="AA73" s="95"/>
    </row>
    <row r="74" spans="2:27" x14ac:dyDescent="0.15">
      <c r="N74" s="95"/>
      <c r="O74" s="95"/>
      <c r="P74" s="95"/>
      <c r="Q74" s="95"/>
      <c r="R74" s="95"/>
      <c r="S74" s="95"/>
      <c r="T74" s="95"/>
      <c r="U74" s="95"/>
      <c r="V74" s="95"/>
      <c r="W74" s="95"/>
      <c r="X74" s="95"/>
      <c r="Y74" s="95"/>
      <c r="Z74" s="95"/>
      <c r="AA74" s="95"/>
    </row>
  </sheetData>
  <mergeCells count="4">
    <mergeCell ref="B2:N3"/>
    <mergeCell ref="B6:F6"/>
    <mergeCell ref="H6:L6"/>
    <mergeCell ref="B70:O72"/>
  </mergeCell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249977111117893"/>
  </sheetPr>
  <dimension ref="B2:AA67"/>
  <sheetViews>
    <sheetView zoomScale="110" zoomScaleNormal="110" workbookViewId="0"/>
  </sheetViews>
  <sheetFormatPr baseColWidth="10" defaultColWidth="9.1640625" defaultRowHeight="13" x14ac:dyDescent="0.15"/>
  <cols>
    <col min="1" max="15" width="10.1640625" style="34" customWidth="1"/>
    <col min="16" max="16384" width="9.1640625" style="34"/>
  </cols>
  <sheetData>
    <row r="2" spans="2:14" x14ac:dyDescent="0.15">
      <c r="B2" s="435" t="s">
        <v>201</v>
      </c>
      <c r="C2" s="436"/>
      <c r="D2" s="436"/>
      <c r="E2" s="436"/>
      <c r="F2" s="436"/>
      <c r="G2" s="436"/>
      <c r="H2" s="436"/>
      <c r="I2" s="436"/>
      <c r="J2" s="436"/>
      <c r="K2" s="436"/>
      <c r="L2" s="436"/>
      <c r="M2" s="436"/>
      <c r="N2" s="436"/>
    </row>
    <row r="3" spans="2:14" ht="26.25" customHeight="1" x14ac:dyDescent="0.15">
      <c r="B3" s="436"/>
      <c r="C3" s="436"/>
      <c r="D3" s="436"/>
      <c r="E3" s="436"/>
      <c r="F3" s="436"/>
      <c r="G3" s="436"/>
      <c r="H3" s="436"/>
      <c r="I3" s="436"/>
      <c r="J3" s="436"/>
      <c r="K3" s="436"/>
      <c r="L3" s="436"/>
      <c r="M3" s="436"/>
      <c r="N3" s="436"/>
    </row>
    <row r="6" spans="2:14" ht="15" x14ac:dyDescent="0.2">
      <c r="B6" s="437" t="s">
        <v>6</v>
      </c>
      <c r="C6" s="437"/>
      <c r="D6" s="437"/>
      <c r="E6" s="437"/>
      <c r="F6" s="437"/>
      <c r="H6" s="438" t="s">
        <v>7</v>
      </c>
      <c r="I6" s="438"/>
      <c r="J6" s="438"/>
      <c r="K6" s="438"/>
      <c r="L6" s="438"/>
    </row>
    <row r="7" spans="2:14" ht="16" thickBot="1" x14ac:dyDescent="0.25">
      <c r="C7" s="35" t="s">
        <v>36</v>
      </c>
      <c r="I7" s="35" t="s">
        <v>36</v>
      </c>
    </row>
    <row r="8" spans="2:14" ht="16" thickBot="1" x14ac:dyDescent="0.25">
      <c r="B8" s="154"/>
      <c r="C8" s="155" t="s">
        <v>65</v>
      </c>
      <c r="D8" s="155" t="s">
        <v>71</v>
      </c>
      <c r="E8" s="155" t="s">
        <v>84</v>
      </c>
      <c r="F8" s="156" t="s">
        <v>107</v>
      </c>
      <c r="H8" s="154"/>
      <c r="I8" s="155" t="s">
        <v>65</v>
      </c>
      <c r="J8" s="155" t="s">
        <v>71</v>
      </c>
      <c r="K8" s="155" t="s">
        <v>84</v>
      </c>
      <c r="L8" s="156" t="s">
        <v>107</v>
      </c>
    </row>
    <row r="9" spans="2:14" ht="15" x14ac:dyDescent="0.2">
      <c r="B9" s="255" t="s">
        <v>55</v>
      </c>
      <c r="C9" s="249">
        <v>0.88771464585122528</v>
      </c>
      <c r="D9" s="250">
        <v>0.88416582571163604</v>
      </c>
      <c r="E9" s="250">
        <v>0.89014297455179758</v>
      </c>
      <c r="F9" s="251">
        <v>0.89263523951176538</v>
      </c>
      <c r="H9" s="255" t="s">
        <v>55</v>
      </c>
      <c r="I9" s="249">
        <v>0.89989060955646749</v>
      </c>
      <c r="J9" s="250">
        <v>0.89848643636543923</v>
      </c>
      <c r="K9" s="250">
        <v>0.90566054511484329</v>
      </c>
      <c r="L9" s="251">
        <v>0.90730925728739376</v>
      </c>
    </row>
    <row r="10" spans="2:14" ht="16" thickBot="1" x14ac:dyDescent="0.25">
      <c r="B10" s="256" t="s">
        <v>56</v>
      </c>
      <c r="C10" s="252">
        <v>0.79705321098451065</v>
      </c>
      <c r="D10" s="253">
        <v>0.77700180650299577</v>
      </c>
      <c r="E10" s="253">
        <v>0.76212821436634715</v>
      </c>
      <c r="F10" s="254">
        <v>0.75886661831222157</v>
      </c>
      <c r="H10" s="256" t="s">
        <v>56</v>
      </c>
      <c r="I10" s="252">
        <v>0.82468618940984162</v>
      </c>
      <c r="J10" s="253">
        <v>0.81243302227714009</v>
      </c>
      <c r="K10" s="253">
        <v>0.7930290811422962</v>
      </c>
      <c r="L10" s="254">
        <v>0.79050095133997866</v>
      </c>
    </row>
    <row r="12" spans="2:14" ht="16" thickBot="1" x14ac:dyDescent="0.25">
      <c r="C12" s="35" t="s">
        <v>37</v>
      </c>
      <c r="I12" s="35" t="s">
        <v>37</v>
      </c>
    </row>
    <row r="13" spans="2:14" ht="16" thickBot="1" x14ac:dyDescent="0.25">
      <c r="B13" s="154"/>
      <c r="C13" s="155" t="s">
        <v>65</v>
      </c>
      <c r="D13" s="155" t="s">
        <v>71</v>
      </c>
      <c r="E13" s="155" t="s">
        <v>84</v>
      </c>
      <c r="F13" s="156" t="s">
        <v>107</v>
      </c>
      <c r="H13" s="154"/>
      <c r="I13" s="155" t="s">
        <v>65</v>
      </c>
      <c r="J13" s="155" t="s">
        <v>71</v>
      </c>
      <c r="K13" s="155" t="s">
        <v>84</v>
      </c>
      <c r="L13" s="156" t="s">
        <v>107</v>
      </c>
    </row>
    <row r="14" spans="2:14" ht="15" x14ac:dyDescent="0.2">
      <c r="B14" s="255" t="s">
        <v>55</v>
      </c>
      <c r="C14" s="249">
        <v>0.8909187625881424</v>
      </c>
      <c r="D14" s="250">
        <v>0.88892662018459645</v>
      </c>
      <c r="E14" s="250">
        <v>0.88784592415816699</v>
      </c>
      <c r="F14" s="251">
        <v>0.88774796570610381</v>
      </c>
      <c r="H14" s="255" t="s">
        <v>55</v>
      </c>
      <c r="I14" s="249">
        <v>0.90707507969711332</v>
      </c>
      <c r="J14" s="250">
        <v>0.90987334635381356</v>
      </c>
      <c r="K14" s="250">
        <v>0.91123478343690734</v>
      </c>
      <c r="L14" s="251">
        <v>0.90124524859573896</v>
      </c>
    </row>
    <row r="15" spans="2:14" ht="16" thickBot="1" x14ac:dyDescent="0.25">
      <c r="B15" s="256" t="s">
        <v>56</v>
      </c>
      <c r="C15" s="252">
        <v>0.73642220479177423</v>
      </c>
      <c r="D15" s="253">
        <v>0.70300821066080477</v>
      </c>
      <c r="E15" s="253">
        <v>0.71640887635821371</v>
      </c>
      <c r="F15" s="254">
        <v>0.70789994730063555</v>
      </c>
      <c r="H15" s="256" t="s">
        <v>56</v>
      </c>
      <c r="I15" s="252">
        <v>0.7884566631131904</v>
      </c>
      <c r="J15" s="253">
        <v>0.76715345270726387</v>
      </c>
      <c r="K15" s="253">
        <v>0.76145148145564323</v>
      </c>
      <c r="L15" s="254">
        <v>0.7597005244866577</v>
      </c>
    </row>
    <row r="18" spans="2:12" ht="16" thickBot="1" x14ac:dyDescent="0.25">
      <c r="C18" s="35" t="s">
        <v>38</v>
      </c>
      <c r="I18" s="35" t="s">
        <v>38</v>
      </c>
    </row>
    <row r="19" spans="2:12" ht="16" thickBot="1" x14ac:dyDescent="0.25">
      <c r="B19" s="154"/>
      <c r="C19" s="155" t="s">
        <v>65</v>
      </c>
      <c r="D19" s="155" t="s">
        <v>71</v>
      </c>
      <c r="E19" s="155" t="s">
        <v>84</v>
      </c>
      <c r="F19" s="156" t="s">
        <v>107</v>
      </c>
      <c r="H19" s="154"/>
      <c r="I19" s="155" t="s">
        <v>65</v>
      </c>
      <c r="J19" s="155" t="s">
        <v>71</v>
      </c>
      <c r="K19" s="155" t="s">
        <v>84</v>
      </c>
      <c r="L19" s="156" t="s">
        <v>107</v>
      </c>
    </row>
    <row r="20" spans="2:12" ht="15" x14ac:dyDescent="0.2">
      <c r="B20" s="255" t="s">
        <v>55</v>
      </c>
      <c r="C20" s="249">
        <v>0.85258245663861398</v>
      </c>
      <c r="D20" s="250">
        <v>0.88344390560167851</v>
      </c>
      <c r="E20" s="250">
        <v>0.86901721114976449</v>
      </c>
      <c r="F20" s="251">
        <v>0.87385542190581755</v>
      </c>
      <c r="G20" s="97"/>
      <c r="H20" s="255" t="s">
        <v>55</v>
      </c>
      <c r="I20" s="249">
        <v>0.86488663134624733</v>
      </c>
      <c r="J20" s="250">
        <v>0.90294837722651689</v>
      </c>
      <c r="K20" s="250">
        <v>0.89068858813444829</v>
      </c>
      <c r="L20" s="251">
        <v>0.88649042633853714</v>
      </c>
    </row>
    <row r="21" spans="2:12" ht="16" thickBot="1" x14ac:dyDescent="0.25">
      <c r="B21" s="256" t="s">
        <v>56</v>
      </c>
      <c r="C21" s="252">
        <v>0.75251137118394784</v>
      </c>
      <c r="D21" s="253">
        <v>0.75230897618149872</v>
      </c>
      <c r="E21" s="253">
        <v>0.76548006036335015</v>
      </c>
      <c r="F21" s="254">
        <v>0.75631416667243423</v>
      </c>
      <c r="G21" s="97"/>
      <c r="H21" s="256" t="s">
        <v>56</v>
      </c>
      <c r="I21" s="252">
        <v>0.78433826555527242</v>
      </c>
      <c r="J21" s="253">
        <v>0.7885637469466712</v>
      </c>
      <c r="K21" s="253">
        <v>0.79795929464820092</v>
      </c>
      <c r="L21" s="254">
        <v>0.79135257843266171</v>
      </c>
    </row>
    <row r="22" spans="2:12" ht="12.75" customHeight="1" x14ac:dyDescent="0.2">
      <c r="C22" s="39"/>
      <c r="D22" s="39"/>
      <c r="E22" s="39"/>
      <c r="F22" s="40"/>
      <c r="I22" s="39"/>
      <c r="J22" s="39"/>
      <c r="K22" s="39"/>
      <c r="L22" s="40"/>
    </row>
    <row r="23" spans="2:12" ht="12.75" customHeight="1" x14ac:dyDescent="0.15"/>
    <row r="24" spans="2:12" ht="12.75" customHeight="1" thickBot="1" x14ac:dyDescent="0.25">
      <c r="C24" s="35" t="s">
        <v>39</v>
      </c>
      <c r="I24" s="35" t="s">
        <v>39</v>
      </c>
    </row>
    <row r="25" spans="2:12" ht="12.75" customHeight="1" thickBot="1" x14ac:dyDescent="0.25">
      <c r="B25" s="154"/>
      <c r="C25" s="155" t="s">
        <v>65</v>
      </c>
      <c r="D25" s="155" t="s">
        <v>71</v>
      </c>
      <c r="E25" s="155" t="s">
        <v>84</v>
      </c>
      <c r="F25" s="156" t="s">
        <v>107</v>
      </c>
      <c r="H25" s="154"/>
      <c r="I25" s="155" t="s">
        <v>65</v>
      </c>
      <c r="J25" s="155" t="s">
        <v>71</v>
      </c>
      <c r="K25" s="155" t="s">
        <v>84</v>
      </c>
      <c r="L25" s="156" t="s">
        <v>107</v>
      </c>
    </row>
    <row r="26" spans="2:12" ht="15" x14ac:dyDescent="0.2">
      <c r="B26" s="255" t="s">
        <v>55</v>
      </c>
      <c r="C26" s="249">
        <v>0.88958627775896493</v>
      </c>
      <c r="D26" s="250">
        <v>0.88410620028423059</v>
      </c>
      <c r="E26" s="250">
        <v>0.89563721169100285</v>
      </c>
      <c r="F26" s="251">
        <v>0.89772871957936973</v>
      </c>
      <c r="G26" s="97"/>
      <c r="H26" s="255" t="s">
        <v>55</v>
      </c>
      <c r="I26" s="249">
        <v>0.9012471027345359</v>
      </c>
      <c r="J26" s="250">
        <v>0.89734083812769894</v>
      </c>
      <c r="K26" s="250">
        <v>0.90875777623040477</v>
      </c>
      <c r="L26" s="251">
        <v>0.91237621540577574</v>
      </c>
    </row>
    <row r="27" spans="2:12" ht="16" thickBot="1" x14ac:dyDescent="0.25">
      <c r="B27" s="256" t="s">
        <v>56</v>
      </c>
      <c r="C27" s="252">
        <v>0.81585578885325094</v>
      </c>
      <c r="D27" s="253">
        <v>0.79763904568682154</v>
      </c>
      <c r="E27" s="253">
        <v>0.77696042757994643</v>
      </c>
      <c r="F27" s="254">
        <v>0.77673948085942957</v>
      </c>
      <c r="G27" s="97"/>
      <c r="H27" s="256" t="s">
        <v>56</v>
      </c>
      <c r="I27" s="252">
        <v>0.83797171453714436</v>
      </c>
      <c r="J27" s="253">
        <v>0.82646831010590072</v>
      </c>
      <c r="K27" s="253">
        <v>0.80261498608772541</v>
      </c>
      <c r="L27" s="254">
        <v>0.80088551360729909</v>
      </c>
    </row>
    <row r="28" spans="2:12" x14ac:dyDescent="0.15">
      <c r="B28" s="8"/>
      <c r="C28" s="8"/>
      <c r="D28" s="8"/>
      <c r="E28" s="8"/>
      <c r="F28" s="8"/>
      <c r="G28" s="8"/>
      <c r="H28" s="8"/>
      <c r="I28" s="8"/>
      <c r="J28" s="8"/>
      <c r="K28" s="8"/>
      <c r="L28" s="8"/>
    </row>
    <row r="30" spans="2:12" x14ac:dyDescent="0.15">
      <c r="B30" s="41"/>
      <c r="C30" s="41"/>
      <c r="D30" s="41"/>
      <c r="E30" s="41"/>
      <c r="F30" s="41"/>
      <c r="G30" s="41"/>
      <c r="H30" s="41"/>
      <c r="I30" s="41"/>
      <c r="J30" s="41"/>
      <c r="K30" s="41"/>
      <c r="L30" s="41"/>
    </row>
    <row r="31" spans="2:12" x14ac:dyDescent="0.15">
      <c r="B31" s="41"/>
      <c r="C31" s="41"/>
      <c r="D31" s="41"/>
      <c r="E31" s="41"/>
      <c r="F31" s="41"/>
      <c r="G31" s="41"/>
      <c r="H31" s="41"/>
      <c r="I31" s="41"/>
      <c r="J31" s="41"/>
      <c r="K31" s="41"/>
      <c r="L31" s="41"/>
    </row>
    <row r="32" spans="2:12" x14ac:dyDescent="0.15">
      <c r="B32" s="41"/>
      <c r="C32" s="41"/>
      <c r="D32" s="41"/>
      <c r="E32" s="41"/>
      <c r="F32" s="41"/>
      <c r="G32" s="41"/>
      <c r="H32" s="41"/>
      <c r="I32" s="41"/>
      <c r="J32" s="41"/>
      <c r="K32" s="41"/>
      <c r="L32" s="41"/>
    </row>
    <row r="33" spans="2:12" x14ac:dyDescent="0.15">
      <c r="B33" s="41"/>
      <c r="C33" s="41"/>
      <c r="D33" s="41"/>
      <c r="E33" s="41"/>
      <c r="F33" s="41"/>
      <c r="G33" s="41"/>
      <c r="H33" s="41"/>
      <c r="I33" s="41"/>
      <c r="J33" s="41"/>
      <c r="K33" s="41"/>
      <c r="L33" s="41"/>
    </row>
    <row r="34" spans="2:12" x14ac:dyDescent="0.15">
      <c r="B34" s="41"/>
      <c r="C34" s="41"/>
      <c r="D34" s="41"/>
      <c r="E34" s="41"/>
      <c r="F34" s="41"/>
      <c r="G34" s="41"/>
      <c r="H34" s="41"/>
      <c r="I34" s="41"/>
      <c r="J34" s="41"/>
      <c r="K34" s="41"/>
      <c r="L34" s="41"/>
    </row>
    <row r="35" spans="2:12" x14ac:dyDescent="0.15">
      <c r="B35" s="41"/>
      <c r="C35" s="41"/>
      <c r="D35" s="41"/>
      <c r="E35" s="41"/>
      <c r="F35" s="41"/>
      <c r="G35" s="41"/>
      <c r="H35" s="41"/>
      <c r="I35" s="41"/>
      <c r="J35" s="41"/>
      <c r="K35" s="41"/>
      <c r="L35" s="41"/>
    </row>
    <row r="62" spans="2:15" s="41" customFormat="1" ht="43.5" customHeight="1" x14ac:dyDescent="0.15">
      <c r="B62" s="408" t="s">
        <v>202</v>
      </c>
      <c r="C62" s="408"/>
      <c r="D62" s="408"/>
      <c r="E62" s="408"/>
      <c r="F62" s="408"/>
      <c r="G62" s="408"/>
      <c r="H62" s="408"/>
      <c r="I62" s="408"/>
      <c r="J62" s="408"/>
      <c r="K62" s="408"/>
      <c r="L62" s="408"/>
      <c r="M62" s="408"/>
      <c r="N62" s="408"/>
      <c r="O62" s="408"/>
    </row>
    <row r="63" spans="2:15" s="41" customFormat="1" ht="21.75" customHeight="1" x14ac:dyDescent="0.15">
      <c r="B63" s="408"/>
      <c r="C63" s="408"/>
      <c r="D63" s="408"/>
      <c r="E63" s="408"/>
      <c r="F63" s="408"/>
      <c r="G63" s="408"/>
      <c r="H63" s="408"/>
      <c r="I63" s="408"/>
      <c r="J63" s="408"/>
      <c r="K63" s="408"/>
      <c r="L63" s="408"/>
      <c r="M63" s="408"/>
      <c r="N63" s="408"/>
      <c r="O63" s="408"/>
    </row>
    <row r="64" spans="2:15" s="41" customFormat="1" ht="21.75" customHeight="1" x14ac:dyDescent="0.15">
      <c r="B64" s="408"/>
      <c r="C64" s="408"/>
      <c r="D64" s="408"/>
      <c r="E64" s="408"/>
      <c r="F64" s="408"/>
      <c r="G64" s="408"/>
      <c r="H64" s="408"/>
      <c r="I64" s="408"/>
      <c r="J64" s="408"/>
      <c r="K64" s="408"/>
      <c r="L64" s="408"/>
      <c r="M64" s="408"/>
      <c r="N64" s="408"/>
      <c r="O64" s="408"/>
    </row>
    <row r="65" spans="2:27" s="41" customFormat="1" ht="21.75" customHeight="1" x14ac:dyDescent="0.15">
      <c r="B65" s="408"/>
      <c r="C65" s="408"/>
      <c r="D65" s="408"/>
      <c r="E65" s="408"/>
      <c r="F65" s="408"/>
      <c r="G65" s="408"/>
      <c r="H65" s="408"/>
      <c r="I65" s="408"/>
      <c r="J65" s="408"/>
      <c r="K65" s="408"/>
      <c r="L65" s="408"/>
      <c r="M65" s="408"/>
      <c r="N65" s="408"/>
      <c r="O65" s="408"/>
      <c r="P65" s="95"/>
      <c r="Q65" s="95"/>
      <c r="R65" s="95"/>
      <c r="S65" s="95"/>
      <c r="T65" s="95"/>
      <c r="U65" s="95"/>
      <c r="V65" s="95"/>
      <c r="W65" s="95"/>
      <c r="X65" s="95"/>
      <c r="Y65" s="95"/>
      <c r="Z65" s="95"/>
      <c r="AA65" s="95"/>
    </row>
    <row r="66" spans="2:27" x14ac:dyDescent="0.15">
      <c r="N66" s="95"/>
      <c r="O66" s="95"/>
      <c r="P66" s="95"/>
      <c r="Q66" s="95"/>
      <c r="R66" s="95"/>
      <c r="S66" s="95"/>
      <c r="T66" s="95"/>
      <c r="U66" s="95"/>
      <c r="V66" s="95"/>
      <c r="W66" s="95"/>
      <c r="X66" s="95"/>
      <c r="Y66" s="95"/>
      <c r="Z66" s="95"/>
      <c r="AA66" s="95"/>
    </row>
    <row r="67" spans="2:27" x14ac:dyDescent="0.15">
      <c r="N67" s="95"/>
      <c r="O67" s="95"/>
      <c r="P67" s="95"/>
      <c r="Q67" s="95"/>
      <c r="R67" s="95"/>
      <c r="S67" s="95"/>
      <c r="T67" s="95"/>
      <c r="U67" s="95"/>
      <c r="V67" s="95"/>
      <c r="W67" s="95"/>
      <c r="X67" s="95"/>
      <c r="Y67" s="95"/>
      <c r="Z67" s="95"/>
      <c r="AA67" s="95"/>
    </row>
  </sheetData>
  <mergeCells count="4">
    <mergeCell ref="B2:N3"/>
    <mergeCell ref="B6:F6"/>
    <mergeCell ref="H6:L6"/>
    <mergeCell ref="B62:O6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sheetPr>
  <dimension ref="B1:N33"/>
  <sheetViews>
    <sheetView zoomScaleNormal="100" workbookViewId="0">
      <selection activeCell="B32" sqref="B32"/>
    </sheetView>
  </sheetViews>
  <sheetFormatPr baseColWidth="10" defaultColWidth="9.1640625" defaultRowHeight="13" x14ac:dyDescent="0.15"/>
  <cols>
    <col min="1" max="1" width="5" style="3" customWidth="1"/>
    <col min="2" max="2" width="9.1640625" style="3"/>
    <col min="3" max="3" width="19.6640625" style="3" customWidth="1"/>
    <col min="4" max="4" width="11.33203125" style="3" customWidth="1"/>
    <col min="5" max="16384" width="9.1640625" style="3"/>
  </cols>
  <sheetData>
    <row r="1" spans="2:8" ht="14" thickBot="1" x14ac:dyDescent="0.2"/>
    <row r="2" spans="2:8" ht="71.25" customHeight="1" thickBot="1" x14ac:dyDescent="0.3">
      <c r="B2" s="360" t="s">
        <v>88</v>
      </c>
      <c r="C2" s="361"/>
      <c r="D2" s="362"/>
    </row>
    <row r="3" spans="2:8" ht="61.5" customHeight="1" thickBot="1" x14ac:dyDescent="0.25">
      <c r="B3" s="282" t="s">
        <v>5</v>
      </c>
      <c r="C3" s="283" t="s">
        <v>152</v>
      </c>
      <c r="D3" s="281" t="s">
        <v>153</v>
      </c>
    </row>
    <row r="4" spans="2:8" ht="15" x14ac:dyDescent="0.2">
      <c r="B4" s="61" t="s">
        <v>65</v>
      </c>
      <c r="C4" s="331">
        <v>18.797000000000001</v>
      </c>
      <c r="D4" s="332">
        <v>18.788</v>
      </c>
    </row>
    <row r="5" spans="2:8" ht="15" x14ac:dyDescent="0.2">
      <c r="B5" s="61" t="s">
        <v>66</v>
      </c>
      <c r="C5" s="284">
        <v>19.079000000000001</v>
      </c>
      <c r="D5" s="285">
        <v>19.224999999999998</v>
      </c>
      <c r="H5" s="217"/>
    </row>
    <row r="6" spans="2:8" ht="15" x14ac:dyDescent="0.2">
      <c r="B6" s="61" t="s">
        <v>67</v>
      </c>
      <c r="C6" s="284">
        <v>19.32</v>
      </c>
      <c r="D6" s="285">
        <v>19.661999999999999</v>
      </c>
      <c r="H6" s="217"/>
    </row>
    <row r="7" spans="2:8" ht="15" x14ac:dyDescent="0.2">
      <c r="B7" s="61" t="s">
        <v>68</v>
      </c>
      <c r="C7" s="284">
        <v>20.187999999999999</v>
      </c>
      <c r="D7" s="285">
        <v>20.099</v>
      </c>
      <c r="H7" s="217"/>
    </row>
    <row r="8" spans="2:8" ht="15" x14ac:dyDescent="0.2">
      <c r="B8" s="61" t="s">
        <v>69</v>
      </c>
      <c r="C8" s="284">
        <v>20.687000000000001</v>
      </c>
      <c r="D8" s="285">
        <v>20.535999999999998</v>
      </c>
      <c r="H8" s="217"/>
    </row>
    <row r="9" spans="2:8" ht="15" x14ac:dyDescent="0.2">
      <c r="B9" s="61" t="s">
        <v>70</v>
      </c>
      <c r="C9" s="284">
        <v>21.445</v>
      </c>
      <c r="D9" s="285">
        <v>20.972999999999999</v>
      </c>
      <c r="H9" s="217"/>
    </row>
    <row r="10" spans="2:8" ht="15" x14ac:dyDescent="0.2">
      <c r="B10" s="61" t="s">
        <v>71</v>
      </c>
      <c r="C10" s="284">
        <v>22.579000000000001</v>
      </c>
      <c r="D10" s="285">
        <v>21.41</v>
      </c>
      <c r="H10" s="217"/>
    </row>
    <row r="11" spans="2:8" ht="15" x14ac:dyDescent="0.2">
      <c r="B11" s="61" t="s">
        <v>72</v>
      </c>
      <c r="C11" s="284">
        <v>23.056999999999999</v>
      </c>
      <c r="D11" s="285">
        <v>21.846999999999998</v>
      </c>
      <c r="H11" s="217"/>
    </row>
    <row r="12" spans="2:8" ht="15" x14ac:dyDescent="0.2">
      <c r="B12" s="61" t="s">
        <v>73</v>
      </c>
      <c r="C12" s="284">
        <v>22.364999999999998</v>
      </c>
      <c r="D12" s="285">
        <v>22.283999999999999</v>
      </c>
      <c r="H12" s="217"/>
    </row>
    <row r="13" spans="2:8" ht="15.75" customHeight="1" x14ac:dyDescent="0.2">
      <c r="B13" s="61" t="s">
        <v>74</v>
      </c>
      <c r="C13" s="284">
        <v>21.745999999999999</v>
      </c>
      <c r="D13" s="285">
        <v>22.721</v>
      </c>
      <c r="H13" s="217"/>
    </row>
    <row r="14" spans="2:8" ht="15" x14ac:dyDescent="0.2">
      <c r="B14" s="61" t="s">
        <v>75</v>
      </c>
      <c r="C14" s="284">
        <v>22.274000000000001</v>
      </c>
      <c r="D14" s="285">
        <v>23.158000000000001</v>
      </c>
      <c r="H14" s="217"/>
    </row>
    <row r="15" spans="2:8" ht="15" x14ac:dyDescent="0.2">
      <c r="B15" s="61" t="s">
        <v>76</v>
      </c>
      <c r="C15" s="284">
        <v>22.619</v>
      </c>
      <c r="D15" s="285">
        <v>23.594999999999999</v>
      </c>
      <c r="H15" s="217"/>
    </row>
    <row r="16" spans="2:8" ht="15" x14ac:dyDescent="0.2">
      <c r="B16" s="61" t="s">
        <v>77</v>
      </c>
      <c r="C16" s="284">
        <v>23.271000000000001</v>
      </c>
      <c r="D16" s="285">
        <v>24.032</v>
      </c>
      <c r="H16" s="217"/>
    </row>
    <row r="17" spans="2:14" ht="15" x14ac:dyDescent="0.2">
      <c r="B17" s="61" t="s">
        <v>78</v>
      </c>
      <c r="C17" s="284">
        <v>23.855</v>
      </c>
      <c r="D17" s="285">
        <v>24.469000000000001</v>
      </c>
      <c r="H17" s="217"/>
    </row>
    <row r="18" spans="2:14" ht="15" x14ac:dyDescent="0.2">
      <c r="B18" s="61" t="s">
        <v>79</v>
      </c>
      <c r="C18" s="284">
        <v>24.975999999999999</v>
      </c>
      <c r="D18" s="285">
        <v>24.905999999999999</v>
      </c>
      <c r="H18" s="217"/>
    </row>
    <row r="19" spans="2:14" ht="15" x14ac:dyDescent="0.2">
      <c r="B19" s="61" t="s">
        <v>80</v>
      </c>
      <c r="C19" s="284">
        <v>25.334</v>
      </c>
      <c r="D19" s="285">
        <v>25.343</v>
      </c>
      <c r="H19" s="217"/>
    </row>
    <row r="20" spans="2:14" ht="15" x14ac:dyDescent="0.2">
      <c r="B20" s="61" t="s">
        <v>81</v>
      </c>
      <c r="C20" s="284">
        <v>25.994</v>
      </c>
      <c r="D20" s="285">
        <v>25.78</v>
      </c>
      <c r="H20" s="217"/>
    </row>
    <row r="21" spans="2:14" ht="15" x14ac:dyDescent="0.2">
      <c r="B21" s="61" t="s">
        <v>82</v>
      </c>
      <c r="C21" s="284">
        <v>26.276</v>
      </c>
      <c r="D21" s="285">
        <v>26.216999999999999</v>
      </c>
      <c r="H21" s="217"/>
    </row>
    <row r="22" spans="2:14" ht="15" x14ac:dyDescent="0.2">
      <c r="B22" s="70" t="s">
        <v>83</v>
      </c>
      <c r="C22" s="284">
        <v>27.542999999999999</v>
      </c>
      <c r="D22" s="285">
        <v>26.654</v>
      </c>
      <c r="H22" s="217"/>
    </row>
    <row r="23" spans="2:14" ht="15" x14ac:dyDescent="0.2">
      <c r="B23" s="61" t="s">
        <v>84</v>
      </c>
      <c r="C23" s="286">
        <v>27.394706999999997</v>
      </c>
      <c r="D23" s="285">
        <v>27.091000000000001</v>
      </c>
      <c r="H23" s="218"/>
    </row>
    <row r="24" spans="2:14" ht="15.75" customHeight="1" x14ac:dyDescent="0.2">
      <c r="B24" s="61" t="s">
        <v>85</v>
      </c>
      <c r="C24" s="286">
        <v>25.318563999999999</v>
      </c>
      <c r="D24" s="285">
        <v>27.527999999999899</v>
      </c>
      <c r="H24" s="217"/>
    </row>
    <row r="25" spans="2:14" ht="15" x14ac:dyDescent="0.2">
      <c r="B25" s="61" t="s">
        <v>86</v>
      </c>
      <c r="C25" s="284">
        <v>27.595689999999998</v>
      </c>
      <c r="D25" s="285">
        <v>27.965</v>
      </c>
      <c r="F25" s="222"/>
      <c r="H25" s="217"/>
    </row>
    <row r="26" spans="2:14" ht="15" x14ac:dyDescent="0.2">
      <c r="B26" s="61" t="s">
        <v>87</v>
      </c>
      <c r="C26" s="286">
        <v>29.374213000000001</v>
      </c>
      <c r="D26" s="285">
        <v>28.402000000000001</v>
      </c>
      <c r="F26" s="221"/>
      <c r="H26" s="217"/>
    </row>
    <row r="27" spans="2:14" ht="16" thickBot="1" x14ac:dyDescent="0.25">
      <c r="B27" s="260" t="s">
        <v>107</v>
      </c>
      <c r="C27" s="287">
        <v>30.265698</v>
      </c>
      <c r="D27" s="333">
        <v>28.838999999999899</v>
      </c>
      <c r="F27" s="221"/>
      <c r="H27" s="217"/>
    </row>
    <row r="28" spans="2:14" ht="12.75" customHeight="1" x14ac:dyDescent="0.15">
      <c r="B28" s="358" t="s">
        <v>108</v>
      </c>
      <c r="C28" s="358"/>
      <c r="D28" s="358"/>
      <c r="E28" s="358"/>
      <c r="F28" s="358"/>
      <c r="G28" s="358"/>
      <c r="H28" s="358"/>
      <c r="I28" s="358"/>
      <c r="J28" s="358"/>
      <c r="K28" s="358"/>
      <c r="L28" s="358"/>
      <c r="M28" s="358"/>
      <c r="N28" s="358"/>
    </row>
    <row r="29" spans="2:14" ht="12.75" customHeight="1" x14ac:dyDescent="0.15">
      <c r="B29" s="358"/>
      <c r="C29" s="358"/>
      <c r="D29" s="358"/>
      <c r="E29" s="358"/>
      <c r="F29" s="358"/>
      <c r="G29" s="358"/>
      <c r="H29" s="358"/>
      <c r="I29" s="358"/>
      <c r="J29" s="358"/>
      <c r="K29" s="358"/>
      <c r="L29" s="358"/>
      <c r="M29" s="358"/>
      <c r="N29" s="358"/>
    </row>
    <row r="30" spans="2:14" ht="41.25" customHeight="1" x14ac:dyDescent="0.15">
      <c r="B30" s="358"/>
      <c r="C30" s="358"/>
      <c r="D30" s="358"/>
      <c r="E30" s="358"/>
      <c r="F30" s="358"/>
      <c r="G30" s="358"/>
      <c r="H30" s="358"/>
      <c r="I30" s="358"/>
      <c r="J30" s="358"/>
      <c r="K30" s="358"/>
      <c r="L30" s="358"/>
      <c r="M30" s="358"/>
      <c r="N30" s="358"/>
    </row>
    <row r="31" spans="2:14" ht="16" customHeight="1" x14ac:dyDescent="0.2">
      <c r="B31" s="32" t="s">
        <v>154</v>
      </c>
      <c r="C31" s="223"/>
      <c r="D31" s="223"/>
      <c r="E31" s="219"/>
      <c r="F31" s="219"/>
      <c r="G31" s="219"/>
      <c r="H31" s="219"/>
      <c r="I31" s="219"/>
      <c r="J31" s="219"/>
      <c r="K31" s="219"/>
      <c r="L31" s="219"/>
      <c r="M31" s="219"/>
    </row>
    <row r="32" spans="2:14" ht="15" x14ac:dyDescent="0.2">
      <c r="E32" s="223"/>
      <c r="F32" s="223"/>
      <c r="G32" s="223"/>
      <c r="H32" s="223"/>
      <c r="I32" s="223"/>
      <c r="J32" s="223"/>
      <c r="K32" s="223"/>
      <c r="L32" s="223"/>
      <c r="M32" s="223"/>
    </row>
    <row r="33" spans="3:3" x14ac:dyDescent="0.15">
      <c r="C33" s="16"/>
    </row>
  </sheetData>
  <mergeCells count="2">
    <mergeCell ref="B28:N30"/>
    <mergeCell ref="B2:D2"/>
  </mergeCells>
  <phoneticPr fontId="59" type="noConversion"/>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sheetPr>
  <dimension ref="B1:J29"/>
  <sheetViews>
    <sheetView zoomScaleNormal="100" workbookViewId="0">
      <selection activeCell="B30" sqref="B30"/>
    </sheetView>
  </sheetViews>
  <sheetFormatPr baseColWidth="10" defaultColWidth="9.1640625" defaultRowHeight="13" x14ac:dyDescent="0.15"/>
  <cols>
    <col min="1" max="1" width="5" style="3" customWidth="1"/>
    <col min="2" max="2" width="9.1640625" style="3"/>
    <col min="3" max="3" width="10" style="3" bestFit="1" customWidth="1"/>
    <col min="4" max="4" width="14.33203125" style="3" customWidth="1"/>
    <col min="5" max="7" width="12.33203125" style="3" customWidth="1"/>
    <col min="8" max="8" width="15.1640625" style="3" customWidth="1"/>
    <col min="9" max="16384" width="9.1640625" style="3"/>
  </cols>
  <sheetData>
    <row r="1" spans="2:10" ht="42.75" customHeight="1" thickBot="1" x14ac:dyDescent="0.2"/>
    <row r="2" spans="2:10" ht="51.75" customHeight="1" thickBot="1" x14ac:dyDescent="0.35">
      <c r="B2" s="363" t="s">
        <v>113</v>
      </c>
      <c r="C2" s="364"/>
      <c r="D2" s="365"/>
      <c r="E2" s="334"/>
      <c r="F2" s="334"/>
      <c r="G2" s="334"/>
      <c r="H2" s="334"/>
    </row>
    <row r="3" spans="2:10" ht="18.75" customHeight="1" thickBot="1" x14ac:dyDescent="0.25">
      <c r="B3" s="335" t="s">
        <v>5</v>
      </c>
      <c r="C3" s="336" t="s">
        <v>40</v>
      </c>
      <c r="D3" s="337" t="s">
        <v>21</v>
      </c>
    </row>
    <row r="4" spans="2:10" ht="15" x14ac:dyDescent="0.2">
      <c r="B4" s="259" t="s">
        <v>65</v>
      </c>
      <c r="C4" s="261">
        <v>0</v>
      </c>
      <c r="D4" s="262">
        <v>0</v>
      </c>
      <c r="E4" s="215"/>
      <c r="F4" s="215"/>
      <c r="G4" s="216"/>
      <c r="H4" s="216"/>
      <c r="I4" s="7">
        <f>C4-C$4</f>
        <v>0</v>
      </c>
    </row>
    <row r="5" spans="2:10" ht="15" x14ac:dyDescent="0.2">
      <c r="B5" s="61" t="s">
        <v>66</v>
      </c>
      <c r="C5" s="263">
        <v>-1.1673511984917839E-2</v>
      </c>
      <c r="D5" s="264">
        <v>1.5002393999042463E-2</v>
      </c>
      <c r="E5" s="215"/>
      <c r="F5" s="215"/>
      <c r="G5" s="216"/>
      <c r="H5" s="216"/>
      <c r="I5" s="7"/>
      <c r="J5" s="7"/>
    </row>
    <row r="6" spans="2:10" ht="15" x14ac:dyDescent="0.2">
      <c r="B6" s="61" t="s">
        <v>67</v>
      </c>
      <c r="C6" s="263">
        <v>-1.0032318879612201E-2</v>
      </c>
      <c r="D6" s="264">
        <v>2.7823588870564464E-2</v>
      </c>
      <c r="E6" s="215"/>
      <c r="F6" s="215"/>
      <c r="G6" s="216"/>
      <c r="H6" s="216"/>
      <c r="I6" s="7"/>
      <c r="J6" s="7"/>
    </row>
    <row r="7" spans="2:10" ht="15" x14ac:dyDescent="0.2">
      <c r="B7" s="61" t="s">
        <v>68</v>
      </c>
      <c r="C7" s="263">
        <v>-3.1898060867223688E-3</v>
      </c>
      <c r="D7" s="264">
        <v>7.4001170399531802E-2</v>
      </c>
      <c r="E7" s="215"/>
      <c r="F7" s="215"/>
      <c r="G7" s="216"/>
      <c r="H7" s="216"/>
      <c r="I7" s="7"/>
      <c r="J7" s="7"/>
    </row>
    <row r="8" spans="2:10" ht="15" x14ac:dyDescent="0.2">
      <c r="B8" s="61" t="s">
        <v>69</v>
      </c>
      <c r="C8" s="263">
        <v>7.8524777807702506E-3</v>
      </c>
      <c r="D8" s="264">
        <v>0.1005479597808161</v>
      </c>
      <c r="E8" s="215"/>
      <c r="F8" s="215"/>
      <c r="G8" s="216"/>
      <c r="H8" s="216"/>
      <c r="I8" s="7"/>
      <c r="J8" s="7"/>
    </row>
    <row r="9" spans="2:10" ht="15" x14ac:dyDescent="0.2">
      <c r="B9" s="61" t="s">
        <v>70</v>
      </c>
      <c r="C9" s="263">
        <v>2.3692095340694941E-2</v>
      </c>
      <c r="D9" s="264">
        <v>0.14087354365058258</v>
      </c>
      <c r="E9" s="215"/>
      <c r="F9" s="215"/>
      <c r="G9" s="216"/>
      <c r="H9" s="216"/>
      <c r="I9" s="7"/>
      <c r="J9" s="7"/>
    </row>
    <row r="10" spans="2:10" ht="15" x14ac:dyDescent="0.2">
      <c r="B10" s="61" t="s">
        <v>71</v>
      </c>
      <c r="C10" s="263">
        <v>3.9371801777538407E-2</v>
      </c>
      <c r="D10" s="264">
        <v>0.20120231951907219</v>
      </c>
      <c r="E10" s="215"/>
      <c r="F10" s="215"/>
      <c r="G10" s="216"/>
      <c r="H10" s="216"/>
      <c r="I10" s="7"/>
      <c r="J10" s="7"/>
    </row>
    <row r="11" spans="2:10" ht="15" x14ac:dyDescent="0.2">
      <c r="B11" s="61" t="s">
        <v>72</v>
      </c>
      <c r="C11" s="263">
        <v>4.0886749259358979E-2</v>
      </c>
      <c r="D11" s="264">
        <v>0.2266319093472362</v>
      </c>
      <c r="E11" s="215"/>
      <c r="F11" s="215"/>
      <c r="G11" s="216"/>
      <c r="H11" s="216"/>
      <c r="I11" s="7"/>
      <c r="J11" s="7"/>
    </row>
    <row r="12" spans="2:10" ht="15.75" customHeight="1" x14ac:dyDescent="0.2">
      <c r="B12" s="61" t="s">
        <v>73</v>
      </c>
      <c r="C12" s="263">
        <v>2.7933948289792676E-2</v>
      </c>
      <c r="D12" s="264">
        <v>0.18981752407299046</v>
      </c>
      <c r="E12" s="215"/>
      <c r="F12" s="215"/>
      <c r="G12" s="216"/>
      <c r="H12" s="216"/>
      <c r="I12" s="7"/>
      <c r="J12" s="7"/>
    </row>
    <row r="13" spans="2:10" ht="15" x14ac:dyDescent="0.2">
      <c r="B13" s="61" t="s">
        <v>74</v>
      </c>
      <c r="C13" s="263">
        <v>-1.5460880689469381E-2</v>
      </c>
      <c r="D13" s="264">
        <v>0.15688673724530511</v>
      </c>
      <c r="E13" s="215"/>
      <c r="F13" s="215"/>
      <c r="G13" s="216"/>
      <c r="H13" s="216"/>
      <c r="I13" s="7"/>
      <c r="J13" s="7"/>
    </row>
    <row r="14" spans="2:10" ht="15" x14ac:dyDescent="0.2">
      <c r="B14" s="61" t="s">
        <v>75</v>
      </c>
      <c r="C14" s="263">
        <v>-1.3878602208456825E-2</v>
      </c>
      <c r="D14" s="264">
        <v>0.18497632600946967</v>
      </c>
      <c r="E14" s="215"/>
      <c r="F14" s="215"/>
      <c r="G14" s="216"/>
      <c r="H14" s="216"/>
      <c r="I14" s="7"/>
      <c r="J14" s="7"/>
    </row>
    <row r="15" spans="2:10" ht="15" x14ac:dyDescent="0.2">
      <c r="B15" s="61" t="s">
        <v>76</v>
      </c>
      <c r="C15" s="263">
        <v>-4.4017640721788487E-3</v>
      </c>
      <c r="D15" s="264">
        <v>0.20333031866787254</v>
      </c>
      <c r="E15" s="215"/>
      <c r="F15" s="215"/>
      <c r="G15" s="216"/>
      <c r="H15" s="216"/>
      <c r="I15" s="7"/>
      <c r="J15" s="7"/>
    </row>
    <row r="16" spans="2:10" ht="15" x14ac:dyDescent="0.2">
      <c r="B16" s="61" t="s">
        <v>77</v>
      </c>
      <c r="C16" s="263">
        <v>1.2304740102343059E-2</v>
      </c>
      <c r="D16" s="264">
        <v>0.23801670479331816</v>
      </c>
      <c r="E16" s="215"/>
      <c r="F16" s="215"/>
      <c r="G16" s="216"/>
      <c r="H16" s="216"/>
      <c r="I16" s="7"/>
      <c r="J16" s="7"/>
    </row>
    <row r="17" spans="2:10" ht="15" x14ac:dyDescent="0.2">
      <c r="B17" s="61" t="s">
        <v>78</v>
      </c>
      <c r="C17" s="263">
        <v>1.4947481820630326E-2</v>
      </c>
      <c r="D17" s="264">
        <v>0.26908549236580304</v>
      </c>
      <c r="E17" s="215"/>
      <c r="F17" s="215"/>
      <c r="G17" s="216"/>
      <c r="H17" s="216"/>
      <c r="I17" s="7"/>
      <c r="J17" s="7"/>
    </row>
    <row r="18" spans="2:10" ht="15" x14ac:dyDescent="0.2">
      <c r="B18" s="61" t="s">
        <v>79</v>
      </c>
      <c r="C18" s="263">
        <v>3.2024306490708421E-2</v>
      </c>
      <c r="D18" s="264">
        <v>0.32872266851093257</v>
      </c>
      <c r="E18" s="215"/>
      <c r="F18" s="215"/>
      <c r="G18" s="216"/>
      <c r="H18" s="216"/>
      <c r="I18" s="7"/>
      <c r="J18" s="7"/>
    </row>
    <row r="19" spans="2:10" ht="15" x14ac:dyDescent="0.2">
      <c r="B19" s="61" t="s">
        <v>80</v>
      </c>
      <c r="C19" s="263">
        <v>4.6954955561540501E-2</v>
      </c>
      <c r="D19" s="264">
        <v>0.34776826089269575</v>
      </c>
      <c r="E19" s="215"/>
      <c r="F19" s="215"/>
      <c r="G19" s="216"/>
      <c r="H19" s="216"/>
      <c r="I19" s="7"/>
      <c r="J19" s="7"/>
    </row>
    <row r="20" spans="2:10" ht="15" x14ac:dyDescent="0.2">
      <c r="B20" s="61" t="s">
        <v>81</v>
      </c>
      <c r="C20" s="263">
        <v>6.1961352006463688E-2</v>
      </c>
      <c r="D20" s="264">
        <v>0.38288024684790134</v>
      </c>
      <c r="E20" s="215"/>
      <c r="F20" s="215"/>
      <c r="G20" s="216"/>
      <c r="H20" s="216"/>
      <c r="I20" s="7"/>
      <c r="J20" s="7"/>
    </row>
    <row r="21" spans="2:10" ht="15" x14ac:dyDescent="0.2">
      <c r="B21" s="61" t="s">
        <v>82</v>
      </c>
      <c r="C21" s="263">
        <v>7.4981483975222085E-2</v>
      </c>
      <c r="D21" s="264">
        <v>0.39788264084694358</v>
      </c>
      <c r="E21" s="215"/>
      <c r="F21" s="215"/>
      <c r="G21" s="216"/>
      <c r="H21" s="216"/>
      <c r="I21" s="7"/>
      <c r="J21" s="7"/>
    </row>
    <row r="22" spans="2:10" ht="15" x14ac:dyDescent="0.2">
      <c r="B22" s="70" t="s">
        <v>83</v>
      </c>
      <c r="C22" s="263">
        <v>8.8010032318879716E-2</v>
      </c>
      <c r="D22" s="264">
        <v>0.46528701388519456</v>
      </c>
      <c r="E22" s="215"/>
      <c r="F22" s="215"/>
      <c r="G22" s="216"/>
      <c r="H22" s="216"/>
      <c r="I22" s="7"/>
      <c r="J22" s="7"/>
    </row>
    <row r="23" spans="2:10" ht="15.75" customHeight="1" x14ac:dyDescent="0.2">
      <c r="B23" s="61" t="s">
        <v>84</v>
      </c>
      <c r="C23" s="263">
        <v>0.10627920482089959</v>
      </c>
      <c r="D23" s="264">
        <v>0.45739782944086804</v>
      </c>
      <c r="E23" s="215"/>
      <c r="F23" s="215"/>
      <c r="G23" s="216"/>
      <c r="H23" s="216"/>
      <c r="I23" s="7"/>
      <c r="J23" s="7"/>
    </row>
    <row r="24" spans="2:10" ht="15" x14ac:dyDescent="0.2">
      <c r="B24" s="61" t="s">
        <v>85</v>
      </c>
      <c r="C24" s="263">
        <v>5.0066691354699655E-2</v>
      </c>
      <c r="D24" s="264">
        <v>0.34694706602117353</v>
      </c>
      <c r="E24" s="215"/>
      <c r="F24" s="215"/>
      <c r="G24" s="216"/>
      <c r="H24" s="216"/>
      <c r="I24" s="7"/>
      <c r="J24" s="7"/>
    </row>
    <row r="25" spans="2:10" ht="15" x14ac:dyDescent="0.2">
      <c r="B25" s="61" t="s">
        <v>86</v>
      </c>
      <c r="C25" s="263">
        <v>7.6477343118771968E-2</v>
      </c>
      <c r="D25" s="264">
        <v>0.46809012076395162</v>
      </c>
      <c r="E25" s="215"/>
      <c r="F25" s="215"/>
      <c r="G25" s="216"/>
      <c r="H25" s="216"/>
      <c r="I25" s="7"/>
      <c r="J25" s="7"/>
    </row>
    <row r="26" spans="2:10" ht="12.75" customHeight="1" x14ac:dyDescent="0.2">
      <c r="B26" s="61" t="s">
        <v>87</v>
      </c>
      <c r="C26" s="263">
        <v>9.0319595004039854E-2</v>
      </c>
      <c r="D26" s="264">
        <v>0.5627075065169973</v>
      </c>
      <c r="E26" s="215"/>
      <c r="F26" s="215"/>
      <c r="G26" s="216"/>
      <c r="H26" s="216"/>
      <c r="I26" s="7"/>
      <c r="J26" s="7"/>
    </row>
    <row r="27" spans="2:10" ht="12.75" customHeight="1" thickBot="1" x14ac:dyDescent="0.25">
      <c r="B27" s="260" t="s">
        <v>107</v>
      </c>
      <c r="C27" s="265">
        <f>('Tab 2'!C27-'Tab 2'!C$4)/'Tab 2'!C$4</f>
        <v>0.10474040533261522</v>
      </c>
      <c r="D27" s="266">
        <f>('Tab 2'!D27-'Tab 2'!D$4)/'Tab 2'!D$4</f>
        <v>0.6101344895462042</v>
      </c>
      <c r="E27" s="215"/>
      <c r="F27" s="215"/>
      <c r="G27" s="216"/>
      <c r="H27" s="216"/>
      <c r="I27" s="7"/>
      <c r="J27" s="7"/>
    </row>
    <row r="28" spans="2:10" ht="50.25" customHeight="1" x14ac:dyDescent="0.15">
      <c r="B28" s="358" t="s">
        <v>109</v>
      </c>
      <c r="C28" s="358"/>
      <c r="D28" s="358"/>
      <c r="E28" s="358"/>
      <c r="F28" s="358"/>
      <c r="G28" s="358"/>
      <c r="H28" s="358"/>
      <c r="I28" s="358"/>
      <c r="J28" s="358"/>
    </row>
    <row r="29" spans="2:10" ht="16" customHeight="1" x14ac:dyDescent="0.15">
      <c r="B29" s="32" t="s">
        <v>154</v>
      </c>
      <c r="C29" s="4"/>
      <c r="D29" s="5"/>
    </row>
  </sheetData>
  <mergeCells count="2">
    <mergeCell ref="B2:D2"/>
    <mergeCell ref="B28:J28"/>
  </mergeCells>
  <phoneticPr fontId="59" type="noConversion"/>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5FD04-A67B-4706-9C85-94B86E84A581}">
  <sheetPr>
    <tabColor theme="7"/>
  </sheetPr>
  <dimension ref="B1:K44"/>
  <sheetViews>
    <sheetView zoomScale="110" zoomScaleNormal="110" workbookViewId="0">
      <selection activeCell="B31" sqref="B31"/>
    </sheetView>
  </sheetViews>
  <sheetFormatPr baseColWidth="10" defaultColWidth="9.1640625" defaultRowHeight="13" x14ac:dyDescent="0.15"/>
  <cols>
    <col min="1" max="1" width="5" style="3" customWidth="1"/>
    <col min="2" max="2" width="9.1640625" style="3"/>
    <col min="3" max="3" width="10" style="3" bestFit="1" customWidth="1"/>
    <col min="4" max="4" width="14.33203125" style="3" customWidth="1"/>
    <col min="5" max="5" width="10" style="3" bestFit="1" customWidth="1"/>
    <col min="6" max="6" width="13" style="3" customWidth="1"/>
    <col min="7" max="7" width="11.1640625" style="3" customWidth="1"/>
    <col min="8" max="8" width="12.33203125" style="3" customWidth="1"/>
    <col min="9" max="16384" width="9.1640625" style="3"/>
  </cols>
  <sheetData>
    <row r="1" spans="2:7" ht="56.5" customHeight="1" x14ac:dyDescent="0.15"/>
    <row r="2" spans="2:7" ht="16" customHeight="1" x14ac:dyDescent="0.15"/>
    <row r="3" spans="2:7" x14ac:dyDescent="0.15">
      <c r="E3" s="7"/>
      <c r="F3" s="7"/>
      <c r="G3" s="7"/>
    </row>
    <row r="5" spans="2:7" x14ac:dyDescent="0.15">
      <c r="C5" s="32" t="s">
        <v>155</v>
      </c>
      <c r="D5" s="32" t="s">
        <v>156</v>
      </c>
    </row>
    <row r="6" spans="2:7" x14ac:dyDescent="0.15">
      <c r="B6" s="3">
        <v>2020</v>
      </c>
      <c r="C6" s="307">
        <v>-6678.9460000000108</v>
      </c>
      <c r="D6" s="308">
        <v>-2076.143</v>
      </c>
    </row>
    <row r="7" spans="2:7" x14ac:dyDescent="0.15">
      <c r="B7" s="3">
        <v>2021</v>
      </c>
      <c r="C7" s="307">
        <v>-3540.9380000000092</v>
      </c>
      <c r="D7" s="308">
        <v>200.98300000000017</v>
      </c>
    </row>
    <row r="8" spans="2:7" x14ac:dyDescent="0.15">
      <c r="B8" s="3">
        <v>2022</v>
      </c>
      <c r="C8" s="307">
        <v>-1896.2570000000123</v>
      </c>
      <c r="D8" s="308">
        <v>1979.5060000000012</v>
      </c>
    </row>
    <row r="9" spans="2:7" x14ac:dyDescent="0.15">
      <c r="B9" s="3">
        <v>2023</v>
      </c>
      <c r="C9" s="307">
        <v>-182.83400000000256</v>
      </c>
      <c r="D9" s="308">
        <v>2870.9910000000018</v>
      </c>
    </row>
    <row r="29" spans="2:11" ht="50.25" customHeight="1" x14ac:dyDescent="0.15">
      <c r="B29" s="358" t="s">
        <v>143</v>
      </c>
      <c r="C29" s="358"/>
      <c r="D29" s="358"/>
      <c r="E29" s="358"/>
      <c r="F29" s="358"/>
      <c r="G29" s="358"/>
      <c r="H29" s="358"/>
      <c r="I29" s="358"/>
      <c r="J29" s="358"/>
      <c r="K29" s="358"/>
    </row>
    <row r="30" spans="2:11" x14ac:dyDescent="0.15">
      <c r="B30" s="32" t="s">
        <v>154</v>
      </c>
    </row>
    <row r="43" spans="3:8" ht="57" customHeight="1" x14ac:dyDescent="0.15"/>
    <row r="44" spans="3:8" x14ac:dyDescent="0.15">
      <c r="C44" s="4"/>
      <c r="D44" s="5"/>
      <c r="E44" s="4"/>
      <c r="F44" s="5"/>
      <c r="G44" s="4"/>
      <c r="H44" s="5"/>
    </row>
  </sheetData>
  <mergeCells count="1">
    <mergeCell ref="B29:K2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sheetPr>
  <dimension ref="A3:O52"/>
  <sheetViews>
    <sheetView zoomScale="98" zoomScaleNormal="98" workbookViewId="0">
      <selection activeCell="A37" sqref="A37"/>
    </sheetView>
  </sheetViews>
  <sheetFormatPr baseColWidth="10" defaultColWidth="9.1640625" defaultRowHeight="15" x14ac:dyDescent="0.2"/>
  <cols>
    <col min="1" max="2" width="9.1640625" style="223"/>
    <col min="3" max="4" width="13.6640625" style="223" customWidth="1"/>
    <col min="5" max="15" width="12.6640625" style="223" customWidth="1"/>
    <col min="16" max="16384" width="9.1640625" style="223"/>
  </cols>
  <sheetData>
    <row r="3" spans="2:6" ht="16" thickBot="1" x14ac:dyDescent="0.25">
      <c r="C3" s="338"/>
      <c r="D3" s="338"/>
    </row>
    <row r="4" spans="2:6" ht="72" thickBot="1" x14ac:dyDescent="0.25">
      <c r="B4" s="288"/>
      <c r="C4" s="291" t="s">
        <v>89</v>
      </c>
      <c r="D4" s="291" t="s">
        <v>90</v>
      </c>
      <c r="E4" s="289" t="s">
        <v>124</v>
      </c>
    </row>
    <row r="5" spans="2:6" x14ac:dyDescent="0.2">
      <c r="B5" s="214" t="s">
        <v>65</v>
      </c>
      <c r="C5" s="292">
        <v>119.27904600000001</v>
      </c>
      <c r="D5" s="293">
        <v>119.27904600000002</v>
      </c>
      <c r="E5" s="296">
        <v>0.77328812975982331</v>
      </c>
    </row>
    <row r="6" spans="2:6" x14ac:dyDescent="0.2">
      <c r="B6" s="214" t="s">
        <v>66</v>
      </c>
      <c r="C6" s="292">
        <v>119.656485</v>
      </c>
      <c r="D6" s="292">
        <v>120.5029167503608</v>
      </c>
      <c r="E6" s="229"/>
      <c r="F6" s="230"/>
    </row>
    <row r="7" spans="2:6" x14ac:dyDescent="0.2">
      <c r="B7" s="214" t="s">
        <v>67</v>
      </c>
      <c r="C7" s="292">
        <v>120.36145400000001</v>
      </c>
      <c r="D7" s="292">
        <v>121.69925457686151</v>
      </c>
      <c r="E7" s="229"/>
      <c r="F7" s="230"/>
    </row>
    <row r="8" spans="2:6" ht="15" customHeight="1" x14ac:dyDescent="0.2">
      <c r="B8" s="214" t="s">
        <v>68</v>
      </c>
      <c r="C8" s="292">
        <v>120.94958200000001</v>
      </c>
      <c r="D8" s="292">
        <v>123.37403814185467</v>
      </c>
      <c r="E8" s="229"/>
      <c r="F8" s="230"/>
    </row>
    <row r="9" spans="2:6" ht="15" customHeight="1" x14ac:dyDescent="0.2">
      <c r="B9" s="214" t="s">
        <v>69</v>
      </c>
      <c r="C9" s="292">
        <v>121.71535699999998</v>
      </c>
      <c r="D9" s="292">
        <v>124.67183678399677</v>
      </c>
      <c r="E9" s="229"/>
      <c r="F9" s="230"/>
    </row>
    <row r="10" spans="2:6" ht="15" customHeight="1" x14ac:dyDescent="0.2">
      <c r="B10" s="214" t="s">
        <v>70</v>
      </c>
      <c r="C10" s="292">
        <v>122.87625800000001</v>
      </c>
      <c r="D10" s="293">
        <v>125.97539796928184</v>
      </c>
      <c r="E10" s="229"/>
      <c r="F10" s="230"/>
    </row>
    <row r="11" spans="2:6" ht="15" customHeight="1" x14ac:dyDescent="0.2">
      <c r="B11" s="214" t="s">
        <v>71</v>
      </c>
      <c r="C11" s="293">
        <v>124.019379</v>
      </c>
      <c r="D11" s="292">
        <v>126.80826176313461</v>
      </c>
      <c r="E11" s="229"/>
      <c r="F11" s="230"/>
    </row>
    <row r="12" spans="2:6" ht="15" customHeight="1" x14ac:dyDescent="0.2">
      <c r="B12" s="214" t="s">
        <v>72</v>
      </c>
      <c r="C12" s="292">
        <v>124.294973</v>
      </c>
      <c r="D12" s="292">
        <v>127.80852774460594</v>
      </c>
      <c r="E12" s="229"/>
      <c r="F12" s="230"/>
    </row>
    <row r="13" spans="2:6" x14ac:dyDescent="0.2">
      <c r="B13" s="214" t="s">
        <v>73</v>
      </c>
      <c r="C13" s="293">
        <v>124.95136599999999</v>
      </c>
      <c r="D13" s="292">
        <v>128.66554751305614</v>
      </c>
      <c r="E13" s="229"/>
      <c r="F13" s="230"/>
    </row>
    <row r="14" spans="2:6" x14ac:dyDescent="0.2">
      <c r="B14" s="214" t="s">
        <v>74</v>
      </c>
      <c r="C14" s="292">
        <v>123.217375</v>
      </c>
      <c r="D14" s="292">
        <v>129.44809886132236</v>
      </c>
      <c r="E14" s="229"/>
      <c r="F14" s="230"/>
    </row>
    <row r="15" spans="2:6" x14ac:dyDescent="0.2">
      <c r="B15" s="214" t="s">
        <v>75</v>
      </c>
      <c r="C15" s="292">
        <v>122.809124</v>
      </c>
      <c r="D15" s="292">
        <v>129.92447992050839</v>
      </c>
      <c r="E15" s="229"/>
      <c r="F15" s="230"/>
    </row>
    <row r="16" spans="2:6" x14ac:dyDescent="0.2">
      <c r="B16" s="214" t="s">
        <v>76</v>
      </c>
      <c r="C16" s="292">
        <v>122.458496</v>
      </c>
      <c r="D16" s="292">
        <v>130.19863298786399</v>
      </c>
      <c r="E16" s="229"/>
      <c r="F16" s="230"/>
    </row>
    <row r="17" spans="2:15" x14ac:dyDescent="0.2">
      <c r="B17" s="214" t="s">
        <v>77</v>
      </c>
      <c r="C17" s="293">
        <v>122.96614300000002</v>
      </c>
      <c r="D17" s="292">
        <v>130.44017185505888</v>
      </c>
      <c r="E17" s="229"/>
      <c r="F17" s="230"/>
    </row>
    <row r="18" spans="2:15" x14ac:dyDescent="0.2">
      <c r="B18" s="214" t="s">
        <v>78</v>
      </c>
      <c r="C18" s="292">
        <v>122.127612</v>
      </c>
      <c r="D18" s="292">
        <v>130.8545676843396</v>
      </c>
      <c r="E18" s="229"/>
      <c r="F18" s="230"/>
    </row>
    <row r="19" spans="2:15" ht="15" customHeight="1" x14ac:dyDescent="0.2">
      <c r="B19" s="214" t="s">
        <v>79</v>
      </c>
      <c r="C19" s="292">
        <v>122.42698200000001</v>
      </c>
      <c r="D19" s="292">
        <v>130.77364772128902</v>
      </c>
      <c r="E19" s="229"/>
      <c r="F19" s="230"/>
    </row>
    <row r="20" spans="2:15" x14ac:dyDescent="0.2">
      <c r="B20" s="214" t="s">
        <v>80</v>
      </c>
      <c r="C20" s="292">
        <v>123.063776</v>
      </c>
      <c r="D20" s="292">
        <v>131.5482202826324</v>
      </c>
      <c r="E20" s="229"/>
      <c r="F20" s="230"/>
    </row>
    <row r="21" spans="2:15" ht="15" customHeight="1" x14ac:dyDescent="0.2">
      <c r="B21" s="214" t="s">
        <v>81</v>
      </c>
      <c r="C21" s="292">
        <v>124.137557</v>
      </c>
      <c r="D21" s="292">
        <v>131.78789939187516</v>
      </c>
      <c r="E21" s="229"/>
      <c r="F21" s="230"/>
    </row>
    <row r="22" spans="2:15" x14ac:dyDescent="0.2">
      <c r="B22" s="214" t="s">
        <v>82</v>
      </c>
      <c r="C22" s="292">
        <v>124.63659699999999</v>
      </c>
      <c r="D22" s="292">
        <v>131.9234080838699</v>
      </c>
      <c r="E22" s="229"/>
      <c r="F22" s="230"/>
    </row>
    <row r="23" spans="2:15" x14ac:dyDescent="0.2">
      <c r="B23" s="290" t="s">
        <v>83</v>
      </c>
      <c r="C23" s="292">
        <v>125.28838</v>
      </c>
      <c r="D23" s="292">
        <v>131.88903233334955</v>
      </c>
      <c r="E23" s="229"/>
      <c r="F23" s="230"/>
    </row>
    <row r="24" spans="2:15" x14ac:dyDescent="0.2">
      <c r="B24" s="214" t="s">
        <v>84</v>
      </c>
      <c r="C24" s="292">
        <v>126.711794</v>
      </c>
      <c r="D24" s="292">
        <v>132.2769817085925</v>
      </c>
      <c r="E24" s="229"/>
      <c r="F24" s="230"/>
    </row>
    <row r="25" spans="2:15" x14ac:dyDescent="0.2">
      <c r="B25" s="214" t="s">
        <v>85</v>
      </c>
      <c r="C25" s="292">
        <v>124.05590099999999</v>
      </c>
      <c r="D25" s="292">
        <v>132.0552730421972</v>
      </c>
      <c r="E25" s="229"/>
      <c r="F25" s="230"/>
    </row>
    <row r="26" spans="2:15" x14ac:dyDescent="0.2">
      <c r="B26" s="214" t="s">
        <v>86</v>
      </c>
      <c r="C26" s="292">
        <v>123.83271000000001</v>
      </c>
      <c r="D26" s="292">
        <v>130.76993903141872</v>
      </c>
      <c r="E26" s="229"/>
      <c r="F26" s="230"/>
    </row>
    <row r="27" spans="2:15" ht="15.75" customHeight="1" x14ac:dyDescent="0.2">
      <c r="B27" s="214" t="s">
        <v>87</v>
      </c>
      <c r="C27" s="292">
        <v>124.59278500000001</v>
      </c>
      <c r="D27" s="293">
        <v>131.03730881530007</v>
      </c>
      <c r="E27" s="229"/>
      <c r="F27" s="230"/>
    </row>
    <row r="28" spans="2:15" ht="16" thickBot="1" x14ac:dyDescent="0.25">
      <c r="B28" s="295" t="s">
        <v>107</v>
      </c>
      <c r="C28" s="294">
        <v>126.44631099999999</v>
      </c>
      <c r="D28" s="294">
        <f>E28*E5</f>
        <v>131.44848776596098</v>
      </c>
      <c r="E28">
        <v>169.98642899999999</v>
      </c>
      <c r="F28" s="230"/>
    </row>
    <row r="29" spans="2:15" ht="30" customHeight="1" x14ac:dyDescent="0.2">
      <c r="C29" s="228"/>
      <c r="E29" s="231"/>
      <c r="F29" s="231"/>
    </row>
    <row r="30" spans="2:15" ht="15" customHeight="1" x14ac:dyDescent="0.2">
      <c r="C30" s="232"/>
      <c r="D30" s="233"/>
      <c r="E30" s="232"/>
      <c r="F30" s="232"/>
      <c r="G30" s="232"/>
      <c r="H30" s="232"/>
      <c r="I30" s="232"/>
      <c r="J30" s="232"/>
      <c r="K30" s="232"/>
      <c r="L30" s="232"/>
      <c r="M30" s="232"/>
      <c r="N30" s="232"/>
      <c r="O30" s="232"/>
    </row>
    <row r="31" spans="2:15" x14ac:dyDescent="0.2">
      <c r="D31" s="234"/>
      <c r="E31" s="230"/>
      <c r="F31" s="230"/>
      <c r="G31" s="230"/>
      <c r="H31" s="230"/>
      <c r="I31" s="230"/>
      <c r="J31" s="230"/>
      <c r="K31" s="230"/>
      <c r="L31" s="230"/>
      <c r="M31" s="230"/>
      <c r="N31" s="230"/>
      <c r="O31" s="230"/>
    </row>
    <row r="32" spans="2:15" ht="6.75" customHeight="1" x14ac:dyDescent="0.2">
      <c r="D32" s="234"/>
      <c r="E32" s="230"/>
      <c r="F32" s="230"/>
      <c r="G32" s="230"/>
      <c r="H32" s="230"/>
      <c r="I32" s="230"/>
      <c r="J32" s="230"/>
      <c r="K32" s="230"/>
      <c r="L32" s="230"/>
      <c r="M32" s="230"/>
      <c r="N32" s="230"/>
      <c r="O32" s="230"/>
    </row>
    <row r="33" spans="1:12" ht="3" hidden="1" customHeight="1" x14ac:dyDescent="0.2">
      <c r="D33" s="234"/>
    </row>
    <row r="34" spans="1:12" x14ac:dyDescent="0.2">
      <c r="A34" s="358" t="s">
        <v>157</v>
      </c>
      <c r="B34" s="359"/>
      <c r="C34" s="359"/>
      <c r="D34" s="359"/>
      <c r="E34" s="359"/>
      <c r="F34" s="359"/>
      <c r="G34" s="359"/>
      <c r="H34" s="359"/>
      <c r="I34" s="359"/>
      <c r="J34" s="359"/>
      <c r="K34" s="359"/>
      <c r="L34" s="359"/>
    </row>
    <row r="35" spans="1:12" ht="24.75" customHeight="1" x14ac:dyDescent="0.2">
      <c r="A35" s="359"/>
      <c r="B35" s="359"/>
      <c r="C35" s="359"/>
      <c r="D35" s="359"/>
      <c r="E35" s="359"/>
      <c r="F35" s="359"/>
      <c r="G35" s="359"/>
      <c r="H35" s="359"/>
      <c r="I35" s="359"/>
      <c r="J35" s="359"/>
      <c r="K35" s="359"/>
      <c r="L35" s="359"/>
    </row>
    <row r="36" spans="1:12" x14ac:dyDescent="0.2">
      <c r="A36" s="32" t="s">
        <v>154</v>
      </c>
    </row>
    <row r="52" ht="15" customHeight="1" x14ac:dyDescent="0.2"/>
  </sheetData>
  <mergeCells count="1">
    <mergeCell ref="A34:L35"/>
  </mergeCells>
  <phoneticPr fontId="59" type="noConversion"/>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rgb="FF00B0F0"/>
  </sheetPr>
  <dimension ref="B1:M43"/>
  <sheetViews>
    <sheetView zoomScaleNormal="100" workbookViewId="0">
      <selection activeCell="B40" sqref="B40"/>
    </sheetView>
  </sheetViews>
  <sheetFormatPr baseColWidth="10" defaultColWidth="9" defaultRowHeight="13" x14ac:dyDescent="0.15"/>
  <cols>
    <col min="1" max="3" width="9" style="8"/>
    <col min="4" max="4" width="6.83203125" style="8" bestFit="1" customWidth="1"/>
    <col min="5" max="5" width="10.1640625" style="8" bestFit="1" customWidth="1"/>
    <col min="6" max="16384" width="9" style="8"/>
  </cols>
  <sheetData>
    <row r="1" spans="3:9" ht="14" thickBot="1" x14ac:dyDescent="0.2"/>
    <row r="2" spans="3:9" ht="16" thickBot="1" x14ac:dyDescent="0.25">
      <c r="C2" s="278"/>
      <c r="D2" s="279" t="s">
        <v>18</v>
      </c>
      <c r="E2" s="280" t="s">
        <v>19</v>
      </c>
    </row>
    <row r="3" spans="3:9" ht="15" x14ac:dyDescent="0.2">
      <c r="C3" s="224" t="s">
        <v>65</v>
      </c>
      <c r="D3" s="235">
        <v>0.76446259721414322</v>
      </c>
      <c r="E3" s="236">
        <v>0.73991863724415463</v>
      </c>
      <c r="F3" s="71"/>
      <c r="G3" s="9"/>
      <c r="H3" s="9"/>
      <c r="I3" s="9"/>
    </row>
    <row r="4" spans="3:9" ht="15" x14ac:dyDescent="0.2">
      <c r="C4" s="225" t="s">
        <v>66</v>
      </c>
      <c r="D4" s="237">
        <v>0.75999156158701808</v>
      </c>
      <c r="E4" s="238">
        <v>0.74270297430381271</v>
      </c>
      <c r="F4" s="71"/>
      <c r="G4" s="9"/>
      <c r="H4" s="9"/>
      <c r="I4" s="9"/>
    </row>
    <row r="5" spans="3:9" ht="15" x14ac:dyDescent="0.2">
      <c r="C5" s="225" t="s">
        <v>67</v>
      </c>
      <c r="D5" s="237">
        <v>0.75678954511125862</v>
      </c>
      <c r="E5" s="238">
        <v>0.73198486214147962</v>
      </c>
      <c r="F5" s="71"/>
      <c r="G5" s="9"/>
      <c r="H5" s="9"/>
      <c r="I5" s="9"/>
    </row>
    <row r="6" spans="3:9" ht="15" x14ac:dyDescent="0.2">
      <c r="C6" s="225" t="s">
        <v>68</v>
      </c>
      <c r="D6" s="237">
        <v>0.75110599246096366</v>
      </c>
      <c r="E6" s="238">
        <v>0.73161506387194519</v>
      </c>
      <c r="F6" s="71"/>
      <c r="G6" s="9"/>
      <c r="H6" s="9"/>
      <c r="I6" s="9"/>
    </row>
    <row r="7" spans="3:9" ht="15" x14ac:dyDescent="0.2">
      <c r="C7" s="225" t="s">
        <v>69</v>
      </c>
      <c r="D7" s="237">
        <v>0.7457392493791527</v>
      </c>
      <c r="E7" s="238">
        <v>0.73860848897009068</v>
      </c>
      <c r="F7" s="71"/>
      <c r="G7" s="9"/>
      <c r="H7" s="9"/>
      <c r="I7" s="9"/>
    </row>
    <row r="8" spans="3:9" ht="15" x14ac:dyDescent="0.2">
      <c r="C8" s="225" t="s">
        <v>70</v>
      </c>
      <c r="D8" s="237">
        <v>0.74656933599875075</v>
      </c>
      <c r="E8" s="238">
        <v>0.73939630173408888</v>
      </c>
      <c r="F8" s="71"/>
      <c r="G8" s="9"/>
      <c r="H8" s="9"/>
      <c r="I8" s="9"/>
    </row>
    <row r="9" spans="3:9" ht="15" x14ac:dyDescent="0.2">
      <c r="C9" s="225" t="s">
        <v>71</v>
      </c>
      <c r="D9" s="237">
        <v>0.74767474993164129</v>
      </c>
      <c r="E9" s="238">
        <v>0.74464663182752422</v>
      </c>
      <c r="F9" s="71"/>
      <c r="G9" s="9"/>
      <c r="H9" s="9"/>
      <c r="I9" s="9"/>
    </row>
    <row r="10" spans="3:9" ht="15" x14ac:dyDescent="0.2">
      <c r="C10" s="225" t="s">
        <v>72</v>
      </c>
      <c r="D10" s="237">
        <v>0.74282440820699813</v>
      </c>
      <c r="E10" s="238">
        <v>0.74480354518047576</v>
      </c>
      <c r="F10" s="71"/>
      <c r="G10" s="9"/>
      <c r="H10" s="9"/>
      <c r="I10" s="9"/>
    </row>
    <row r="11" spans="3:9" ht="15" x14ac:dyDescent="0.2">
      <c r="C11" s="225" t="s">
        <v>73</v>
      </c>
      <c r="D11" s="237">
        <v>0.74207964330236009</v>
      </c>
      <c r="E11" s="238">
        <v>0.74448672669074933</v>
      </c>
      <c r="F11" s="71"/>
      <c r="G11" s="9"/>
      <c r="H11" s="9"/>
      <c r="I11" s="9"/>
    </row>
    <row r="12" spans="3:9" ht="15" x14ac:dyDescent="0.2">
      <c r="C12" s="225" t="s">
        <v>74</v>
      </c>
      <c r="D12" s="237">
        <v>0.72409539318019933</v>
      </c>
      <c r="E12" s="238">
        <v>0.73971331553978215</v>
      </c>
      <c r="F12" s="71"/>
      <c r="G12" s="9"/>
      <c r="H12" s="9"/>
      <c r="I12" s="9"/>
    </row>
    <row r="13" spans="3:9" ht="15" x14ac:dyDescent="0.2">
      <c r="C13" s="225" t="s">
        <v>75</v>
      </c>
      <c r="D13" s="237">
        <v>0.71910972244048654</v>
      </c>
      <c r="E13" s="238">
        <v>0.74253501862800353</v>
      </c>
      <c r="F13" s="71"/>
      <c r="G13" s="9"/>
      <c r="H13" s="9"/>
      <c r="I13" s="9"/>
    </row>
    <row r="14" spans="3:9" ht="15" x14ac:dyDescent="0.2">
      <c r="C14" s="225" t="s">
        <v>76</v>
      </c>
      <c r="D14" s="237">
        <v>0.71288839945660698</v>
      </c>
      <c r="E14" s="238">
        <v>0.73957774480518179</v>
      </c>
      <c r="F14" s="71"/>
      <c r="G14" s="9"/>
      <c r="H14" s="9"/>
      <c r="I14" s="9"/>
    </row>
    <row r="15" spans="3:9" ht="15" x14ac:dyDescent="0.2">
      <c r="C15" s="225" t="s">
        <v>77</v>
      </c>
      <c r="D15" s="237">
        <v>0.71413224669245456</v>
      </c>
      <c r="E15" s="238">
        <v>0.72540997286779219</v>
      </c>
      <c r="F15" s="71"/>
      <c r="G15" s="9"/>
      <c r="H15" s="9"/>
      <c r="I15" s="9"/>
    </row>
    <row r="16" spans="3:9" ht="15" x14ac:dyDescent="0.2">
      <c r="C16" s="225" t="s">
        <v>78</v>
      </c>
      <c r="D16" s="237">
        <v>0.70200198997287122</v>
      </c>
      <c r="E16" s="238">
        <v>0.72178199659387909</v>
      </c>
      <c r="F16" s="71"/>
      <c r="G16" s="9"/>
      <c r="H16" s="9"/>
      <c r="I16" s="9"/>
    </row>
    <row r="17" spans="3:9" ht="15" x14ac:dyDescent="0.2">
      <c r="C17" s="225" t="s">
        <v>79</v>
      </c>
      <c r="D17" s="237">
        <v>0.70251991222420518</v>
      </c>
      <c r="E17" s="238">
        <v>0.72891280117947477</v>
      </c>
      <c r="F17" s="71"/>
      <c r="G17" s="9"/>
      <c r="H17" s="9"/>
      <c r="I17" s="9"/>
    </row>
    <row r="18" spans="3:9" ht="15" x14ac:dyDescent="0.2">
      <c r="C18" s="225" t="s">
        <v>80</v>
      </c>
      <c r="D18" s="237">
        <v>0.70048688136408199</v>
      </c>
      <c r="E18" s="238">
        <v>0.71984437984038818</v>
      </c>
      <c r="F18" s="71"/>
      <c r="G18" s="9"/>
      <c r="H18" s="9"/>
      <c r="I18" s="9"/>
    </row>
    <row r="19" spans="3:9" ht="15" x14ac:dyDescent="0.2">
      <c r="C19" s="225" t="s">
        <v>81</v>
      </c>
      <c r="D19" s="237">
        <v>0.70529857370167837</v>
      </c>
      <c r="E19" s="238">
        <v>0.71695153257850719</v>
      </c>
      <c r="F19" s="71"/>
      <c r="G19" s="9"/>
      <c r="H19" s="9"/>
      <c r="I19" s="9"/>
    </row>
    <row r="20" spans="3:9" ht="15" customHeight="1" x14ac:dyDescent="0.2">
      <c r="C20" s="225" t="s">
        <v>82</v>
      </c>
      <c r="D20" s="237">
        <v>0.70739786092078916</v>
      </c>
      <c r="E20" s="238">
        <v>0.72685970353844598</v>
      </c>
      <c r="F20" s="71"/>
      <c r="G20" s="9"/>
    </row>
    <row r="21" spans="3:9" ht="15" x14ac:dyDescent="0.2">
      <c r="C21" s="225" t="s">
        <v>83</v>
      </c>
      <c r="D21" s="237">
        <v>0.70725673685839152</v>
      </c>
      <c r="E21" s="238">
        <v>0.73524855813214596</v>
      </c>
      <c r="F21" s="71"/>
      <c r="G21" s="9"/>
    </row>
    <row r="22" spans="3:9" ht="15" x14ac:dyDescent="0.2">
      <c r="C22" s="225" t="s">
        <v>84</v>
      </c>
      <c r="D22" s="237">
        <v>0.71442240809447322</v>
      </c>
      <c r="E22" s="238">
        <v>0.73303972118674277</v>
      </c>
      <c r="F22" s="71"/>
      <c r="G22" s="9"/>
    </row>
    <row r="23" spans="3:9" ht="15" x14ac:dyDescent="0.2">
      <c r="C23" s="225" t="s">
        <v>85</v>
      </c>
      <c r="D23" s="237">
        <v>0.69573058360742968</v>
      </c>
      <c r="E23" s="238">
        <v>0.71208293958138003</v>
      </c>
      <c r="F23" s="226"/>
      <c r="G23" s="9"/>
    </row>
    <row r="24" spans="3:9" ht="15" x14ac:dyDescent="0.2">
      <c r="C24" s="225" t="s">
        <v>86</v>
      </c>
      <c r="D24" s="237">
        <v>0.70161491081818839</v>
      </c>
      <c r="E24" s="238">
        <v>0.72413896226284979</v>
      </c>
      <c r="F24" s="71"/>
      <c r="G24" s="9"/>
    </row>
    <row r="25" spans="3:9" ht="15" x14ac:dyDescent="0.2">
      <c r="C25" s="225" t="s">
        <v>87</v>
      </c>
      <c r="D25" s="257">
        <v>0.70264776470714818</v>
      </c>
      <c r="E25" s="258">
        <v>0.73051812755529322</v>
      </c>
      <c r="F25" s="226"/>
    </row>
    <row r="26" spans="3:9" ht="14.25" customHeight="1" thickBot="1" x14ac:dyDescent="0.25">
      <c r="C26" s="227" t="s">
        <v>107</v>
      </c>
      <c r="D26" s="239">
        <v>0.71213095298031903</v>
      </c>
      <c r="E26" s="240">
        <v>0.7394055564669314</v>
      </c>
    </row>
    <row r="27" spans="3:9" ht="15" x14ac:dyDescent="0.2">
      <c r="C27" s="10"/>
      <c r="D27" s="9"/>
      <c r="E27" s="9"/>
      <c r="F27" s="9"/>
      <c r="G27" s="9"/>
    </row>
    <row r="28" spans="3:9" ht="15" x14ac:dyDescent="0.2">
      <c r="C28" s="10"/>
      <c r="D28" s="9"/>
      <c r="E28" s="9"/>
      <c r="F28" s="9"/>
      <c r="G28" s="9"/>
    </row>
    <row r="30" spans="3:9" ht="15" customHeight="1" x14ac:dyDescent="0.15"/>
    <row r="37" spans="2:13" ht="15" customHeight="1" x14ac:dyDescent="0.15"/>
    <row r="38" spans="2:13" ht="38.25" customHeight="1" x14ac:dyDescent="0.15">
      <c r="B38" s="358" t="s">
        <v>158</v>
      </c>
      <c r="C38" s="359"/>
      <c r="D38" s="359"/>
      <c r="E38" s="359"/>
      <c r="F38" s="359"/>
      <c r="G38" s="359"/>
      <c r="H38" s="359"/>
      <c r="I38" s="359"/>
      <c r="J38" s="359"/>
      <c r="K38" s="359"/>
      <c r="L38" s="359"/>
      <c r="M38" s="359"/>
    </row>
    <row r="39" spans="2:13" ht="25" customHeight="1" x14ac:dyDescent="0.15">
      <c r="B39" s="359"/>
      <c r="C39" s="359"/>
      <c r="D39" s="359"/>
      <c r="E39" s="359"/>
      <c r="F39" s="359"/>
      <c r="G39" s="359"/>
      <c r="H39" s="359"/>
      <c r="I39" s="359"/>
      <c r="J39" s="359"/>
      <c r="K39" s="359"/>
      <c r="L39" s="359"/>
      <c r="M39" s="359"/>
    </row>
    <row r="41" spans="2:13" ht="15" customHeight="1" x14ac:dyDescent="0.15"/>
    <row r="43" spans="2:13" ht="12.75" customHeight="1" x14ac:dyDescent="0.15"/>
  </sheetData>
  <mergeCells count="1">
    <mergeCell ref="B38:M39"/>
  </mergeCells>
  <phoneticPr fontId="59" type="noConversion"/>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00B0F0"/>
  </sheetPr>
  <dimension ref="B1:M49"/>
  <sheetViews>
    <sheetView zoomScaleNormal="100" workbookViewId="0">
      <selection activeCell="N2" sqref="N2"/>
    </sheetView>
  </sheetViews>
  <sheetFormatPr baseColWidth="10" defaultColWidth="9" defaultRowHeight="13" x14ac:dyDescent="0.15"/>
  <cols>
    <col min="1" max="3" width="9" style="8"/>
    <col min="4" max="4" width="13.1640625" style="8" customWidth="1"/>
    <col min="5" max="5" width="10.6640625" style="8" customWidth="1"/>
    <col min="6" max="16384" width="9" style="8"/>
  </cols>
  <sheetData>
    <row r="1" spans="3:9" ht="15.75" customHeight="1" thickBot="1" x14ac:dyDescent="0.2"/>
    <row r="2" spans="3:9" ht="16" thickBot="1" x14ac:dyDescent="0.25">
      <c r="C2" s="297"/>
      <c r="D2" s="297" t="s">
        <v>18</v>
      </c>
      <c r="E2" s="298" t="s">
        <v>19</v>
      </c>
    </row>
    <row r="3" spans="3:9" ht="15" x14ac:dyDescent="0.2">
      <c r="C3" s="241" t="s">
        <v>65</v>
      </c>
      <c r="D3" s="304">
        <v>0.82603227697820847</v>
      </c>
      <c r="E3" s="304">
        <v>0.87534729040458192</v>
      </c>
      <c r="F3" s="71"/>
      <c r="G3" s="9"/>
      <c r="H3" s="9"/>
      <c r="I3" s="9"/>
    </row>
    <row r="4" spans="3:9" ht="15" x14ac:dyDescent="0.2">
      <c r="C4" s="242" t="s">
        <v>66</v>
      </c>
      <c r="D4" s="305">
        <v>0.82019695459227238</v>
      </c>
      <c r="E4" s="305">
        <v>0.8739578734786142</v>
      </c>
      <c r="F4" s="71"/>
      <c r="G4" s="9"/>
      <c r="H4" s="9"/>
      <c r="I4" s="9"/>
    </row>
    <row r="5" spans="3:9" ht="15" customHeight="1" x14ac:dyDescent="0.2">
      <c r="C5" s="242" t="s">
        <v>67</v>
      </c>
      <c r="D5" s="305">
        <v>0.81402461393067993</v>
      </c>
      <c r="E5" s="305">
        <v>0.86749626273065639</v>
      </c>
      <c r="F5" s="71"/>
      <c r="G5" s="9"/>
      <c r="H5" s="9"/>
      <c r="I5" s="9"/>
    </row>
    <row r="6" spans="3:9" ht="15" x14ac:dyDescent="0.2">
      <c r="C6" s="242" t="s">
        <v>68</v>
      </c>
      <c r="D6" s="305">
        <v>0.81053026098362158</v>
      </c>
      <c r="E6" s="305">
        <v>0.87011224679851451</v>
      </c>
      <c r="F6" s="71"/>
      <c r="G6" s="9"/>
      <c r="H6" s="9"/>
      <c r="I6" s="9"/>
    </row>
    <row r="7" spans="3:9" ht="15" customHeight="1" x14ac:dyDescent="0.2">
      <c r="C7" s="242" t="s">
        <v>69</v>
      </c>
      <c r="D7" s="305">
        <v>0.80349597096195391</v>
      </c>
      <c r="E7" s="305">
        <v>0.88357788252362301</v>
      </c>
      <c r="F7" s="71"/>
      <c r="G7" s="9"/>
      <c r="H7" s="9"/>
      <c r="I7" s="9"/>
    </row>
    <row r="8" spans="3:9" ht="15" x14ac:dyDescent="0.2">
      <c r="C8" s="242" t="s">
        <v>70</v>
      </c>
      <c r="D8" s="305">
        <v>0.80248679718143434</v>
      </c>
      <c r="E8" s="305">
        <v>0.88175219201362121</v>
      </c>
      <c r="F8" s="71"/>
      <c r="G8" s="9"/>
      <c r="H8" s="9"/>
      <c r="I8" s="9"/>
    </row>
    <row r="9" spans="3:9" ht="15" customHeight="1" x14ac:dyDescent="0.2">
      <c r="C9" s="242" t="s">
        <v>71</v>
      </c>
      <c r="D9" s="305">
        <v>0.80507570461262357</v>
      </c>
      <c r="E9" s="305">
        <v>0.88274020408356657</v>
      </c>
      <c r="F9" s="71"/>
      <c r="G9" s="9"/>
      <c r="H9" s="9"/>
      <c r="I9" s="9"/>
    </row>
    <row r="10" spans="3:9" ht="15" x14ac:dyDescent="0.2">
      <c r="C10" s="242" t="s">
        <v>72</v>
      </c>
      <c r="D10" s="305">
        <v>0.7991929439196811</v>
      </c>
      <c r="E10" s="305">
        <v>0.88663044158061066</v>
      </c>
      <c r="F10" s="71"/>
      <c r="G10" s="9"/>
      <c r="H10" s="9"/>
      <c r="I10" s="9"/>
    </row>
    <row r="11" spans="3:9" ht="15" x14ac:dyDescent="0.2">
      <c r="C11" s="242" t="s">
        <v>73</v>
      </c>
      <c r="D11" s="305">
        <v>0.7957115239398902</v>
      </c>
      <c r="E11" s="305">
        <v>0.87663425844272003</v>
      </c>
      <c r="F11" s="71"/>
      <c r="G11" s="9"/>
      <c r="H11" s="9"/>
      <c r="I11" s="9"/>
    </row>
    <row r="12" spans="3:9" ht="15" x14ac:dyDescent="0.2">
      <c r="C12" s="242" t="s">
        <v>74</v>
      </c>
      <c r="D12" s="305">
        <v>0.7756836836016141</v>
      </c>
      <c r="E12" s="305">
        <v>0.86583492489960823</v>
      </c>
      <c r="F12" s="71"/>
      <c r="G12" s="9"/>
      <c r="H12" s="9"/>
      <c r="I12" s="9"/>
    </row>
    <row r="13" spans="3:9" ht="15" x14ac:dyDescent="0.2">
      <c r="C13" s="242" t="s">
        <v>75</v>
      </c>
      <c r="D13" s="305">
        <v>0.76765745896421511</v>
      </c>
      <c r="E13" s="305">
        <v>0.86829758004589663</v>
      </c>
      <c r="F13" s="71"/>
      <c r="G13" s="9"/>
      <c r="H13" s="9"/>
      <c r="I13" s="9"/>
    </row>
    <row r="14" spans="3:9" ht="15" x14ac:dyDescent="0.2">
      <c r="C14" s="242" t="s">
        <v>76</v>
      </c>
      <c r="D14" s="305">
        <v>0.76287734426646026</v>
      </c>
      <c r="E14" s="305">
        <v>0.86310858859820716</v>
      </c>
      <c r="F14" s="71"/>
      <c r="G14" s="9"/>
      <c r="H14" s="9"/>
      <c r="I14" s="9"/>
    </row>
    <row r="15" spans="3:9" ht="15" customHeight="1" x14ac:dyDescent="0.2">
      <c r="C15" s="242" t="s">
        <v>77</v>
      </c>
      <c r="D15" s="305">
        <v>0.76561041575213395</v>
      </c>
      <c r="E15" s="305">
        <v>0.85069449724765123</v>
      </c>
      <c r="F15" s="71"/>
      <c r="G15" s="9"/>
      <c r="H15" s="9"/>
      <c r="I15" s="9"/>
    </row>
    <row r="16" spans="3:9" ht="15" x14ac:dyDescent="0.2">
      <c r="C16" s="242" t="s">
        <v>78</v>
      </c>
      <c r="D16" s="305">
        <v>0.75131813146451099</v>
      </c>
      <c r="E16" s="305">
        <v>0.86342739165944882</v>
      </c>
      <c r="F16" s="71"/>
      <c r="G16" s="9"/>
      <c r="H16" s="9"/>
      <c r="I16" s="9"/>
    </row>
    <row r="17" spans="3:9" ht="15" x14ac:dyDescent="0.2">
      <c r="C17" s="242" t="s">
        <v>79</v>
      </c>
      <c r="D17" s="305">
        <v>0.75126657667354624</v>
      </c>
      <c r="E17" s="305">
        <v>0.86962280879973941</v>
      </c>
      <c r="F17" s="71"/>
      <c r="G17" s="9"/>
      <c r="H17" s="9"/>
      <c r="I17" s="9"/>
    </row>
    <row r="18" spans="3:9" ht="15" x14ac:dyDescent="0.2">
      <c r="C18" s="242" t="s">
        <v>80</v>
      </c>
      <c r="D18" s="305">
        <v>0.74991612349534587</v>
      </c>
      <c r="E18" s="305">
        <v>0.85626040582570961</v>
      </c>
      <c r="F18" s="71"/>
      <c r="G18" s="9"/>
      <c r="H18" s="9"/>
      <c r="I18" s="9"/>
    </row>
    <row r="19" spans="3:9" ht="15" customHeight="1" x14ac:dyDescent="0.2">
      <c r="C19" s="242" t="s">
        <v>81</v>
      </c>
      <c r="D19" s="305">
        <v>0.75661407024264182</v>
      </c>
      <c r="E19" s="305">
        <v>0.85049360305126465</v>
      </c>
      <c r="F19" s="71"/>
      <c r="G19" s="9"/>
      <c r="H19" s="9"/>
      <c r="I19" s="9"/>
    </row>
    <row r="20" spans="3:9" ht="15" x14ac:dyDescent="0.2">
      <c r="C20" s="242" t="s">
        <v>82</v>
      </c>
      <c r="D20" s="305">
        <v>0.75703868319062351</v>
      </c>
      <c r="E20" s="305">
        <v>0.86374969272228208</v>
      </c>
      <c r="F20" s="71"/>
      <c r="G20" s="9"/>
    </row>
    <row r="21" spans="3:9" ht="15" customHeight="1" x14ac:dyDescent="0.2">
      <c r="C21" s="242" t="s">
        <v>83</v>
      </c>
      <c r="D21" s="305">
        <v>0.75689862635488636</v>
      </c>
      <c r="E21" s="305">
        <v>0.8663080688536674</v>
      </c>
      <c r="F21" s="71"/>
      <c r="G21" s="9"/>
    </row>
    <row r="22" spans="3:9" ht="15" x14ac:dyDescent="0.2">
      <c r="C22" s="242" t="s">
        <v>84</v>
      </c>
      <c r="D22" s="305">
        <v>0.76300096571048226</v>
      </c>
      <c r="E22" s="305">
        <v>0.86355127015860234</v>
      </c>
      <c r="F22" s="71"/>
      <c r="G22" s="9"/>
    </row>
    <row r="23" spans="3:9" ht="15" x14ac:dyDescent="0.2">
      <c r="C23" s="242" t="s">
        <v>85</v>
      </c>
      <c r="D23" s="305">
        <v>0.74051153919143464</v>
      </c>
      <c r="E23" s="305">
        <v>0.8537320516154786</v>
      </c>
      <c r="F23" s="71"/>
      <c r="G23" s="9"/>
    </row>
    <row r="24" spans="3:9" ht="15" x14ac:dyDescent="0.2">
      <c r="C24" s="242" t="s">
        <v>86</v>
      </c>
      <c r="D24" s="305">
        <v>0.74870440251808157</v>
      </c>
      <c r="E24" s="305">
        <v>0.85521854889629156</v>
      </c>
      <c r="F24" s="71"/>
      <c r="G24" s="9"/>
    </row>
    <row r="25" spans="3:9" ht="15" x14ac:dyDescent="0.2">
      <c r="C25" s="242" t="s">
        <v>87</v>
      </c>
      <c r="D25" s="305">
        <v>0.74927733187357504</v>
      </c>
      <c r="E25" s="305">
        <v>0.8571067054019178</v>
      </c>
      <c r="F25" s="71"/>
    </row>
    <row r="26" spans="3:9" ht="14.25" customHeight="1" thickBot="1" x14ac:dyDescent="0.25">
      <c r="C26" s="243" t="s">
        <v>107</v>
      </c>
      <c r="D26" s="306">
        <v>0.75621480217456949</v>
      </c>
      <c r="E26" s="306">
        <v>0.85513362113273705</v>
      </c>
    </row>
    <row r="27" spans="3:9" ht="15" customHeight="1" x14ac:dyDescent="0.2">
      <c r="C27" s="10"/>
      <c r="D27" s="9"/>
      <c r="E27" s="9"/>
      <c r="F27" s="9"/>
      <c r="G27" s="9"/>
    </row>
    <row r="28" spans="3:9" ht="15" x14ac:dyDescent="0.2">
      <c r="C28" s="10"/>
      <c r="D28" s="9"/>
      <c r="E28" s="9"/>
      <c r="F28" s="9"/>
      <c r="G28" s="9"/>
    </row>
    <row r="37" spans="2:13" ht="15" customHeight="1" x14ac:dyDescent="0.15"/>
    <row r="38" spans="2:13" ht="38.25" customHeight="1" x14ac:dyDescent="0.15">
      <c r="B38" s="358" t="s">
        <v>110</v>
      </c>
      <c r="C38" s="359"/>
      <c r="D38" s="359"/>
      <c r="E38" s="359"/>
      <c r="F38" s="359"/>
      <c r="G38" s="359"/>
      <c r="H38" s="359"/>
      <c r="I38" s="359"/>
      <c r="J38" s="359"/>
      <c r="K38" s="359"/>
      <c r="L38" s="359"/>
      <c r="M38" s="359"/>
    </row>
    <row r="39" spans="2:13" ht="25" customHeight="1" x14ac:dyDescent="0.15">
      <c r="B39" s="359"/>
      <c r="C39" s="359"/>
      <c r="D39" s="359"/>
      <c r="E39" s="359"/>
      <c r="F39" s="359"/>
      <c r="G39" s="359"/>
      <c r="H39" s="359"/>
      <c r="I39" s="359"/>
      <c r="J39" s="359"/>
      <c r="K39" s="359"/>
      <c r="L39" s="359"/>
      <c r="M39" s="359"/>
    </row>
    <row r="41" spans="2:13" ht="15" customHeight="1" x14ac:dyDescent="0.15"/>
    <row r="43" spans="2:13" ht="12.75" customHeight="1" x14ac:dyDescent="0.15"/>
    <row r="49" ht="12.75" customHeight="1" x14ac:dyDescent="0.15"/>
  </sheetData>
  <mergeCells count="1">
    <mergeCell ref="B38:M39"/>
  </mergeCells>
  <phoneticPr fontId="59" type="noConversion"/>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tabColor rgb="FF00B0F0"/>
  </sheetPr>
  <dimension ref="B3:M52"/>
  <sheetViews>
    <sheetView zoomScaleNormal="100" workbookViewId="0">
      <selection activeCell="B42" sqref="B42"/>
    </sheetView>
  </sheetViews>
  <sheetFormatPr baseColWidth="10" defaultColWidth="9" defaultRowHeight="13" x14ac:dyDescent="0.15"/>
  <cols>
    <col min="1" max="3" width="9" style="8"/>
    <col min="4" max="4" width="6.83203125" style="8" bestFit="1" customWidth="1"/>
    <col min="5" max="5" width="10.1640625" style="8" bestFit="1" customWidth="1"/>
    <col min="6" max="16384" width="9" style="8"/>
  </cols>
  <sheetData>
    <row r="3" spans="3:9" ht="14" thickBot="1" x14ac:dyDescent="0.2"/>
    <row r="4" spans="3:9" ht="15.75" customHeight="1" thickBot="1" x14ac:dyDescent="0.25">
      <c r="C4" s="297"/>
      <c r="D4" s="279" t="s">
        <v>18</v>
      </c>
      <c r="E4" s="280" t="s">
        <v>19</v>
      </c>
    </row>
    <row r="5" spans="3:9" ht="15" x14ac:dyDescent="0.2">
      <c r="C5" s="241" t="s">
        <v>65</v>
      </c>
      <c r="D5" s="235">
        <v>0.89319386797309153</v>
      </c>
      <c r="E5" s="236">
        <v>0.92169713670748399</v>
      </c>
      <c r="F5" s="71"/>
      <c r="G5" s="9"/>
      <c r="H5" s="9"/>
      <c r="I5" s="9"/>
    </row>
    <row r="6" spans="3:9" ht="15" x14ac:dyDescent="0.2">
      <c r="C6" s="242" t="s">
        <v>66</v>
      </c>
      <c r="D6" s="237">
        <v>0.8886298444930838</v>
      </c>
      <c r="E6" s="238">
        <v>0.92030650421223248</v>
      </c>
      <c r="F6" s="71"/>
      <c r="G6" s="9"/>
      <c r="H6" s="9"/>
      <c r="I6" s="9"/>
    </row>
    <row r="7" spans="3:9" ht="15" x14ac:dyDescent="0.2">
      <c r="C7" s="242" t="s">
        <v>67</v>
      </c>
      <c r="D7" s="237">
        <v>0.88250405386991426</v>
      </c>
      <c r="E7" s="238">
        <v>0.9143124331530964</v>
      </c>
      <c r="F7" s="71"/>
      <c r="G7" s="9"/>
      <c r="H7" s="9"/>
      <c r="I7" s="9"/>
    </row>
    <row r="8" spans="3:9" ht="15" x14ac:dyDescent="0.2">
      <c r="C8" s="242" t="s">
        <v>68</v>
      </c>
      <c r="D8" s="237">
        <v>0.88353853478757738</v>
      </c>
      <c r="E8" s="238">
        <v>0.91265674714256217</v>
      </c>
      <c r="F8" s="71"/>
      <c r="G8" s="9"/>
      <c r="H8" s="9"/>
      <c r="I8" s="9"/>
    </row>
    <row r="9" spans="3:9" ht="15" x14ac:dyDescent="0.2">
      <c r="C9" s="242" t="s">
        <v>69</v>
      </c>
      <c r="D9" s="237">
        <v>0.87580974003022061</v>
      </c>
      <c r="E9" s="238">
        <v>0.92588620895344764</v>
      </c>
      <c r="F9" s="71"/>
      <c r="G9" s="9"/>
      <c r="H9" s="9"/>
      <c r="I9" s="9"/>
    </row>
    <row r="10" spans="3:9" ht="15" x14ac:dyDescent="0.2">
      <c r="C10" s="242" t="s">
        <v>70</v>
      </c>
      <c r="D10" s="237">
        <v>0.87717172443890812</v>
      </c>
      <c r="E10" s="238">
        <v>0.92362219805392076</v>
      </c>
      <c r="F10" s="71"/>
      <c r="G10" s="9"/>
      <c r="H10" s="9"/>
      <c r="I10" s="9"/>
    </row>
    <row r="11" spans="3:9" ht="15" x14ac:dyDescent="0.2">
      <c r="C11" s="242" t="s">
        <v>71</v>
      </c>
      <c r="D11" s="237">
        <v>0.88113951890558606</v>
      </c>
      <c r="E11" s="238">
        <v>0.93148188579139946</v>
      </c>
      <c r="F11" s="71"/>
      <c r="G11" s="9"/>
      <c r="H11" s="9"/>
      <c r="I11" s="9"/>
    </row>
    <row r="12" spans="3:9" ht="15" x14ac:dyDescent="0.2">
      <c r="C12" s="242" t="s">
        <v>72</v>
      </c>
      <c r="D12" s="237">
        <v>0.87915465549744032</v>
      </c>
      <c r="E12" s="238">
        <v>0.93378973021408229</v>
      </c>
      <c r="F12" s="71"/>
      <c r="G12" s="9"/>
      <c r="H12" s="9"/>
      <c r="I12" s="9"/>
    </row>
    <row r="13" spans="3:9" ht="15" x14ac:dyDescent="0.2">
      <c r="C13" s="242" t="s">
        <v>73</v>
      </c>
      <c r="D13" s="237">
        <v>0.87293727194073656</v>
      </c>
      <c r="E13" s="238">
        <v>0.92402930550372986</v>
      </c>
      <c r="F13" s="71"/>
      <c r="G13" s="9"/>
      <c r="H13" s="9"/>
      <c r="I13" s="9"/>
    </row>
    <row r="14" spans="3:9" ht="15" customHeight="1" x14ac:dyDescent="0.2">
      <c r="C14" s="242" t="s">
        <v>74</v>
      </c>
      <c r="D14" s="237">
        <v>0.86088680877302659</v>
      </c>
      <c r="E14" s="238">
        <v>0.91460082255491348</v>
      </c>
      <c r="F14" s="71"/>
      <c r="G14" s="9"/>
      <c r="H14" s="9"/>
      <c r="I14" s="9"/>
    </row>
    <row r="15" spans="3:9" ht="15" customHeight="1" x14ac:dyDescent="0.2">
      <c r="C15" s="242" t="s">
        <v>75</v>
      </c>
      <c r="D15" s="237">
        <v>0.8508347519111904</v>
      </c>
      <c r="E15" s="238">
        <v>0.92435265865821092</v>
      </c>
      <c r="F15" s="71"/>
      <c r="G15" s="9"/>
      <c r="H15" s="9"/>
      <c r="I15" s="9"/>
    </row>
    <row r="16" spans="3:9" ht="15" customHeight="1" x14ac:dyDescent="0.2">
      <c r="C16" s="242" t="s">
        <v>76</v>
      </c>
      <c r="D16" s="237">
        <v>0.8444324625092251</v>
      </c>
      <c r="E16" s="238">
        <v>0.9205181354727392</v>
      </c>
      <c r="F16" s="71"/>
      <c r="G16" s="9"/>
      <c r="H16" s="9"/>
      <c r="I16" s="9"/>
    </row>
    <row r="17" spans="3:9" ht="15" x14ac:dyDescent="0.2">
      <c r="C17" s="242" t="s">
        <v>77</v>
      </c>
      <c r="D17" s="237">
        <v>0.84512171827303517</v>
      </c>
      <c r="E17" s="238">
        <v>0.91232061481663662</v>
      </c>
      <c r="F17" s="71"/>
      <c r="G17" s="9"/>
      <c r="H17" s="9"/>
      <c r="I17" s="9"/>
    </row>
    <row r="18" spans="3:9" ht="15" x14ac:dyDescent="0.2">
      <c r="C18" s="242" t="s">
        <v>78</v>
      </c>
      <c r="D18" s="237">
        <v>0.83784705318033359</v>
      </c>
      <c r="E18" s="238">
        <v>0.92167876509460245</v>
      </c>
      <c r="F18" s="71"/>
      <c r="G18" s="9"/>
      <c r="H18" s="9"/>
      <c r="I18" s="9"/>
    </row>
    <row r="19" spans="3:9" ht="15" x14ac:dyDescent="0.2">
      <c r="C19" s="242" t="s">
        <v>79</v>
      </c>
      <c r="D19" s="237">
        <v>0.83468098782138034</v>
      </c>
      <c r="E19" s="238">
        <v>0.92238766728149246</v>
      </c>
      <c r="F19" s="71"/>
      <c r="G19" s="9"/>
      <c r="H19" s="9"/>
      <c r="I19" s="9"/>
    </row>
    <row r="20" spans="3:9" ht="15" x14ac:dyDescent="0.2">
      <c r="C20" s="242" t="s">
        <v>80</v>
      </c>
      <c r="D20" s="237">
        <v>0.83738198615914117</v>
      </c>
      <c r="E20" s="238">
        <v>0.91131605379302338</v>
      </c>
      <c r="F20" s="71"/>
      <c r="G20" s="9"/>
      <c r="H20" s="9"/>
      <c r="I20" s="9"/>
    </row>
    <row r="21" spans="3:9" ht="15" x14ac:dyDescent="0.2">
      <c r="C21" s="242" t="s">
        <v>81</v>
      </c>
      <c r="D21" s="237">
        <v>0.84068366498141922</v>
      </c>
      <c r="E21" s="238">
        <v>0.91240555304918103</v>
      </c>
      <c r="F21" s="71"/>
      <c r="G21" s="9"/>
      <c r="H21" s="9"/>
      <c r="I21" s="9"/>
    </row>
    <row r="22" spans="3:9" ht="15" customHeight="1" x14ac:dyDescent="0.2">
      <c r="C22" s="242" t="s">
        <v>82</v>
      </c>
      <c r="D22" s="237">
        <v>0.84335834532403442</v>
      </c>
      <c r="E22" s="238">
        <v>0.92059139173154192</v>
      </c>
      <c r="F22" s="71"/>
      <c r="G22" s="9"/>
    </row>
    <row r="23" spans="3:9" ht="15" x14ac:dyDescent="0.2">
      <c r="C23" s="242" t="s">
        <v>83</v>
      </c>
      <c r="D23" s="237">
        <v>0.84561681514640963</v>
      </c>
      <c r="E23" s="238">
        <v>0.92325000654711775</v>
      </c>
      <c r="F23" s="71"/>
      <c r="G23" s="9"/>
    </row>
    <row r="24" spans="3:9" ht="15" x14ac:dyDescent="0.2">
      <c r="C24" s="242" t="s">
        <v>84</v>
      </c>
      <c r="D24" s="237">
        <v>0.85112543399238627</v>
      </c>
      <c r="E24" s="238">
        <v>0.91759690863386678</v>
      </c>
      <c r="F24" s="71"/>
      <c r="G24" s="9"/>
    </row>
    <row r="25" spans="3:9" ht="15" x14ac:dyDescent="0.2">
      <c r="C25" s="242" t="s">
        <v>85</v>
      </c>
      <c r="D25" s="237">
        <v>0.82323724388348207</v>
      </c>
      <c r="E25" s="238">
        <v>0.91406640867370148</v>
      </c>
      <c r="F25" s="226"/>
      <c r="G25" s="9"/>
    </row>
    <row r="26" spans="3:9" ht="15" x14ac:dyDescent="0.2">
      <c r="C26" s="242" t="s">
        <v>86</v>
      </c>
      <c r="D26" s="237">
        <v>0.83158398603635486</v>
      </c>
      <c r="E26" s="238">
        <v>0.91529852279157808</v>
      </c>
      <c r="F26" s="71"/>
      <c r="G26" s="9"/>
    </row>
    <row r="27" spans="3:9" ht="15" x14ac:dyDescent="0.2">
      <c r="C27" s="242" t="s">
        <v>87</v>
      </c>
      <c r="D27" s="237">
        <v>0.83672766949225419</v>
      </c>
      <c r="E27" s="238">
        <v>0.90744816222781954</v>
      </c>
    </row>
    <row r="28" spans="3:9" ht="14.25" customHeight="1" thickBot="1" x14ac:dyDescent="0.25">
      <c r="C28" s="243" t="s">
        <v>107</v>
      </c>
      <c r="D28" s="239">
        <v>0.84540145435608804</v>
      </c>
      <c r="E28" s="240">
        <v>0.9121298814791694</v>
      </c>
    </row>
    <row r="29" spans="3:9" ht="15" x14ac:dyDescent="0.2">
      <c r="C29" s="10"/>
      <c r="D29" s="9"/>
      <c r="E29" s="9"/>
      <c r="F29" s="9"/>
      <c r="G29" s="9"/>
    </row>
    <row r="30" spans="3:9" ht="15" customHeight="1" x14ac:dyDescent="0.2">
      <c r="C30" s="10"/>
      <c r="D30" s="9"/>
      <c r="E30" s="9"/>
      <c r="F30" s="9"/>
      <c r="G30" s="9"/>
    </row>
    <row r="32" spans="3:9" ht="15" customHeight="1" x14ac:dyDescent="0.15"/>
    <row r="39" spans="2:13" ht="5.25" customHeight="1" x14ac:dyDescent="0.15"/>
    <row r="40" spans="2:13" ht="38.25" customHeight="1" x14ac:dyDescent="0.15">
      <c r="B40" s="358" t="s">
        <v>158</v>
      </c>
      <c r="C40" s="359"/>
      <c r="D40" s="359"/>
      <c r="E40" s="359"/>
      <c r="F40" s="359"/>
      <c r="G40" s="359"/>
      <c r="H40" s="359"/>
      <c r="I40" s="359"/>
      <c r="J40" s="359"/>
      <c r="K40" s="359"/>
      <c r="L40" s="359"/>
      <c r="M40" s="359"/>
    </row>
    <row r="41" spans="2:13" ht="25" customHeight="1" x14ac:dyDescent="0.15">
      <c r="B41" s="359"/>
      <c r="C41" s="359"/>
      <c r="D41" s="359"/>
      <c r="E41" s="359"/>
      <c r="F41" s="359"/>
      <c r="G41" s="359"/>
      <c r="H41" s="359"/>
      <c r="I41" s="359"/>
      <c r="J41" s="359"/>
      <c r="K41" s="359"/>
      <c r="L41" s="359"/>
      <c r="M41" s="359"/>
    </row>
    <row r="43" spans="2:13" ht="15" customHeight="1" x14ac:dyDescent="0.15"/>
    <row r="45" spans="2:13" ht="12.75" customHeight="1" x14ac:dyDescent="0.15"/>
    <row r="52" ht="12.75" customHeight="1" x14ac:dyDescent="0.15"/>
  </sheetData>
  <mergeCells count="1">
    <mergeCell ref="B40:M41"/>
  </mergeCells>
  <phoneticPr fontId="59" type="noConversion"/>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25</vt:i4>
      </vt:variant>
    </vt:vector>
  </HeadingPairs>
  <TitlesOfParts>
    <vt:vector size="25" baseType="lpstr">
      <vt:lpstr>List of Figures and Tables</vt:lpstr>
      <vt:lpstr>Fig 1 </vt:lpstr>
      <vt:lpstr>Fig 2</vt:lpstr>
      <vt:lpstr>Fig 3</vt:lpstr>
      <vt:lpstr>Fig 4</vt:lpstr>
      <vt:lpstr>Fig 5</vt:lpstr>
      <vt:lpstr>Fig 6</vt:lpstr>
      <vt:lpstr>Fig 7</vt:lpstr>
      <vt:lpstr>Fig 8</vt:lpstr>
      <vt:lpstr>Fig 9</vt:lpstr>
      <vt:lpstr>Tab 1</vt:lpstr>
      <vt:lpstr>Tab 2</vt:lpstr>
      <vt:lpstr>Tab 3 </vt:lpstr>
      <vt:lpstr>Tab 4</vt:lpstr>
      <vt:lpstr>Tab 5</vt:lpstr>
      <vt:lpstr>Tab 6</vt:lpstr>
      <vt:lpstr>Tab 7</vt:lpstr>
      <vt:lpstr>Tab 8</vt:lpstr>
      <vt:lpstr>Tab 9</vt:lpstr>
      <vt:lpstr>Tab 10</vt:lpstr>
      <vt:lpstr>Tab 11</vt:lpstr>
      <vt:lpstr>Figures 10-17, All US</vt:lpstr>
      <vt:lpstr>Figures 18-25, US Men 25-54</vt:lpstr>
      <vt:lpstr>Figures 26-33, US Women 25-54</vt:lpstr>
      <vt:lpstr>Figures 34-41, All US 25-54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CIS</dc:creator>
  <cp:lastModifiedBy>Microsoft Office User</cp:lastModifiedBy>
  <cp:lastPrinted>2023-02-06T22:29:35Z</cp:lastPrinted>
  <dcterms:created xsi:type="dcterms:W3CDTF">2008-12-09T17:01:19Z</dcterms:created>
  <dcterms:modified xsi:type="dcterms:W3CDTF">2024-02-12T13:11:56Z</dcterms:modified>
</cp:coreProperties>
</file>