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24226"/>
  <mc:AlternateContent xmlns:mc="http://schemas.openxmlformats.org/markup-compatibility/2006">
    <mc:Choice Requires="x15">
      <x15ac:absPath xmlns:x15ac="http://schemas.microsoft.com/office/spreadsheetml/2010/11/ac" url="/Users/patrickmchugh/Downloads/"/>
    </mc:Choice>
  </mc:AlternateContent>
  <xr:revisionPtr revIDLastSave="0" documentId="13_ncr:1_{D7E1C697-7072-4142-ADA7-56E43EC6205E}" xr6:coauthVersionLast="36" xr6:coauthVersionMax="36" xr10:uidLastSave="{00000000-0000-0000-0000-000000000000}"/>
  <bookViews>
    <workbookView xWindow="0" yWindow="500" windowWidth="26900" windowHeight="15560" tabRatio="882" xr2:uid="{00000000-000D-0000-FFFF-FFFF00000000}"/>
  </bookViews>
  <sheets>
    <sheet name="List of Figures and Tables" sheetId="27" r:id="rId1"/>
    <sheet name="Fig 1" sheetId="48" r:id="rId2"/>
    <sheet name="Fig 2" sheetId="47" r:id="rId3"/>
    <sheet name="Fig 3" sheetId="46" r:id="rId4"/>
    <sheet name="Fig 4" sheetId="45" r:id="rId5"/>
    <sheet name="Fig 5" sheetId="24" r:id="rId6"/>
    <sheet name="Fig 6" sheetId="19" r:id="rId7"/>
    <sheet name="Fig 7" sheetId="36" r:id="rId8"/>
    <sheet name="Fig 8" sheetId="43" r:id="rId9"/>
    <sheet name="Tab 1" sheetId="10" r:id="rId10"/>
    <sheet name="Tab 2" sheetId="22" r:id="rId11"/>
    <sheet name="Tab 3 " sheetId="13" r:id="rId12"/>
    <sheet name="Tab 4" sheetId="20" r:id="rId13"/>
    <sheet name="Tab 5" sheetId="14" r:id="rId14"/>
    <sheet name="Tab 6" sheetId="23" r:id="rId15"/>
    <sheet name="Tab 7" sheetId="15" r:id="rId16"/>
    <sheet name="Tab 8" sheetId="5" r:id="rId17"/>
    <sheet name="Tab 9" sheetId="30" r:id="rId18"/>
    <sheet name="Tab 10" sheetId="32" r:id="rId19"/>
    <sheet name="Figures 9-16, All" sheetId="26" r:id="rId20"/>
    <sheet name="Figures 17-24, Men 25-54" sheetId="35" r:id="rId21"/>
    <sheet name="Figures 25-32, Women 25-54" sheetId="37" r:id="rId22"/>
    <sheet name="Figures 33-40, All 25-54 " sheetId="42" r:id="rId23"/>
  </sheets>
  <calcPr calcId="181029"/>
  <fileRecoveryPr repairLoad="1"/>
</workbook>
</file>

<file path=xl/calcChain.xml><?xml version="1.0" encoding="utf-8"?>
<calcChain xmlns="http://schemas.openxmlformats.org/spreadsheetml/2006/main">
  <c r="I4" i="46" l="1"/>
  <c r="E3" i="45" l="1"/>
  <c r="H10" i="15" l="1"/>
  <c r="I10" i="15"/>
  <c r="J10" i="15"/>
  <c r="D10" i="15"/>
  <c r="C10" i="15"/>
  <c r="R28" i="14" l="1"/>
  <c r="Q28" i="14"/>
  <c r="P28" i="14"/>
  <c r="N28" i="14"/>
  <c r="L28" i="14"/>
  <c r="J28" i="14"/>
  <c r="H28" i="14"/>
  <c r="F28" i="14"/>
  <c r="D28" i="14"/>
  <c r="D28" i="13"/>
  <c r="Q28" i="13"/>
  <c r="N28" i="13"/>
  <c r="L28" i="13"/>
  <c r="J28" i="13"/>
  <c r="H28" i="13"/>
  <c r="F28" i="13"/>
  <c r="R28" i="10"/>
  <c r="P28" i="10"/>
  <c r="N28" i="10"/>
  <c r="L28" i="10"/>
  <c r="J28" i="10"/>
  <c r="H28" i="10"/>
  <c r="F28" i="10"/>
  <c r="D28" i="10"/>
  <c r="Q28" i="10"/>
  <c r="P28" i="13" l="1"/>
  <c r="R28" i="13"/>
  <c r="O27" i="14"/>
  <c r="P27" i="14" s="1"/>
  <c r="N27" i="14"/>
  <c r="L27" i="14"/>
  <c r="J27" i="14"/>
  <c r="H27" i="14"/>
  <c r="F27" i="14"/>
  <c r="D27" i="14"/>
  <c r="O26" i="14"/>
  <c r="P26" i="14" s="1"/>
  <c r="N26" i="14"/>
  <c r="L26" i="14"/>
  <c r="J26" i="14"/>
  <c r="H26" i="14"/>
  <c r="F26" i="14"/>
  <c r="D26" i="14"/>
  <c r="O25" i="14"/>
  <c r="Q25" i="14" s="1"/>
  <c r="R25" i="14" s="1"/>
  <c r="N25" i="14"/>
  <c r="L25" i="14"/>
  <c r="J25" i="14"/>
  <c r="H25" i="14"/>
  <c r="F25" i="14"/>
  <c r="D25" i="14"/>
  <c r="O24" i="14"/>
  <c r="Q24" i="14" s="1"/>
  <c r="R24" i="14" s="1"/>
  <c r="N24" i="14"/>
  <c r="L24" i="14"/>
  <c r="J24" i="14"/>
  <c r="H24" i="14"/>
  <c r="F24" i="14"/>
  <c r="D24" i="14"/>
  <c r="O23" i="14"/>
  <c r="Q23" i="14" s="1"/>
  <c r="R23" i="14" s="1"/>
  <c r="N23" i="14"/>
  <c r="L23" i="14"/>
  <c r="J23" i="14"/>
  <c r="H23" i="14"/>
  <c r="F23" i="14"/>
  <c r="D23" i="14"/>
  <c r="O22" i="14"/>
  <c r="P22" i="14" s="1"/>
  <c r="N22" i="14"/>
  <c r="L22" i="14"/>
  <c r="J22" i="14"/>
  <c r="H22" i="14"/>
  <c r="F22" i="14"/>
  <c r="D22" i="14"/>
  <c r="O21" i="14"/>
  <c r="P21" i="14" s="1"/>
  <c r="N21" i="14"/>
  <c r="L21" i="14"/>
  <c r="J21" i="14"/>
  <c r="H21" i="14"/>
  <c r="F21" i="14"/>
  <c r="D21" i="14"/>
  <c r="O20" i="14"/>
  <c r="Q20" i="14" s="1"/>
  <c r="R20" i="14" s="1"/>
  <c r="N20" i="14"/>
  <c r="L20" i="14"/>
  <c r="J20" i="14"/>
  <c r="H20" i="14"/>
  <c r="F20" i="14"/>
  <c r="D20" i="14"/>
  <c r="O19" i="14"/>
  <c r="Q19" i="14" s="1"/>
  <c r="R19" i="14" s="1"/>
  <c r="N19" i="14"/>
  <c r="L19" i="14"/>
  <c r="J19" i="14"/>
  <c r="H19" i="14"/>
  <c r="F19" i="14"/>
  <c r="D19" i="14"/>
  <c r="O18" i="14"/>
  <c r="Q18" i="14" s="1"/>
  <c r="R18" i="14" s="1"/>
  <c r="N18" i="14"/>
  <c r="L18" i="14"/>
  <c r="J18" i="14"/>
  <c r="H18" i="14"/>
  <c r="F18" i="14"/>
  <c r="D18" i="14"/>
  <c r="O17" i="14"/>
  <c r="Q17" i="14" s="1"/>
  <c r="R17" i="14" s="1"/>
  <c r="N17" i="14"/>
  <c r="L17" i="14"/>
  <c r="J17" i="14"/>
  <c r="H17" i="14"/>
  <c r="F17" i="14"/>
  <c r="D17" i="14"/>
  <c r="Q16" i="14"/>
  <c r="R16" i="14" s="1"/>
  <c r="O16" i="14"/>
  <c r="P16" i="14" s="1"/>
  <c r="N16" i="14"/>
  <c r="L16" i="14"/>
  <c r="J16" i="14"/>
  <c r="H16" i="14"/>
  <c r="F16" i="14"/>
  <c r="D16" i="14"/>
  <c r="O15" i="14"/>
  <c r="P15" i="14" s="1"/>
  <c r="N15" i="14"/>
  <c r="L15" i="14"/>
  <c r="J15" i="14"/>
  <c r="H15" i="14"/>
  <c r="F15" i="14"/>
  <c r="D15" i="14"/>
  <c r="O14" i="14"/>
  <c r="Q14" i="14" s="1"/>
  <c r="R14" i="14" s="1"/>
  <c r="N14" i="14"/>
  <c r="L14" i="14"/>
  <c r="J14" i="14"/>
  <c r="H14" i="14"/>
  <c r="F14" i="14"/>
  <c r="D14" i="14"/>
  <c r="O13" i="14"/>
  <c r="Q13" i="14" s="1"/>
  <c r="R13" i="14" s="1"/>
  <c r="N13" i="14"/>
  <c r="L13" i="14"/>
  <c r="J13" i="14"/>
  <c r="H13" i="14"/>
  <c r="F13" i="14"/>
  <c r="D13" i="14"/>
  <c r="O12" i="14"/>
  <c r="Q12" i="14" s="1"/>
  <c r="R12" i="14" s="1"/>
  <c r="N12" i="14"/>
  <c r="L12" i="14"/>
  <c r="J12" i="14"/>
  <c r="H12" i="14"/>
  <c r="F12" i="14"/>
  <c r="D12" i="14"/>
  <c r="O11" i="14"/>
  <c r="Q11" i="14" s="1"/>
  <c r="R11" i="14" s="1"/>
  <c r="N11" i="14"/>
  <c r="L11" i="14"/>
  <c r="J11" i="14"/>
  <c r="H11" i="14"/>
  <c r="F11" i="14"/>
  <c r="D11" i="14"/>
  <c r="O10" i="14"/>
  <c r="P10" i="14" s="1"/>
  <c r="N10" i="14"/>
  <c r="L10" i="14"/>
  <c r="J10" i="14"/>
  <c r="H10" i="14"/>
  <c r="F10" i="14"/>
  <c r="D10" i="14"/>
  <c r="O9" i="14"/>
  <c r="P9" i="14" s="1"/>
  <c r="N9" i="14"/>
  <c r="L9" i="14"/>
  <c r="J9" i="14"/>
  <c r="H9" i="14"/>
  <c r="F9" i="14"/>
  <c r="D9" i="14"/>
  <c r="O8" i="14"/>
  <c r="Q8" i="14" s="1"/>
  <c r="R8" i="14" s="1"/>
  <c r="N8" i="14"/>
  <c r="L8" i="14"/>
  <c r="J8" i="14"/>
  <c r="H8" i="14"/>
  <c r="F8" i="14"/>
  <c r="D8" i="14"/>
  <c r="O7" i="14"/>
  <c r="Q7" i="14" s="1"/>
  <c r="R7" i="14" s="1"/>
  <c r="N7" i="14"/>
  <c r="L7" i="14"/>
  <c r="J7" i="14"/>
  <c r="H7" i="14"/>
  <c r="F7" i="14"/>
  <c r="D7" i="14"/>
  <c r="O6" i="14"/>
  <c r="P6" i="14" s="1"/>
  <c r="N6" i="14"/>
  <c r="L6" i="14"/>
  <c r="J6" i="14"/>
  <c r="H6" i="14"/>
  <c r="F6" i="14"/>
  <c r="D6" i="14"/>
  <c r="Q10" i="14" l="1"/>
  <c r="R10" i="14" s="1"/>
  <c r="Q22" i="14"/>
  <c r="R22" i="14" s="1"/>
  <c r="P23" i="14"/>
  <c r="P11" i="14"/>
  <c r="Q6" i="14"/>
  <c r="R6" i="14" s="1"/>
  <c r="P18" i="14"/>
  <c r="Q9" i="14"/>
  <c r="R9" i="14" s="1"/>
  <c r="P12" i="14"/>
  <c r="Q15" i="14"/>
  <c r="R15" i="14" s="1"/>
  <c r="P24" i="14"/>
  <c r="P17" i="14"/>
  <c r="Q21" i="14"/>
  <c r="R21" i="14" s="1"/>
  <c r="Q27" i="14"/>
  <c r="R27" i="14" s="1"/>
  <c r="P14" i="14"/>
  <c r="P20" i="14"/>
  <c r="Q26" i="14"/>
  <c r="R26" i="14" s="1"/>
  <c r="P7" i="14"/>
  <c r="P19" i="14"/>
  <c r="P25" i="14"/>
  <c r="P8" i="14"/>
  <c r="P13" i="14"/>
  <c r="L137" i="32" l="1"/>
  <c r="L149" i="32"/>
  <c r="K161" i="32"/>
  <c r="L197" i="32"/>
  <c r="L209" i="32"/>
  <c r="L113" i="32"/>
  <c r="L101" i="32"/>
  <c r="L65" i="32"/>
  <c r="L41" i="32"/>
  <c r="L209" i="30"/>
  <c r="L161" i="30"/>
  <c r="L149" i="30"/>
  <c r="L137" i="30"/>
  <c r="K125" i="30"/>
  <c r="L113" i="30"/>
  <c r="L101" i="30"/>
  <c r="K89" i="30"/>
  <c r="E77" i="30"/>
  <c r="K65" i="30"/>
  <c r="L53" i="30"/>
  <c r="L29" i="30"/>
  <c r="E17" i="30"/>
  <c r="L209" i="5"/>
  <c r="K197" i="5"/>
  <c r="K173" i="5"/>
  <c r="L173" i="5"/>
  <c r="K161" i="5"/>
  <c r="L149" i="5"/>
  <c r="L137" i="5"/>
  <c r="L89" i="5"/>
  <c r="L77" i="5"/>
  <c r="L65" i="5"/>
  <c r="E65" i="5"/>
  <c r="L53" i="5"/>
  <c r="L41" i="5"/>
  <c r="L29" i="5"/>
  <c r="L17" i="5"/>
  <c r="L185" i="15"/>
  <c r="K173" i="15"/>
  <c r="L173" i="15"/>
  <c r="K161" i="15"/>
  <c r="L161" i="15"/>
  <c r="L149" i="15"/>
  <c r="K137" i="15"/>
  <c r="L125" i="15"/>
  <c r="L101" i="15"/>
  <c r="L89" i="15"/>
  <c r="E89" i="15"/>
  <c r="K65" i="15"/>
  <c r="E65" i="15"/>
  <c r="L53" i="15"/>
  <c r="E53" i="15"/>
  <c r="L41" i="15"/>
  <c r="K29" i="15"/>
  <c r="L29" i="15"/>
  <c r="E29" i="15"/>
  <c r="L17" i="15"/>
  <c r="K17" i="15"/>
  <c r="E17" i="15"/>
  <c r="E197" i="15" l="1"/>
  <c r="L209" i="15"/>
  <c r="E161" i="15"/>
  <c r="L197" i="15"/>
  <c r="E185" i="15"/>
  <c r="K209" i="15"/>
  <c r="K185" i="15"/>
  <c r="L137" i="15"/>
  <c r="E113" i="15"/>
  <c r="L77" i="15"/>
  <c r="K113" i="15"/>
  <c r="K89" i="15"/>
  <c r="E101" i="15"/>
  <c r="K125" i="15"/>
  <c r="L113" i="15"/>
  <c r="K29" i="5"/>
  <c r="E41" i="15"/>
  <c r="K101" i="15"/>
  <c r="E125" i="15"/>
  <c r="K149" i="15"/>
  <c r="E209" i="15"/>
  <c r="E137" i="5"/>
  <c r="L197" i="30"/>
  <c r="E53" i="5"/>
  <c r="E149" i="5"/>
  <c r="E137" i="15"/>
  <c r="E197" i="30"/>
  <c r="E173" i="15"/>
  <c r="K173" i="30"/>
  <c r="K113" i="5"/>
  <c r="K101" i="30"/>
  <c r="K89" i="32"/>
  <c r="L185" i="32"/>
  <c r="K209" i="30"/>
  <c r="K53" i="15"/>
  <c r="K77" i="5"/>
  <c r="L125" i="32"/>
  <c r="L65" i="15"/>
  <c r="E149" i="15"/>
  <c r="K197" i="15"/>
  <c r="L17" i="30"/>
  <c r="E77" i="15"/>
  <c r="K185" i="5"/>
  <c r="K65" i="5"/>
  <c r="L197" i="5"/>
  <c r="L89" i="30"/>
  <c r="L185" i="30"/>
  <c r="L161" i="32"/>
  <c r="E173" i="32"/>
  <c r="L173" i="32"/>
  <c r="E209" i="32"/>
  <c r="K53" i="32"/>
  <c r="K125" i="32"/>
  <c r="E197" i="32"/>
  <c r="K149" i="32"/>
  <c r="E125" i="32"/>
  <c r="K185" i="32"/>
  <c r="K209" i="32"/>
  <c r="E149" i="32"/>
  <c r="K197" i="32"/>
  <c r="K173" i="32"/>
  <c r="E137" i="32"/>
  <c r="E161" i="32"/>
  <c r="E65" i="32"/>
  <c r="L89" i="32"/>
  <c r="E185" i="32"/>
  <c r="K137" i="32"/>
  <c r="K29" i="30"/>
  <c r="E89" i="30"/>
  <c r="E113" i="30"/>
  <c r="E65" i="30"/>
  <c r="K137" i="30"/>
  <c r="E173" i="30"/>
  <c r="L125" i="30"/>
  <c r="E53" i="30"/>
  <c r="K185" i="30"/>
  <c r="L77" i="30"/>
  <c r="E137" i="30"/>
  <c r="K53" i="30"/>
  <c r="K161" i="30"/>
  <c r="E41" i="30"/>
  <c r="K113" i="30"/>
  <c r="E149" i="30"/>
  <c r="L173" i="30"/>
  <c r="K197" i="30"/>
  <c r="E161" i="30"/>
  <c r="L65" i="30"/>
  <c r="E101" i="30"/>
  <c r="E125" i="30"/>
  <c r="E209" i="30"/>
  <c r="L41" i="30"/>
  <c r="K149" i="30"/>
  <c r="E185" i="30"/>
  <c r="E29" i="30"/>
  <c r="E17" i="5"/>
  <c r="K89" i="5"/>
  <c r="K17" i="5"/>
  <c r="E209" i="5"/>
  <c r="K125" i="5"/>
  <c r="E185" i="5"/>
  <c r="E29" i="5"/>
  <c r="E77" i="5"/>
  <c r="L101" i="5"/>
  <c r="E41" i="5"/>
  <c r="E125" i="5"/>
  <c r="K149" i="5"/>
  <c r="K41" i="5"/>
  <c r="E101" i="5"/>
  <c r="E161" i="5"/>
  <c r="K101" i="5"/>
  <c r="L161" i="5"/>
  <c r="L185" i="5"/>
  <c r="K209" i="5"/>
  <c r="E113" i="5"/>
  <c r="K53" i="5"/>
  <c r="K137" i="5"/>
  <c r="E173" i="5"/>
  <c r="E197" i="5"/>
  <c r="E89" i="5"/>
  <c r="L113" i="5"/>
  <c r="L17" i="32"/>
  <c r="L77" i="32"/>
  <c r="E113" i="32"/>
  <c r="E29" i="32"/>
  <c r="L53" i="32"/>
  <c r="E41" i="32"/>
  <c r="E77" i="32"/>
  <c r="K17" i="32"/>
  <c r="E53" i="32"/>
  <c r="K101" i="32"/>
  <c r="K65" i="32"/>
  <c r="E101" i="32"/>
  <c r="K41" i="32"/>
  <c r="E89" i="32"/>
  <c r="L29" i="32"/>
  <c r="K113" i="32"/>
  <c r="E17" i="32"/>
  <c r="K77" i="32"/>
  <c r="K29" i="32"/>
  <c r="K77" i="30"/>
  <c r="K41" i="30"/>
  <c r="K17" i="30"/>
  <c r="L125" i="5"/>
  <c r="K77" i="15"/>
  <c r="K41" i="15"/>
  <c r="L208" i="32" l="1"/>
  <c r="K208" i="32"/>
  <c r="E208" i="32"/>
  <c r="L207" i="32"/>
  <c r="K207" i="32"/>
  <c r="E207" i="32"/>
  <c r="L206" i="32"/>
  <c r="K206" i="32"/>
  <c r="E206" i="32"/>
  <c r="L205" i="32"/>
  <c r="K205" i="32"/>
  <c r="E205" i="32"/>
  <c r="L204" i="32"/>
  <c r="K204" i="32"/>
  <c r="E204" i="32"/>
  <c r="L203" i="32"/>
  <c r="K203" i="32"/>
  <c r="E203" i="32"/>
  <c r="E202" i="32"/>
  <c r="L201" i="32"/>
  <c r="K201" i="32"/>
  <c r="E201" i="32"/>
  <c r="L200" i="32"/>
  <c r="K200" i="32"/>
  <c r="E200" i="32"/>
  <c r="L199" i="32"/>
  <c r="K199" i="32"/>
  <c r="E199" i="32"/>
  <c r="L198" i="32"/>
  <c r="K198" i="32"/>
  <c r="E198" i="32"/>
  <c r="L196" i="32"/>
  <c r="K196" i="32"/>
  <c r="E196" i="32"/>
  <c r="L195" i="32"/>
  <c r="K195" i="32"/>
  <c r="E195" i="32"/>
  <c r="L194" i="32"/>
  <c r="K194" i="32"/>
  <c r="E194" i="32"/>
  <c r="L193" i="32"/>
  <c r="K193" i="32"/>
  <c r="E193" i="32"/>
  <c r="L192" i="32"/>
  <c r="K192" i="32"/>
  <c r="E192" i="32"/>
  <c r="L191" i="32"/>
  <c r="K191" i="32"/>
  <c r="E191" i="32"/>
  <c r="L190" i="32"/>
  <c r="K190" i="32"/>
  <c r="E190" i="32"/>
  <c r="L189" i="32"/>
  <c r="K189" i="32"/>
  <c r="E189" i="32"/>
  <c r="L188" i="32"/>
  <c r="K188" i="32"/>
  <c r="E188" i="32"/>
  <c r="L187" i="32"/>
  <c r="K187" i="32"/>
  <c r="E187" i="32"/>
  <c r="L186" i="32"/>
  <c r="K186" i="32"/>
  <c r="E186" i="32"/>
  <c r="L184" i="32"/>
  <c r="K184" i="32"/>
  <c r="E184" i="32"/>
  <c r="L183" i="32"/>
  <c r="K183" i="32"/>
  <c r="E183" i="32"/>
  <c r="L182" i="32"/>
  <c r="K182" i="32"/>
  <c r="E182" i="32"/>
  <c r="L181" i="32"/>
  <c r="K181" i="32"/>
  <c r="E181" i="32"/>
  <c r="L180" i="32"/>
  <c r="K180" i="32"/>
  <c r="E180" i="32"/>
  <c r="L179" i="32"/>
  <c r="K179" i="32"/>
  <c r="E179" i="32"/>
  <c r="L178" i="32"/>
  <c r="K178" i="32"/>
  <c r="E178" i="32"/>
  <c r="L177" i="32"/>
  <c r="K177" i="32"/>
  <c r="E177" i="32"/>
  <c r="L176" i="32"/>
  <c r="K176" i="32"/>
  <c r="E176" i="32"/>
  <c r="L175" i="32"/>
  <c r="K175" i="32"/>
  <c r="E175" i="32"/>
  <c r="L174" i="32"/>
  <c r="K174" i="32"/>
  <c r="E174" i="32"/>
  <c r="L172" i="32"/>
  <c r="K172" i="32"/>
  <c r="E172" i="32"/>
  <c r="L171" i="32"/>
  <c r="K171" i="32"/>
  <c r="E171" i="32"/>
  <c r="L170" i="32"/>
  <c r="K170" i="32"/>
  <c r="E170" i="32"/>
  <c r="L169" i="32"/>
  <c r="K169" i="32"/>
  <c r="E169" i="32"/>
  <c r="L168" i="32"/>
  <c r="K168" i="32"/>
  <c r="E168" i="32"/>
  <c r="L167" i="32"/>
  <c r="K167" i="32"/>
  <c r="E167" i="32"/>
  <c r="L166" i="32"/>
  <c r="E166" i="32"/>
  <c r="L165" i="32"/>
  <c r="K165" i="32"/>
  <c r="E165" i="32"/>
  <c r="L164" i="32"/>
  <c r="K164" i="32"/>
  <c r="E164" i="32"/>
  <c r="L163" i="32"/>
  <c r="K163" i="32"/>
  <c r="E163" i="32"/>
  <c r="L162" i="32"/>
  <c r="K162" i="32"/>
  <c r="E162" i="32"/>
  <c r="L160" i="32"/>
  <c r="K160" i="32"/>
  <c r="E160" i="32"/>
  <c r="L159" i="32"/>
  <c r="K159" i="32"/>
  <c r="E159" i="32"/>
  <c r="L158" i="32"/>
  <c r="K158" i="32"/>
  <c r="E158" i="32"/>
  <c r="L157" i="32"/>
  <c r="K157" i="32"/>
  <c r="E157" i="32"/>
  <c r="L156" i="32"/>
  <c r="K156" i="32"/>
  <c r="E156" i="32"/>
  <c r="L155" i="32"/>
  <c r="K155" i="32"/>
  <c r="E155" i="32"/>
  <c r="L154" i="32"/>
  <c r="K154" i="32"/>
  <c r="E154" i="32"/>
  <c r="L153" i="32"/>
  <c r="K153" i="32"/>
  <c r="E153" i="32"/>
  <c r="L152" i="32"/>
  <c r="K152" i="32"/>
  <c r="E152" i="32"/>
  <c r="L151" i="32"/>
  <c r="K151" i="32"/>
  <c r="E151" i="32"/>
  <c r="L150" i="32"/>
  <c r="K150" i="32"/>
  <c r="E150" i="32"/>
  <c r="L148" i="32"/>
  <c r="K148" i="32"/>
  <c r="E148" i="32"/>
  <c r="L147" i="32"/>
  <c r="K147" i="32"/>
  <c r="E147" i="32"/>
  <c r="L146" i="32"/>
  <c r="K146" i="32"/>
  <c r="E146" i="32"/>
  <c r="L145" i="32"/>
  <c r="K145" i="32"/>
  <c r="E145" i="32"/>
  <c r="L144" i="32"/>
  <c r="K144" i="32"/>
  <c r="E144" i="32"/>
  <c r="L143" i="32"/>
  <c r="K143" i="32"/>
  <c r="E143" i="32"/>
  <c r="L142" i="32"/>
  <c r="K142" i="32"/>
  <c r="E142" i="32"/>
  <c r="L141" i="32"/>
  <c r="K141" i="32"/>
  <c r="E141" i="32"/>
  <c r="L140" i="32"/>
  <c r="K140" i="32"/>
  <c r="E140" i="32"/>
  <c r="L139" i="32"/>
  <c r="K139" i="32"/>
  <c r="E139" i="32"/>
  <c r="L138" i="32"/>
  <c r="K138" i="32"/>
  <c r="E138" i="32"/>
  <c r="L136" i="32"/>
  <c r="K136" i="32"/>
  <c r="E136" i="32"/>
  <c r="L135" i="32"/>
  <c r="K135" i="32"/>
  <c r="E135" i="32"/>
  <c r="L134" i="32"/>
  <c r="K134" i="32"/>
  <c r="E134" i="32"/>
  <c r="L133" i="32"/>
  <c r="K133" i="32"/>
  <c r="E133" i="32"/>
  <c r="L132" i="32"/>
  <c r="K132" i="32"/>
  <c r="E132" i="32"/>
  <c r="L131" i="32"/>
  <c r="K131" i="32"/>
  <c r="E131" i="32"/>
  <c r="E130" i="32"/>
  <c r="L129" i="32"/>
  <c r="K129" i="32"/>
  <c r="E129" i="32"/>
  <c r="L128" i="32"/>
  <c r="K128" i="32"/>
  <c r="E128" i="32"/>
  <c r="L127" i="32"/>
  <c r="K127" i="32"/>
  <c r="E127" i="32"/>
  <c r="L126" i="32"/>
  <c r="K126" i="32"/>
  <c r="E126" i="32"/>
  <c r="L124" i="32"/>
  <c r="K124" i="32"/>
  <c r="E124" i="32"/>
  <c r="L123" i="32"/>
  <c r="K123" i="32"/>
  <c r="E123" i="32"/>
  <c r="L122" i="32"/>
  <c r="K122" i="32"/>
  <c r="E122" i="32"/>
  <c r="L121" i="32"/>
  <c r="K121" i="32"/>
  <c r="E121" i="32"/>
  <c r="L120" i="32"/>
  <c r="K120" i="32"/>
  <c r="E120" i="32"/>
  <c r="L119" i="32"/>
  <c r="K119" i="32"/>
  <c r="E119" i="32"/>
  <c r="L118" i="32"/>
  <c r="K118" i="32"/>
  <c r="E118" i="32"/>
  <c r="L117" i="32"/>
  <c r="K117" i="32"/>
  <c r="E117" i="32"/>
  <c r="L116" i="32"/>
  <c r="K116" i="32"/>
  <c r="E116" i="32"/>
  <c r="L115" i="32"/>
  <c r="K115" i="32"/>
  <c r="E115" i="32"/>
  <c r="L114" i="32"/>
  <c r="K114" i="32"/>
  <c r="E114" i="32"/>
  <c r="L112" i="32"/>
  <c r="K112" i="32"/>
  <c r="E112" i="32"/>
  <c r="L111" i="32"/>
  <c r="K111" i="32"/>
  <c r="E111" i="32"/>
  <c r="L110" i="32"/>
  <c r="K110" i="32"/>
  <c r="E110" i="32"/>
  <c r="L109" i="32"/>
  <c r="K109" i="32"/>
  <c r="E109" i="32"/>
  <c r="L108" i="32"/>
  <c r="K108" i="32"/>
  <c r="E108" i="32"/>
  <c r="L107" i="32"/>
  <c r="K107" i="32"/>
  <c r="E107" i="32"/>
  <c r="L106" i="32"/>
  <c r="K106" i="32"/>
  <c r="E106" i="32"/>
  <c r="L105" i="32"/>
  <c r="K105" i="32"/>
  <c r="E105" i="32"/>
  <c r="L104" i="32"/>
  <c r="K104" i="32"/>
  <c r="E104" i="32"/>
  <c r="L103" i="32"/>
  <c r="K103" i="32"/>
  <c r="E103" i="32"/>
  <c r="L102" i="32"/>
  <c r="K102" i="32"/>
  <c r="E102" i="32"/>
  <c r="L100" i="32"/>
  <c r="K100" i="32"/>
  <c r="E100" i="32"/>
  <c r="L99" i="32"/>
  <c r="K99" i="32"/>
  <c r="E99" i="32"/>
  <c r="L98" i="32"/>
  <c r="K98" i="32"/>
  <c r="E98" i="32"/>
  <c r="L97" i="32"/>
  <c r="K97" i="32"/>
  <c r="E97" i="32"/>
  <c r="L96" i="32"/>
  <c r="K96" i="32"/>
  <c r="E96" i="32"/>
  <c r="L95" i="32"/>
  <c r="K95" i="32"/>
  <c r="E95" i="32"/>
  <c r="E94" i="32"/>
  <c r="L93" i="32"/>
  <c r="K93" i="32"/>
  <c r="E93" i="32"/>
  <c r="L92" i="32"/>
  <c r="K92" i="32"/>
  <c r="E92" i="32"/>
  <c r="L91" i="32"/>
  <c r="K91" i="32"/>
  <c r="E91" i="32"/>
  <c r="L90" i="32"/>
  <c r="K90" i="32"/>
  <c r="E90" i="32"/>
  <c r="L88" i="32"/>
  <c r="K88" i="32"/>
  <c r="E88" i="32"/>
  <c r="L87" i="32"/>
  <c r="K87" i="32"/>
  <c r="E87" i="32"/>
  <c r="L86" i="32"/>
  <c r="K86" i="32"/>
  <c r="E86" i="32"/>
  <c r="L85" i="32"/>
  <c r="K85" i="32"/>
  <c r="E85" i="32"/>
  <c r="L84" i="32"/>
  <c r="K84" i="32"/>
  <c r="E84" i="32"/>
  <c r="L83" i="32"/>
  <c r="K83" i="32"/>
  <c r="E83" i="32"/>
  <c r="L82" i="32"/>
  <c r="K82" i="32"/>
  <c r="E82" i="32"/>
  <c r="L81" i="32"/>
  <c r="K81" i="32"/>
  <c r="E81" i="32"/>
  <c r="L80" i="32"/>
  <c r="K80" i="32"/>
  <c r="E80" i="32"/>
  <c r="L79" i="32"/>
  <c r="K79" i="32"/>
  <c r="E79" i="32"/>
  <c r="L78" i="32"/>
  <c r="K78" i="32"/>
  <c r="E78" i="32"/>
  <c r="L76" i="32"/>
  <c r="K76" i="32"/>
  <c r="E76" i="32"/>
  <c r="L75" i="32"/>
  <c r="K75" i="32"/>
  <c r="E75" i="32"/>
  <c r="L74" i="32"/>
  <c r="K74" i="32"/>
  <c r="E74" i="32"/>
  <c r="L73" i="32"/>
  <c r="K73" i="32"/>
  <c r="E73" i="32"/>
  <c r="L72" i="32"/>
  <c r="K72" i="32"/>
  <c r="E72" i="32"/>
  <c r="L71" i="32"/>
  <c r="K71" i="32"/>
  <c r="E71" i="32"/>
  <c r="L70" i="32"/>
  <c r="K70" i="32"/>
  <c r="E70" i="32"/>
  <c r="L69" i="32"/>
  <c r="K69" i="32"/>
  <c r="E69" i="32"/>
  <c r="L68" i="32"/>
  <c r="K68" i="32"/>
  <c r="E68" i="32"/>
  <c r="L67" i="32"/>
  <c r="K67" i="32"/>
  <c r="E67" i="32"/>
  <c r="L66" i="32"/>
  <c r="K66" i="32"/>
  <c r="E66" i="32"/>
  <c r="L64" i="32"/>
  <c r="K64" i="32"/>
  <c r="E64" i="32"/>
  <c r="L63" i="32"/>
  <c r="K63" i="32"/>
  <c r="E63" i="32"/>
  <c r="L62" i="32"/>
  <c r="K62" i="32"/>
  <c r="E62" i="32"/>
  <c r="L61" i="32"/>
  <c r="K61" i="32"/>
  <c r="E61" i="32"/>
  <c r="L60" i="32"/>
  <c r="K60" i="32"/>
  <c r="E60" i="32"/>
  <c r="L59" i="32"/>
  <c r="K59" i="32"/>
  <c r="E59" i="32"/>
  <c r="E58" i="32"/>
  <c r="L57" i="32"/>
  <c r="K57" i="32"/>
  <c r="E57" i="32"/>
  <c r="L56" i="32"/>
  <c r="K56" i="32"/>
  <c r="E56" i="32"/>
  <c r="L55" i="32"/>
  <c r="K55" i="32"/>
  <c r="E55" i="32"/>
  <c r="L54" i="32"/>
  <c r="K54" i="32"/>
  <c r="E54" i="32"/>
  <c r="L52" i="32"/>
  <c r="K52" i="32"/>
  <c r="E52" i="32"/>
  <c r="L51" i="32"/>
  <c r="K51" i="32"/>
  <c r="E51" i="32"/>
  <c r="L50" i="32"/>
  <c r="K50" i="32"/>
  <c r="E50" i="32"/>
  <c r="L49" i="32"/>
  <c r="K49" i="32"/>
  <c r="E49" i="32"/>
  <c r="L48" i="32"/>
  <c r="K48" i="32"/>
  <c r="E48" i="32"/>
  <c r="L47" i="32"/>
  <c r="K47" i="32"/>
  <c r="E47" i="32"/>
  <c r="L46" i="32"/>
  <c r="K46" i="32"/>
  <c r="E46" i="32"/>
  <c r="L45" i="32"/>
  <c r="K45" i="32"/>
  <c r="E45" i="32"/>
  <c r="L44" i="32"/>
  <c r="K44" i="32"/>
  <c r="E44" i="32"/>
  <c r="L43" i="32"/>
  <c r="K43" i="32"/>
  <c r="E43" i="32"/>
  <c r="L42" i="32"/>
  <c r="K42" i="32"/>
  <c r="E42" i="32"/>
  <c r="L40" i="32"/>
  <c r="K40" i="32"/>
  <c r="E40" i="32"/>
  <c r="L39" i="32"/>
  <c r="K39" i="32"/>
  <c r="E39" i="32"/>
  <c r="L38" i="32"/>
  <c r="K38" i="32"/>
  <c r="E38" i="32"/>
  <c r="L37" i="32"/>
  <c r="K37" i="32"/>
  <c r="E37" i="32"/>
  <c r="L36" i="32"/>
  <c r="K36" i="32"/>
  <c r="E36" i="32"/>
  <c r="L35" i="32"/>
  <c r="K35" i="32"/>
  <c r="E35" i="32"/>
  <c r="L34" i="32"/>
  <c r="K34" i="32"/>
  <c r="E34" i="32"/>
  <c r="L33" i="32"/>
  <c r="K33" i="32"/>
  <c r="E33" i="32"/>
  <c r="L32" i="32"/>
  <c r="K32" i="32"/>
  <c r="E32" i="32"/>
  <c r="L31" i="32"/>
  <c r="K31" i="32"/>
  <c r="E31" i="32"/>
  <c r="L30" i="32"/>
  <c r="K30" i="32"/>
  <c r="E30" i="32"/>
  <c r="L28" i="32"/>
  <c r="K28" i="32"/>
  <c r="E28" i="32"/>
  <c r="L27" i="32"/>
  <c r="K27" i="32"/>
  <c r="E27" i="32"/>
  <c r="L26" i="32"/>
  <c r="K26" i="32"/>
  <c r="E26" i="32"/>
  <c r="L25" i="32"/>
  <c r="K25" i="32"/>
  <c r="E25" i="32"/>
  <c r="L24" i="32"/>
  <c r="K24" i="32"/>
  <c r="E24" i="32"/>
  <c r="L23" i="32"/>
  <c r="K23" i="32"/>
  <c r="E23" i="32"/>
  <c r="E22" i="32"/>
  <c r="L21" i="32"/>
  <c r="K21" i="32"/>
  <c r="E21" i="32"/>
  <c r="L20" i="32"/>
  <c r="K20" i="32"/>
  <c r="E20" i="32"/>
  <c r="L19" i="32"/>
  <c r="K19" i="32"/>
  <c r="E19" i="32"/>
  <c r="L18" i="32"/>
  <c r="K18" i="32"/>
  <c r="E18" i="32"/>
  <c r="L16" i="32"/>
  <c r="K16" i="32"/>
  <c r="E16" i="32"/>
  <c r="L15" i="32"/>
  <c r="K15" i="32"/>
  <c r="E15" i="32"/>
  <c r="L14" i="32"/>
  <c r="K14" i="32"/>
  <c r="E14" i="32"/>
  <c r="L13" i="32"/>
  <c r="K13" i="32"/>
  <c r="E13" i="32"/>
  <c r="L12" i="32"/>
  <c r="K12" i="32"/>
  <c r="E12" i="32"/>
  <c r="L11" i="32"/>
  <c r="K11" i="32"/>
  <c r="E11" i="32"/>
  <c r="E10" i="32"/>
  <c r="L9" i="32"/>
  <c r="K9" i="32"/>
  <c r="E9" i="32"/>
  <c r="L8" i="32"/>
  <c r="K8" i="32"/>
  <c r="E8" i="32"/>
  <c r="L7" i="32"/>
  <c r="K7" i="32"/>
  <c r="E7" i="32"/>
  <c r="L6" i="32"/>
  <c r="K6" i="32"/>
  <c r="E6" i="32"/>
  <c r="L208" i="30"/>
  <c r="K208" i="30"/>
  <c r="E208" i="30"/>
  <c r="L207" i="30"/>
  <c r="K207" i="30"/>
  <c r="E207" i="30"/>
  <c r="L206" i="30"/>
  <c r="K206" i="30"/>
  <c r="E206" i="30"/>
  <c r="L205" i="30"/>
  <c r="K205" i="30"/>
  <c r="E205" i="30"/>
  <c r="L204" i="30"/>
  <c r="K204" i="30"/>
  <c r="E204" i="30"/>
  <c r="L203" i="30"/>
  <c r="K203" i="30"/>
  <c r="E203" i="30"/>
  <c r="L202" i="30"/>
  <c r="K202" i="30"/>
  <c r="E202" i="30"/>
  <c r="L201" i="30"/>
  <c r="K201" i="30"/>
  <c r="E201" i="30"/>
  <c r="L200" i="30"/>
  <c r="K200" i="30"/>
  <c r="E200" i="30"/>
  <c r="L199" i="30"/>
  <c r="K199" i="30"/>
  <c r="E199" i="30"/>
  <c r="L198" i="30"/>
  <c r="K198" i="30"/>
  <c r="E198" i="30"/>
  <c r="L196" i="30"/>
  <c r="K196" i="30"/>
  <c r="E196" i="30"/>
  <c r="L195" i="30"/>
  <c r="K195" i="30"/>
  <c r="E195" i="30"/>
  <c r="L194" i="30"/>
  <c r="K194" i="30"/>
  <c r="E194" i="30"/>
  <c r="L193" i="30"/>
  <c r="K193" i="30"/>
  <c r="E193" i="30"/>
  <c r="L192" i="30"/>
  <c r="K192" i="30"/>
  <c r="E192" i="30"/>
  <c r="L191" i="30"/>
  <c r="K191" i="30"/>
  <c r="E191" i="30"/>
  <c r="L190" i="30"/>
  <c r="K190" i="30"/>
  <c r="E190" i="30"/>
  <c r="L189" i="30"/>
  <c r="K189" i="30"/>
  <c r="E189" i="30"/>
  <c r="L188" i="30"/>
  <c r="K188" i="30"/>
  <c r="E188" i="30"/>
  <c r="L187" i="30"/>
  <c r="K187" i="30"/>
  <c r="E187" i="30"/>
  <c r="L186" i="30"/>
  <c r="K186" i="30"/>
  <c r="E186" i="30"/>
  <c r="L184" i="30"/>
  <c r="K184" i="30"/>
  <c r="E184" i="30"/>
  <c r="L183" i="30"/>
  <c r="K183" i="30"/>
  <c r="E183" i="30"/>
  <c r="L182" i="30"/>
  <c r="K182" i="30"/>
  <c r="E182" i="30"/>
  <c r="L181" i="30"/>
  <c r="K181" i="30"/>
  <c r="E181" i="30"/>
  <c r="L180" i="30"/>
  <c r="K180" i="30"/>
  <c r="E180" i="30"/>
  <c r="L179" i="30"/>
  <c r="K179" i="30"/>
  <c r="E179" i="30"/>
  <c r="L178" i="30"/>
  <c r="K178" i="30"/>
  <c r="E178" i="30"/>
  <c r="L177" i="30"/>
  <c r="K177" i="30"/>
  <c r="E177" i="30"/>
  <c r="L176" i="30"/>
  <c r="K176" i="30"/>
  <c r="E176" i="30"/>
  <c r="L175" i="30"/>
  <c r="K175" i="30"/>
  <c r="E175" i="30"/>
  <c r="L174" i="30"/>
  <c r="K174" i="30"/>
  <c r="E174" i="30"/>
  <c r="L172" i="30"/>
  <c r="K172" i="30"/>
  <c r="E172" i="30"/>
  <c r="L171" i="30"/>
  <c r="K171" i="30"/>
  <c r="E171" i="30"/>
  <c r="L170" i="30"/>
  <c r="K170" i="30"/>
  <c r="E170" i="30"/>
  <c r="L169" i="30"/>
  <c r="K169" i="30"/>
  <c r="E169" i="30"/>
  <c r="L168" i="30"/>
  <c r="K168" i="30"/>
  <c r="E168" i="30"/>
  <c r="L167" i="30"/>
  <c r="K167" i="30"/>
  <c r="E167" i="30"/>
  <c r="L166" i="30"/>
  <c r="K166" i="30"/>
  <c r="E166" i="30"/>
  <c r="L165" i="30"/>
  <c r="K165" i="30"/>
  <c r="E165" i="30"/>
  <c r="L164" i="30"/>
  <c r="K164" i="30"/>
  <c r="E164" i="30"/>
  <c r="L163" i="30"/>
  <c r="K163" i="30"/>
  <c r="E163" i="30"/>
  <c r="L162" i="30"/>
  <c r="K162" i="30"/>
  <c r="E162" i="30"/>
  <c r="L160" i="30"/>
  <c r="K160" i="30"/>
  <c r="E160" i="30"/>
  <c r="L159" i="30"/>
  <c r="K159" i="30"/>
  <c r="E159" i="30"/>
  <c r="L158" i="30"/>
  <c r="K158" i="30"/>
  <c r="E158" i="30"/>
  <c r="L157" i="30"/>
  <c r="K157" i="30"/>
  <c r="E157" i="30"/>
  <c r="L156" i="30"/>
  <c r="K156" i="30"/>
  <c r="E156" i="30"/>
  <c r="L155" i="30"/>
  <c r="K155" i="30"/>
  <c r="E155" i="30"/>
  <c r="L154" i="30"/>
  <c r="K154" i="30"/>
  <c r="E154" i="30"/>
  <c r="L153" i="30"/>
  <c r="K153" i="30"/>
  <c r="E153" i="30"/>
  <c r="L152" i="30"/>
  <c r="K152" i="30"/>
  <c r="E152" i="30"/>
  <c r="L151" i="30"/>
  <c r="K151" i="30"/>
  <c r="E151" i="30"/>
  <c r="L150" i="30"/>
  <c r="K150" i="30"/>
  <c r="E150" i="30"/>
  <c r="L148" i="30"/>
  <c r="K148" i="30"/>
  <c r="E148" i="30"/>
  <c r="L147" i="30"/>
  <c r="K147" i="30"/>
  <c r="E147" i="30"/>
  <c r="L146" i="30"/>
  <c r="K146" i="30"/>
  <c r="E146" i="30"/>
  <c r="L145" i="30"/>
  <c r="K145" i="30"/>
  <c r="E145" i="30"/>
  <c r="L144" i="30"/>
  <c r="K144" i="30"/>
  <c r="E144" i="30"/>
  <c r="L143" i="30"/>
  <c r="K143" i="30"/>
  <c r="E143" i="30"/>
  <c r="L142" i="30"/>
  <c r="K142" i="30"/>
  <c r="E142" i="30"/>
  <c r="L141" i="30"/>
  <c r="K141" i="30"/>
  <c r="E141" i="30"/>
  <c r="L140" i="30"/>
  <c r="K140" i="30"/>
  <c r="E140" i="30"/>
  <c r="L139" i="30"/>
  <c r="K139" i="30"/>
  <c r="E139" i="30"/>
  <c r="L138" i="30"/>
  <c r="K138" i="30"/>
  <c r="E138" i="30"/>
  <c r="L136" i="30"/>
  <c r="K136" i="30"/>
  <c r="E136" i="30"/>
  <c r="L135" i="30"/>
  <c r="K135" i="30"/>
  <c r="E135" i="30"/>
  <c r="L134" i="30"/>
  <c r="K134" i="30"/>
  <c r="E134" i="30"/>
  <c r="L133" i="30"/>
  <c r="K133" i="30"/>
  <c r="E133" i="30"/>
  <c r="L132" i="30"/>
  <c r="K132" i="30"/>
  <c r="E132" i="30"/>
  <c r="L131" i="30"/>
  <c r="K131" i="30"/>
  <c r="E131" i="30"/>
  <c r="L130" i="30"/>
  <c r="K130" i="30"/>
  <c r="E130" i="30"/>
  <c r="L129" i="30"/>
  <c r="K129" i="30"/>
  <c r="E129" i="30"/>
  <c r="L128" i="30"/>
  <c r="K128" i="30"/>
  <c r="E128" i="30"/>
  <c r="L127" i="30"/>
  <c r="K127" i="30"/>
  <c r="E127" i="30"/>
  <c r="L126" i="30"/>
  <c r="K126" i="30"/>
  <c r="E126" i="30"/>
  <c r="L124" i="30"/>
  <c r="K124" i="30"/>
  <c r="E124" i="30"/>
  <c r="L123" i="30"/>
  <c r="K123" i="30"/>
  <c r="E123" i="30"/>
  <c r="L122" i="30"/>
  <c r="K122" i="30"/>
  <c r="E122" i="30"/>
  <c r="L121" i="30"/>
  <c r="K121" i="30"/>
  <c r="E121" i="30"/>
  <c r="L120" i="30"/>
  <c r="K120" i="30"/>
  <c r="E120" i="30"/>
  <c r="L119" i="30"/>
  <c r="K119" i="30"/>
  <c r="E119" i="30"/>
  <c r="L118" i="30"/>
  <c r="K118" i="30"/>
  <c r="E118" i="30"/>
  <c r="L117" i="30"/>
  <c r="K117" i="30"/>
  <c r="E117" i="30"/>
  <c r="L116" i="30"/>
  <c r="K116" i="30"/>
  <c r="E116" i="30"/>
  <c r="L115" i="30"/>
  <c r="K115" i="30"/>
  <c r="E115" i="30"/>
  <c r="L114" i="30"/>
  <c r="K114" i="30"/>
  <c r="E114" i="30"/>
  <c r="L112" i="30"/>
  <c r="K112" i="30"/>
  <c r="E112" i="30"/>
  <c r="L111" i="30"/>
  <c r="K111" i="30"/>
  <c r="E111" i="30"/>
  <c r="L110" i="30"/>
  <c r="K110" i="30"/>
  <c r="E110" i="30"/>
  <c r="L109" i="30"/>
  <c r="K109" i="30"/>
  <c r="E109" i="30"/>
  <c r="L108" i="30"/>
  <c r="K108" i="30"/>
  <c r="E108" i="30"/>
  <c r="L107" i="30"/>
  <c r="K107" i="30"/>
  <c r="E107" i="30"/>
  <c r="L106" i="30"/>
  <c r="K106" i="30"/>
  <c r="E106" i="30"/>
  <c r="L105" i="30"/>
  <c r="K105" i="30"/>
  <c r="E105" i="30"/>
  <c r="L104" i="30"/>
  <c r="K104" i="30"/>
  <c r="E104" i="30"/>
  <c r="L103" i="30"/>
  <c r="K103" i="30"/>
  <c r="E103" i="30"/>
  <c r="L102" i="30"/>
  <c r="K102" i="30"/>
  <c r="E102" i="30"/>
  <c r="L100" i="30"/>
  <c r="K100" i="30"/>
  <c r="E100" i="30"/>
  <c r="L99" i="30"/>
  <c r="K99" i="30"/>
  <c r="E99" i="30"/>
  <c r="L98" i="30"/>
  <c r="K98" i="30"/>
  <c r="E98" i="30"/>
  <c r="L97" i="30"/>
  <c r="K97" i="30"/>
  <c r="E97" i="30"/>
  <c r="L96" i="30"/>
  <c r="K96" i="30"/>
  <c r="E96" i="30"/>
  <c r="L95" i="30"/>
  <c r="K95" i="30"/>
  <c r="E95" i="30"/>
  <c r="L94" i="30"/>
  <c r="K94" i="30"/>
  <c r="E94" i="30"/>
  <c r="L93" i="30"/>
  <c r="K93" i="30"/>
  <c r="E93" i="30"/>
  <c r="L92" i="30"/>
  <c r="K92" i="30"/>
  <c r="E92" i="30"/>
  <c r="L91" i="30"/>
  <c r="K91" i="30"/>
  <c r="E91" i="30"/>
  <c r="L90" i="30"/>
  <c r="K90" i="30"/>
  <c r="E90" i="30"/>
  <c r="L88" i="30"/>
  <c r="K88" i="30"/>
  <c r="E88" i="30"/>
  <c r="L87" i="30"/>
  <c r="K87" i="30"/>
  <c r="E87" i="30"/>
  <c r="L86" i="30"/>
  <c r="K86" i="30"/>
  <c r="E86" i="30"/>
  <c r="L85" i="30"/>
  <c r="K85" i="30"/>
  <c r="E85" i="30"/>
  <c r="L84" i="30"/>
  <c r="K84" i="30"/>
  <c r="E84" i="30"/>
  <c r="L83" i="30"/>
  <c r="K83" i="30"/>
  <c r="E83" i="30"/>
  <c r="L82" i="30"/>
  <c r="K82" i="30"/>
  <c r="E82" i="30"/>
  <c r="L81" i="30"/>
  <c r="K81" i="30"/>
  <c r="E81" i="30"/>
  <c r="L80" i="30"/>
  <c r="K80" i="30"/>
  <c r="E80" i="30"/>
  <c r="L79" i="30"/>
  <c r="K79" i="30"/>
  <c r="E79" i="30"/>
  <c r="L78" i="30"/>
  <c r="K78" i="30"/>
  <c r="E78" i="30"/>
  <c r="L76" i="30"/>
  <c r="K76" i="30"/>
  <c r="E76" i="30"/>
  <c r="L75" i="30"/>
  <c r="K75" i="30"/>
  <c r="E75" i="30"/>
  <c r="L74" i="30"/>
  <c r="K74" i="30"/>
  <c r="E74" i="30"/>
  <c r="L73" i="30"/>
  <c r="K73" i="30"/>
  <c r="E73" i="30"/>
  <c r="L72" i="30"/>
  <c r="K72" i="30"/>
  <c r="E72" i="30"/>
  <c r="L71" i="30"/>
  <c r="K71" i="30"/>
  <c r="E71" i="30"/>
  <c r="L70" i="30"/>
  <c r="K70" i="30"/>
  <c r="E70" i="30"/>
  <c r="L69" i="30"/>
  <c r="K69" i="30"/>
  <c r="E69" i="30"/>
  <c r="L68" i="30"/>
  <c r="K68" i="30"/>
  <c r="E68" i="30"/>
  <c r="L67" i="30"/>
  <c r="K67" i="30"/>
  <c r="E67" i="30"/>
  <c r="L66" i="30"/>
  <c r="K66" i="30"/>
  <c r="E66" i="30"/>
  <c r="L64" i="30"/>
  <c r="K64" i="30"/>
  <c r="E64" i="30"/>
  <c r="L63" i="30"/>
  <c r="K63" i="30"/>
  <c r="E63" i="30"/>
  <c r="L62" i="30"/>
  <c r="K62" i="30"/>
  <c r="E62" i="30"/>
  <c r="L61" i="30"/>
  <c r="K61" i="30"/>
  <c r="E61" i="30"/>
  <c r="L60" i="30"/>
  <c r="K60" i="30"/>
  <c r="E60" i="30"/>
  <c r="L59" i="30"/>
  <c r="K59" i="30"/>
  <c r="E59" i="30"/>
  <c r="L58" i="30"/>
  <c r="K58" i="30"/>
  <c r="E58" i="30"/>
  <c r="L57" i="30"/>
  <c r="K57" i="30"/>
  <c r="E57" i="30"/>
  <c r="L56" i="30"/>
  <c r="K56" i="30"/>
  <c r="E56" i="30"/>
  <c r="L55" i="30"/>
  <c r="K55" i="30"/>
  <c r="E55" i="30"/>
  <c r="L54" i="30"/>
  <c r="K54" i="30"/>
  <c r="E54" i="30"/>
  <c r="L52" i="30"/>
  <c r="K52" i="30"/>
  <c r="E52" i="30"/>
  <c r="L51" i="30"/>
  <c r="K51" i="30"/>
  <c r="E51" i="30"/>
  <c r="L50" i="30"/>
  <c r="K50" i="30"/>
  <c r="E50" i="30"/>
  <c r="L49" i="30"/>
  <c r="K49" i="30"/>
  <c r="E49" i="30"/>
  <c r="L48" i="30"/>
  <c r="K48" i="30"/>
  <c r="E48" i="30"/>
  <c r="L47" i="30"/>
  <c r="K47" i="30"/>
  <c r="E47" i="30"/>
  <c r="L46" i="30"/>
  <c r="K46" i="30"/>
  <c r="E46" i="30"/>
  <c r="L45" i="30"/>
  <c r="K45" i="30"/>
  <c r="E45" i="30"/>
  <c r="L44" i="30"/>
  <c r="K44" i="30"/>
  <c r="E44" i="30"/>
  <c r="L43" i="30"/>
  <c r="K43" i="30"/>
  <c r="E43" i="30"/>
  <c r="L42" i="30"/>
  <c r="K42" i="30"/>
  <c r="E42" i="30"/>
  <c r="L40" i="30"/>
  <c r="K40" i="30"/>
  <c r="E40" i="30"/>
  <c r="L39" i="30"/>
  <c r="K39" i="30"/>
  <c r="E39" i="30"/>
  <c r="L38" i="30"/>
  <c r="K38" i="30"/>
  <c r="E38" i="30"/>
  <c r="L37" i="30"/>
  <c r="K37" i="30"/>
  <c r="E37" i="30"/>
  <c r="L36" i="30"/>
  <c r="K36" i="30"/>
  <c r="E36" i="30"/>
  <c r="L35" i="30"/>
  <c r="K35" i="30"/>
  <c r="E35" i="30"/>
  <c r="L34" i="30"/>
  <c r="K34" i="30"/>
  <c r="E34" i="30"/>
  <c r="L33" i="30"/>
  <c r="K33" i="30"/>
  <c r="E33" i="30"/>
  <c r="L32" i="30"/>
  <c r="K32" i="30"/>
  <c r="E32" i="30"/>
  <c r="L31" i="30"/>
  <c r="K31" i="30"/>
  <c r="E31" i="30"/>
  <c r="L30" i="30"/>
  <c r="K30" i="30"/>
  <c r="E30" i="30"/>
  <c r="L28" i="30"/>
  <c r="K28" i="30"/>
  <c r="E28" i="30"/>
  <c r="L27" i="30"/>
  <c r="K27" i="30"/>
  <c r="E27" i="30"/>
  <c r="L26" i="30"/>
  <c r="K26" i="30"/>
  <c r="E26" i="30"/>
  <c r="L25" i="30"/>
  <c r="K25" i="30"/>
  <c r="E25" i="30"/>
  <c r="L24" i="30"/>
  <c r="K24" i="30"/>
  <c r="E24" i="30"/>
  <c r="L23" i="30"/>
  <c r="K23" i="30"/>
  <c r="E23" i="30"/>
  <c r="L22" i="30"/>
  <c r="K22" i="30"/>
  <c r="E22" i="30"/>
  <c r="L21" i="30"/>
  <c r="K21" i="30"/>
  <c r="E21" i="30"/>
  <c r="L20" i="30"/>
  <c r="K20" i="30"/>
  <c r="E20" i="30"/>
  <c r="L19" i="30"/>
  <c r="K19" i="30"/>
  <c r="E19" i="30"/>
  <c r="L18" i="30"/>
  <c r="K18" i="30"/>
  <c r="E18" i="30"/>
  <c r="L16" i="30"/>
  <c r="K16" i="30"/>
  <c r="E16" i="30"/>
  <c r="L15" i="30"/>
  <c r="K15" i="30"/>
  <c r="E15" i="30"/>
  <c r="L14" i="30"/>
  <c r="K14" i="30"/>
  <c r="E14" i="30"/>
  <c r="L13" i="30"/>
  <c r="K13" i="30"/>
  <c r="E13" i="30"/>
  <c r="L12" i="30"/>
  <c r="K12" i="30"/>
  <c r="E12" i="30"/>
  <c r="L11" i="30"/>
  <c r="K11" i="30"/>
  <c r="E11" i="30"/>
  <c r="L10" i="30"/>
  <c r="K10" i="30"/>
  <c r="E10" i="30"/>
  <c r="L9" i="30"/>
  <c r="K9" i="30"/>
  <c r="E9" i="30"/>
  <c r="L8" i="30"/>
  <c r="K8" i="30"/>
  <c r="E8" i="30"/>
  <c r="L7" i="30"/>
  <c r="K7" i="30"/>
  <c r="E7" i="30"/>
  <c r="L6" i="30"/>
  <c r="K6" i="30"/>
  <c r="E6" i="30"/>
  <c r="L208" i="5"/>
  <c r="K208" i="5"/>
  <c r="E208" i="5"/>
  <c r="L207" i="5"/>
  <c r="K207" i="5"/>
  <c r="E207" i="5"/>
  <c r="L206" i="5"/>
  <c r="K206" i="5"/>
  <c r="E206" i="5"/>
  <c r="L205" i="5"/>
  <c r="K205" i="5"/>
  <c r="E205" i="5"/>
  <c r="L204" i="5"/>
  <c r="K204" i="5"/>
  <c r="E204" i="5"/>
  <c r="L203" i="5"/>
  <c r="K203" i="5"/>
  <c r="E203" i="5"/>
  <c r="L202" i="5"/>
  <c r="K202" i="5"/>
  <c r="E202" i="5"/>
  <c r="L201" i="5"/>
  <c r="K201" i="5"/>
  <c r="E201" i="5"/>
  <c r="L200" i="5"/>
  <c r="K200" i="5"/>
  <c r="E200" i="5"/>
  <c r="L199" i="5"/>
  <c r="K199" i="5"/>
  <c r="E199" i="5"/>
  <c r="L198" i="5"/>
  <c r="K198" i="5"/>
  <c r="E198" i="5"/>
  <c r="L196" i="5"/>
  <c r="K196" i="5"/>
  <c r="E196" i="5"/>
  <c r="L195" i="5"/>
  <c r="K195" i="5"/>
  <c r="E195" i="5"/>
  <c r="L194" i="5"/>
  <c r="K194" i="5"/>
  <c r="E194" i="5"/>
  <c r="L193" i="5"/>
  <c r="K193" i="5"/>
  <c r="E193" i="5"/>
  <c r="L192" i="5"/>
  <c r="K192" i="5"/>
  <c r="E192" i="5"/>
  <c r="L191" i="5"/>
  <c r="K191" i="5"/>
  <c r="E191" i="5"/>
  <c r="L190" i="5"/>
  <c r="K190" i="5"/>
  <c r="E190" i="5"/>
  <c r="L189" i="5"/>
  <c r="K189" i="5"/>
  <c r="E189" i="5"/>
  <c r="L188" i="5"/>
  <c r="K188" i="5"/>
  <c r="E188" i="5"/>
  <c r="L187" i="5"/>
  <c r="K187" i="5"/>
  <c r="E187" i="5"/>
  <c r="L186" i="5"/>
  <c r="K186" i="5"/>
  <c r="E186" i="5"/>
  <c r="L184" i="5"/>
  <c r="K184" i="5"/>
  <c r="E184" i="5"/>
  <c r="L183" i="5"/>
  <c r="K183" i="5"/>
  <c r="E183" i="5"/>
  <c r="L182" i="5"/>
  <c r="K182" i="5"/>
  <c r="E182" i="5"/>
  <c r="L181" i="5"/>
  <c r="K181" i="5"/>
  <c r="E181" i="5"/>
  <c r="L180" i="5"/>
  <c r="K180" i="5"/>
  <c r="E180" i="5"/>
  <c r="L179" i="5"/>
  <c r="K179" i="5"/>
  <c r="E179" i="5"/>
  <c r="L178" i="5"/>
  <c r="K178" i="5"/>
  <c r="E178" i="5"/>
  <c r="L177" i="5"/>
  <c r="K177" i="5"/>
  <c r="E177" i="5"/>
  <c r="L176" i="5"/>
  <c r="K176" i="5"/>
  <c r="E176" i="5"/>
  <c r="L175" i="5"/>
  <c r="K175" i="5"/>
  <c r="E175" i="5"/>
  <c r="L174" i="5"/>
  <c r="K174" i="5"/>
  <c r="E174" i="5"/>
  <c r="L172" i="5"/>
  <c r="K172" i="5"/>
  <c r="E172" i="5"/>
  <c r="L171" i="5"/>
  <c r="K171" i="5"/>
  <c r="E171" i="5"/>
  <c r="L170" i="5"/>
  <c r="K170" i="5"/>
  <c r="E170" i="5"/>
  <c r="L169" i="5"/>
  <c r="K169" i="5"/>
  <c r="E169" i="5"/>
  <c r="L168" i="5"/>
  <c r="K168" i="5"/>
  <c r="E168" i="5"/>
  <c r="L167" i="5"/>
  <c r="K167" i="5"/>
  <c r="E167" i="5"/>
  <c r="L166" i="5"/>
  <c r="K166" i="5"/>
  <c r="E166" i="5"/>
  <c r="L165" i="5"/>
  <c r="K165" i="5"/>
  <c r="E165" i="5"/>
  <c r="L164" i="5"/>
  <c r="K164" i="5"/>
  <c r="E164" i="5"/>
  <c r="L163" i="5"/>
  <c r="K163" i="5"/>
  <c r="E163" i="5"/>
  <c r="L162" i="5"/>
  <c r="K162" i="5"/>
  <c r="E162" i="5"/>
  <c r="L160" i="5"/>
  <c r="K160" i="5"/>
  <c r="E160" i="5"/>
  <c r="L159" i="5"/>
  <c r="K159" i="5"/>
  <c r="E159" i="5"/>
  <c r="L158" i="5"/>
  <c r="K158" i="5"/>
  <c r="E158" i="5"/>
  <c r="L157" i="5"/>
  <c r="K157" i="5"/>
  <c r="E157" i="5"/>
  <c r="L156" i="5"/>
  <c r="K156" i="5"/>
  <c r="E156" i="5"/>
  <c r="L155" i="5"/>
  <c r="K155" i="5"/>
  <c r="E155" i="5"/>
  <c r="L154" i="5"/>
  <c r="K154" i="5"/>
  <c r="E154" i="5"/>
  <c r="L153" i="5"/>
  <c r="K153" i="5"/>
  <c r="E153" i="5"/>
  <c r="L152" i="5"/>
  <c r="K152" i="5"/>
  <c r="E152" i="5"/>
  <c r="L151" i="5"/>
  <c r="K151" i="5"/>
  <c r="E151" i="5"/>
  <c r="L150" i="5"/>
  <c r="K150" i="5"/>
  <c r="E150" i="5"/>
  <c r="L148" i="5"/>
  <c r="K148" i="5"/>
  <c r="E148" i="5"/>
  <c r="L147" i="5"/>
  <c r="K147" i="5"/>
  <c r="E147" i="5"/>
  <c r="L146" i="5"/>
  <c r="K146" i="5"/>
  <c r="E146" i="5"/>
  <c r="L145" i="5"/>
  <c r="K145" i="5"/>
  <c r="E145" i="5"/>
  <c r="L144" i="5"/>
  <c r="K144" i="5"/>
  <c r="E144" i="5"/>
  <c r="L143" i="5"/>
  <c r="K143" i="5"/>
  <c r="E143" i="5"/>
  <c r="L142" i="5"/>
  <c r="K142" i="5"/>
  <c r="E142" i="5"/>
  <c r="L141" i="5"/>
  <c r="K141" i="5"/>
  <c r="E141" i="5"/>
  <c r="L140" i="5"/>
  <c r="K140" i="5"/>
  <c r="E140" i="5"/>
  <c r="L139" i="5"/>
  <c r="K139" i="5"/>
  <c r="E139" i="5"/>
  <c r="L138" i="5"/>
  <c r="K138" i="5"/>
  <c r="E138" i="5"/>
  <c r="L136" i="5"/>
  <c r="K136" i="5"/>
  <c r="E136" i="5"/>
  <c r="L135" i="5"/>
  <c r="K135" i="5"/>
  <c r="E135" i="5"/>
  <c r="L134" i="5"/>
  <c r="K134" i="5"/>
  <c r="E134" i="5"/>
  <c r="L133" i="5"/>
  <c r="K133" i="5"/>
  <c r="E133" i="5"/>
  <c r="L132" i="5"/>
  <c r="K132" i="5"/>
  <c r="E132" i="5"/>
  <c r="L131" i="5"/>
  <c r="K131" i="5"/>
  <c r="E131" i="5"/>
  <c r="L130" i="5"/>
  <c r="K130" i="5"/>
  <c r="E130" i="5"/>
  <c r="L129" i="5"/>
  <c r="K129" i="5"/>
  <c r="E129" i="5"/>
  <c r="L128" i="5"/>
  <c r="K128" i="5"/>
  <c r="E128" i="5"/>
  <c r="L127" i="5"/>
  <c r="K127" i="5"/>
  <c r="E127" i="5"/>
  <c r="L126" i="5"/>
  <c r="K126" i="5"/>
  <c r="E126" i="5"/>
  <c r="L124" i="5"/>
  <c r="K124" i="5"/>
  <c r="E124" i="5"/>
  <c r="L123" i="5"/>
  <c r="K123" i="5"/>
  <c r="E123" i="5"/>
  <c r="L122" i="5"/>
  <c r="K122" i="5"/>
  <c r="E122" i="5"/>
  <c r="L121" i="5"/>
  <c r="K121" i="5"/>
  <c r="E121" i="5"/>
  <c r="L120" i="5"/>
  <c r="K120" i="5"/>
  <c r="E120" i="5"/>
  <c r="L119" i="5"/>
  <c r="K119" i="5"/>
  <c r="E119" i="5"/>
  <c r="L118" i="5"/>
  <c r="K118" i="5"/>
  <c r="E118" i="5"/>
  <c r="L117" i="5"/>
  <c r="K117" i="5"/>
  <c r="E117" i="5"/>
  <c r="L116" i="5"/>
  <c r="K116" i="5"/>
  <c r="E116" i="5"/>
  <c r="L115" i="5"/>
  <c r="K115" i="5"/>
  <c r="E115" i="5"/>
  <c r="L114" i="5"/>
  <c r="K114" i="5"/>
  <c r="E114" i="5"/>
  <c r="L112" i="5"/>
  <c r="K112" i="5"/>
  <c r="E112" i="5"/>
  <c r="L111" i="5"/>
  <c r="K111" i="5"/>
  <c r="E111" i="5"/>
  <c r="L110" i="5"/>
  <c r="K110" i="5"/>
  <c r="E110" i="5"/>
  <c r="L109" i="5"/>
  <c r="K109" i="5"/>
  <c r="E109" i="5"/>
  <c r="L108" i="5"/>
  <c r="K108" i="5"/>
  <c r="E108" i="5"/>
  <c r="L107" i="5"/>
  <c r="K107" i="5"/>
  <c r="E107" i="5"/>
  <c r="L106" i="5"/>
  <c r="K106" i="5"/>
  <c r="E106" i="5"/>
  <c r="L105" i="5"/>
  <c r="K105" i="5"/>
  <c r="E105" i="5"/>
  <c r="L104" i="5"/>
  <c r="K104" i="5"/>
  <c r="E104" i="5"/>
  <c r="L103" i="5"/>
  <c r="K103" i="5"/>
  <c r="E103" i="5"/>
  <c r="L102" i="5"/>
  <c r="K102" i="5"/>
  <c r="E102" i="5"/>
  <c r="L100" i="5"/>
  <c r="K100" i="5"/>
  <c r="E100" i="5"/>
  <c r="L99" i="5"/>
  <c r="K99" i="5"/>
  <c r="E99" i="5"/>
  <c r="L98" i="5"/>
  <c r="K98" i="5"/>
  <c r="E98" i="5"/>
  <c r="L97" i="5"/>
  <c r="K97" i="5"/>
  <c r="E97" i="5"/>
  <c r="L96" i="5"/>
  <c r="K96" i="5"/>
  <c r="E96" i="5"/>
  <c r="L95" i="5"/>
  <c r="K95" i="5"/>
  <c r="E95" i="5"/>
  <c r="L94" i="5"/>
  <c r="K94" i="5"/>
  <c r="E94" i="5"/>
  <c r="L93" i="5"/>
  <c r="K93" i="5"/>
  <c r="E93" i="5"/>
  <c r="L92" i="5"/>
  <c r="K92" i="5"/>
  <c r="E92" i="5"/>
  <c r="L91" i="5"/>
  <c r="K91" i="5"/>
  <c r="E91" i="5"/>
  <c r="L90" i="5"/>
  <c r="K90" i="5"/>
  <c r="E90" i="5"/>
  <c r="L88" i="5"/>
  <c r="K88" i="5"/>
  <c r="E88" i="5"/>
  <c r="L87" i="5"/>
  <c r="K87" i="5"/>
  <c r="E87" i="5"/>
  <c r="L86" i="5"/>
  <c r="K86" i="5"/>
  <c r="E86" i="5"/>
  <c r="L85" i="5"/>
  <c r="K85" i="5"/>
  <c r="E85" i="5"/>
  <c r="L84" i="5"/>
  <c r="K84" i="5"/>
  <c r="E84" i="5"/>
  <c r="L83" i="5"/>
  <c r="K83" i="5"/>
  <c r="E83" i="5"/>
  <c r="L82" i="5"/>
  <c r="K82" i="5"/>
  <c r="E82" i="5"/>
  <c r="L81" i="5"/>
  <c r="K81" i="5"/>
  <c r="E81" i="5"/>
  <c r="L80" i="5"/>
  <c r="K80" i="5"/>
  <c r="E80" i="5"/>
  <c r="L79" i="5"/>
  <c r="K79" i="5"/>
  <c r="E79" i="5"/>
  <c r="L78" i="5"/>
  <c r="K78" i="5"/>
  <c r="E78" i="5"/>
  <c r="L76" i="5"/>
  <c r="K76" i="5"/>
  <c r="E76" i="5"/>
  <c r="L75" i="5"/>
  <c r="K75" i="5"/>
  <c r="E75" i="5"/>
  <c r="L74" i="5"/>
  <c r="K74" i="5"/>
  <c r="E74" i="5"/>
  <c r="L73" i="5"/>
  <c r="K73" i="5"/>
  <c r="E73" i="5"/>
  <c r="L72" i="5"/>
  <c r="K72" i="5"/>
  <c r="E72" i="5"/>
  <c r="L71" i="5"/>
  <c r="K71" i="5"/>
  <c r="E71" i="5"/>
  <c r="L70" i="5"/>
  <c r="K70" i="5"/>
  <c r="E70" i="5"/>
  <c r="L69" i="5"/>
  <c r="K69" i="5"/>
  <c r="E69" i="5"/>
  <c r="L68" i="5"/>
  <c r="K68" i="5"/>
  <c r="E68" i="5"/>
  <c r="L67" i="5"/>
  <c r="K67" i="5"/>
  <c r="E67" i="5"/>
  <c r="L66" i="5"/>
  <c r="K66" i="5"/>
  <c r="E66" i="5"/>
  <c r="L64" i="5"/>
  <c r="K64" i="5"/>
  <c r="E64" i="5"/>
  <c r="L63" i="5"/>
  <c r="K63" i="5"/>
  <c r="E63" i="5"/>
  <c r="L62" i="5"/>
  <c r="K62" i="5"/>
  <c r="E62" i="5"/>
  <c r="L61" i="5"/>
  <c r="K61" i="5"/>
  <c r="E61" i="5"/>
  <c r="L60" i="5"/>
  <c r="K60" i="5"/>
  <c r="E60" i="5"/>
  <c r="L59" i="5"/>
  <c r="K59" i="5"/>
  <c r="E59" i="5"/>
  <c r="L58" i="5"/>
  <c r="K58" i="5"/>
  <c r="E58" i="5"/>
  <c r="L57" i="5"/>
  <c r="K57" i="5"/>
  <c r="E57" i="5"/>
  <c r="L56" i="5"/>
  <c r="K56" i="5"/>
  <c r="E56" i="5"/>
  <c r="L55" i="5"/>
  <c r="K55" i="5"/>
  <c r="E55" i="5"/>
  <c r="L54" i="5"/>
  <c r="K54" i="5"/>
  <c r="E54" i="5"/>
  <c r="L52" i="5"/>
  <c r="K52" i="5"/>
  <c r="E52" i="5"/>
  <c r="L51" i="5"/>
  <c r="K51" i="5"/>
  <c r="E51" i="5"/>
  <c r="L50" i="5"/>
  <c r="K50" i="5"/>
  <c r="E50" i="5"/>
  <c r="L49" i="5"/>
  <c r="K49" i="5"/>
  <c r="E49" i="5"/>
  <c r="L48" i="5"/>
  <c r="K48" i="5"/>
  <c r="E48" i="5"/>
  <c r="L47" i="5"/>
  <c r="K47" i="5"/>
  <c r="E47" i="5"/>
  <c r="L46" i="5"/>
  <c r="K46" i="5"/>
  <c r="E46" i="5"/>
  <c r="L45" i="5"/>
  <c r="K45" i="5"/>
  <c r="E45" i="5"/>
  <c r="L44" i="5"/>
  <c r="K44" i="5"/>
  <c r="E44" i="5"/>
  <c r="L43" i="5"/>
  <c r="K43" i="5"/>
  <c r="E43" i="5"/>
  <c r="L42" i="5"/>
  <c r="K42" i="5"/>
  <c r="E42" i="5"/>
  <c r="L40" i="5"/>
  <c r="K40" i="5"/>
  <c r="E40" i="5"/>
  <c r="L39" i="5"/>
  <c r="K39" i="5"/>
  <c r="E39" i="5"/>
  <c r="L38" i="5"/>
  <c r="K38" i="5"/>
  <c r="E38" i="5"/>
  <c r="L37" i="5"/>
  <c r="K37" i="5"/>
  <c r="E37" i="5"/>
  <c r="L36" i="5"/>
  <c r="K36" i="5"/>
  <c r="E36" i="5"/>
  <c r="L35" i="5"/>
  <c r="K35" i="5"/>
  <c r="E35" i="5"/>
  <c r="L34" i="5"/>
  <c r="K34" i="5"/>
  <c r="E34" i="5"/>
  <c r="L33" i="5"/>
  <c r="K33" i="5"/>
  <c r="E33" i="5"/>
  <c r="L32" i="5"/>
  <c r="K32" i="5"/>
  <c r="E32" i="5"/>
  <c r="L31" i="5"/>
  <c r="K31" i="5"/>
  <c r="E31" i="5"/>
  <c r="L30" i="5"/>
  <c r="K30" i="5"/>
  <c r="E30" i="5"/>
  <c r="L28" i="5"/>
  <c r="K28" i="5"/>
  <c r="E28" i="5"/>
  <c r="L27" i="5"/>
  <c r="K27" i="5"/>
  <c r="E27" i="5"/>
  <c r="L26" i="5"/>
  <c r="K26" i="5"/>
  <c r="E26" i="5"/>
  <c r="L25" i="5"/>
  <c r="K25" i="5"/>
  <c r="E25" i="5"/>
  <c r="L24" i="5"/>
  <c r="K24" i="5"/>
  <c r="E24" i="5"/>
  <c r="L23" i="5"/>
  <c r="K23" i="5"/>
  <c r="E23" i="5"/>
  <c r="L22" i="5"/>
  <c r="K22" i="5"/>
  <c r="E22" i="5"/>
  <c r="L21" i="5"/>
  <c r="K21" i="5"/>
  <c r="E21" i="5"/>
  <c r="L20" i="5"/>
  <c r="K20" i="5"/>
  <c r="E20" i="5"/>
  <c r="L19" i="5"/>
  <c r="K19" i="5"/>
  <c r="E19" i="5"/>
  <c r="L18" i="5"/>
  <c r="K18" i="5"/>
  <c r="E18" i="5"/>
  <c r="L16" i="5"/>
  <c r="K16" i="5"/>
  <c r="E16" i="5"/>
  <c r="L15" i="5"/>
  <c r="K15" i="5"/>
  <c r="E15" i="5"/>
  <c r="L14" i="5"/>
  <c r="K14" i="5"/>
  <c r="E14" i="5"/>
  <c r="L13" i="5"/>
  <c r="K13" i="5"/>
  <c r="E13" i="5"/>
  <c r="L12" i="5"/>
  <c r="K12" i="5"/>
  <c r="E12" i="5"/>
  <c r="L11" i="5"/>
  <c r="K11" i="5"/>
  <c r="E11" i="5"/>
  <c r="L10" i="5"/>
  <c r="K10" i="5"/>
  <c r="E10" i="5"/>
  <c r="L9" i="5"/>
  <c r="K9" i="5"/>
  <c r="E9" i="5"/>
  <c r="L8" i="5"/>
  <c r="K8" i="5"/>
  <c r="E8" i="5"/>
  <c r="L7" i="5"/>
  <c r="K7" i="5"/>
  <c r="E7" i="5"/>
  <c r="L6" i="5"/>
  <c r="K6" i="5"/>
  <c r="E6" i="5"/>
  <c r="L208" i="15"/>
  <c r="K208" i="15"/>
  <c r="E208" i="15"/>
  <c r="L207" i="15"/>
  <c r="K207" i="15"/>
  <c r="E207" i="15"/>
  <c r="L206" i="15"/>
  <c r="K206" i="15"/>
  <c r="E206" i="15"/>
  <c r="L205" i="15"/>
  <c r="K205" i="15"/>
  <c r="E205" i="15"/>
  <c r="L204" i="15"/>
  <c r="K204" i="15"/>
  <c r="E204" i="15"/>
  <c r="L203" i="15"/>
  <c r="K203" i="15"/>
  <c r="E203" i="15"/>
  <c r="L201" i="15"/>
  <c r="K201" i="15"/>
  <c r="E201" i="15"/>
  <c r="L200" i="15"/>
  <c r="K200" i="15"/>
  <c r="E200" i="15"/>
  <c r="L199" i="15"/>
  <c r="K199" i="15"/>
  <c r="E199" i="15"/>
  <c r="L198" i="15"/>
  <c r="K198" i="15"/>
  <c r="E198" i="15"/>
  <c r="L196" i="15"/>
  <c r="K196" i="15"/>
  <c r="E196" i="15"/>
  <c r="L195" i="15"/>
  <c r="K195" i="15"/>
  <c r="E195" i="15"/>
  <c r="L194" i="15"/>
  <c r="K194" i="15"/>
  <c r="E194" i="15"/>
  <c r="L193" i="15"/>
  <c r="K193" i="15"/>
  <c r="E193" i="15"/>
  <c r="L192" i="15"/>
  <c r="K192" i="15"/>
  <c r="E192" i="15"/>
  <c r="L191" i="15"/>
  <c r="K191" i="15"/>
  <c r="E191" i="15"/>
  <c r="L190" i="15"/>
  <c r="K190" i="15"/>
  <c r="E190" i="15"/>
  <c r="L189" i="15"/>
  <c r="K189" i="15"/>
  <c r="E189" i="15"/>
  <c r="L188" i="15"/>
  <c r="K188" i="15"/>
  <c r="E188" i="15"/>
  <c r="L187" i="15"/>
  <c r="K187" i="15"/>
  <c r="E187" i="15"/>
  <c r="L186" i="15"/>
  <c r="K186" i="15"/>
  <c r="E186" i="15"/>
  <c r="L184" i="15"/>
  <c r="K184" i="15"/>
  <c r="E184" i="15"/>
  <c r="L183" i="15"/>
  <c r="K183" i="15"/>
  <c r="E183" i="15"/>
  <c r="L182" i="15"/>
  <c r="K182" i="15"/>
  <c r="E182" i="15"/>
  <c r="L181" i="15"/>
  <c r="K181" i="15"/>
  <c r="E181" i="15"/>
  <c r="L180" i="15"/>
  <c r="K180" i="15"/>
  <c r="E180" i="15"/>
  <c r="L179" i="15"/>
  <c r="K179" i="15"/>
  <c r="E179" i="15"/>
  <c r="L178" i="15"/>
  <c r="K178" i="15"/>
  <c r="E178" i="15"/>
  <c r="L177" i="15"/>
  <c r="K177" i="15"/>
  <c r="E177" i="15"/>
  <c r="L176" i="15"/>
  <c r="K176" i="15"/>
  <c r="E176" i="15"/>
  <c r="L175" i="15"/>
  <c r="K175" i="15"/>
  <c r="E175" i="15"/>
  <c r="L174" i="15"/>
  <c r="K174" i="15"/>
  <c r="E174" i="15"/>
  <c r="L172" i="15"/>
  <c r="K172" i="15"/>
  <c r="E172" i="15"/>
  <c r="L171" i="15"/>
  <c r="K171" i="15"/>
  <c r="E171" i="15"/>
  <c r="L170" i="15"/>
  <c r="K170" i="15"/>
  <c r="E170" i="15"/>
  <c r="L169" i="15"/>
  <c r="K169" i="15"/>
  <c r="E169" i="15"/>
  <c r="L168" i="15"/>
  <c r="K168" i="15"/>
  <c r="E168" i="15"/>
  <c r="L167" i="15"/>
  <c r="K167" i="15"/>
  <c r="E167" i="15"/>
  <c r="L166" i="15"/>
  <c r="K166" i="15"/>
  <c r="E166" i="15"/>
  <c r="L165" i="15"/>
  <c r="K165" i="15"/>
  <c r="E165" i="15"/>
  <c r="L164" i="15"/>
  <c r="K164" i="15"/>
  <c r="E164" i="15"/>
  <c r="L163" i="15"/>
  <c r="K163" i="15"/>
  <c r="E163" i="15"/>
  <c r="L162" i="15"/>
  <c r="K162" i="15"/>
  <c r="E162" i="15"/>
  <c r="L160" i="15"/>
  <c r="K160" i="15"/>
  <c r="E160" i="15"/>
  <c r="L159" i="15"/>
  <c r="K159" i="15"/>
  <c r="E159" i="15"/>
  <c r="L158" i="15"/>
  <c r="K158" i="15"/>
  <c r="E158" i="15"/>
  <c r="L157" i="15"/>
  <c r="K157" i="15"/>
  <c r="E157" i="15"/>
  <c r="L156" i="15"/>
  <c r="K156" i="15"/>
  <c r="E156" i="15"/>
  <c r="L155" i="15"/>
  <c r="K155" i="15"/>
  <c r="E155" i="15"/>
  <c r="L154" i="15"/>
  <c r="K154" i="15"/>
  <c r="E154" i="15"/>
  <c r="L153" i="15"/>
  <c r="K153" i="15"/>
  <c r="E153" i="15"/>
  <c r="L152" i="15"/>
  <c r="K152" i="15"/>
  <c r="E152" i="15"/>
  <c r="L151" i="15"/>
  <c r="K151" i="15"/>
  <c r="E151" i="15"/>
  <c r="L150" i="15"/>
  <c r="K150" i="15"/>
  <c r="E150" i="15"/>
  <c r="L148" i="15"/>
  <c r="K148" i="15"/>
  <c r="E148" i="15"/>
  <c r="L147" i="15"/>
  <c r="K147" i="15"/>
  <c r="E147" i="15"/>
  <c r="L146" i="15"/>
  <c r="K146" i="15"/>
  <c r="E146" i="15"/>
  <c r="L145" i="15"/>
  <c r="K145" i="15"/>
  <c r="E145" i="15"/>
  <c r="L144" i="15"/>
  <c r="K144" i="15"/>
  <c r="E144" i="15"/>
  <c r="L143" i="15"/>
  <c r="K143" i="15"/>
  <c r="E143" i="15"/>
  <c r="L142" i="15"/>
  <c r="K142" i="15"/>
  <c r="E142" i="15"/>
  <c r="L141" i="15"/>
  <c r="K141" i="15"/>
  <c r="E141" i="15"/>
  <c r="L140" i="15"/>
  <c r="K140" i="15"/>
  <c r="E140" i="15"/>
  <c r="L139" i="15"/>
  <c r="K139" i="15"/>
  <c r="E139" i="15"/>
  <c r="L138" i="15"/>
  <c r="K138" i="15"/>
  <c r="E138" i="15"/>
  <c r="L136" i="15"/>
  <c r="K136" i="15"/>
  <c r="E136" i="15"/>
  <c r="L135" i="15"/>
  <c r="K135" i="15"/>
  <c r="E135" i="15"/>
  <c r="L134" i="15"/>
  <c r="K134" i="15"/>
  <c r="E134" i="15"/>
  <c r="L133" i="15"/>
  <c r="K133" i="15"/>
  <c r="E133" i="15"/>
  <c r="L132" i="15"/>
  <c r="K132" i="15"/>
  <c r="E132" i="15"/>
  <c r="L131" i="15"/>
  <c r="K131" i="15"/>
  <c r="E131" i="15"/>
  <c r="L130" i="15"/>
  <c r="K130" i="15"/>
  <c r="E130" i="15"/>
  <c r="L129" i="15"/>
  <c r="K129" i="15"/>
  <c r="E129" i="15"/>
  <c r="L128" i="15"/>
  <c r="K128" i="15"/>
  <c r="E128" i="15"/>
  <c r="L127" i="15"/>
  <c r="K127" i="15"/>
  <c r="E127" i="15"/>
  <c r="L126" i="15"/>
  <c r="K126" i="15"/>
  <c r="E126" i="15"/>
  <c r="L124" i="15"/>
  <c r="K124" i="15"/>
  <c r="E124" i="15"/>
  <c r="L123" i="15"/>
  <c r="K123" i="15"/>
  <c r="E123" i="15"/>
  <c r="L122" i="15"/>
  <c r="K122" i="15"/>
  <c r="E122" i="15"/>
  <c r="L121" i="15"/>
  <c r="K121" i="15"/>
  <c r="E121" i="15"/>
  <c r="L120" i="15"/>
  <c r="K120" i="15"/>
  <c r="E120" i="15"/>
  <c r="L119" i="15"/>
  <c r="K119" i="15"/>
  <c r="E119" i="15"/>
  <c r="L118" i="15"/>
  <c r="K118" i="15"/>
  <c r="E118" i="15"/>
  <c r="L117" i="15"/>
  <c r="K117" i="15"/>
  <c r="E117" i="15"/>
  <c r="L116" i="15"/>
  <c r="K116" i="15"/>
  <c r="E116" i="15"/>
  <c r="L115" i="15"/>
  <c r="K115" i="15"/>
  <c r="E115" i="15"/>
  <c r="L114" i="15"/>
  <c r="K114" i="15"/>
  <c r="E114" i="15"/>
  <c r="L112" i="15"/>
  <c r="K112" i="15"/>
  <c r="E112" i="15"/>
  <c r="L111" i="15"/>
  <c r="K111" i="15"/>
  <c r="E111" i="15"/>
  <c r="L110" i="15"/>
  <c r="K110" i="15"/>
  <c r="E110" i="15"/>
  <c r="L109" i="15"/>
  <c r="K109" i="15"/>
  <c r="E109" i="15"/>
  <c r="L108" i="15"/>
  <c r="K108" i="15"/>
  <c r="E108" i="15"/>
  <c r="L107" i="15"/>
  <c r="K107" i="15"/>
  <c r="E107" i="15"/>
  <c r="L106" i="15"/>
  <c r="K106" i="15"/>
  <c r="E106" i="15"/>
  <c r="L105" i="15"/>
  <c r="K105" i="15"/>
  <c r="E105" i="15"/>
  <c r="L104" i="15"/>
  <c r="K104" i="15"/>
  <c r="E104" i="15"/>
  <c r="L103" i="15"/>
  <c r="K103" i="15"/>
  <c r="E103" i="15"/>
  <c r="L102" i="15"/>
  <c r="K102" i="15"/>
  <c r="E102" i="15"/>
  <c r="L100" i="15"/>
  <c r="K100" i="15"/>
  <c r="E100" i="15"/>
  <c r="L99" i="15"/>
  <c r="K99" i="15"/>
  <c r="E99" i="15"/>
  <c r="L98" i="15"/>
  <c r="K98" i="15"/>
  <c r="E98" i="15"/>
  <c r="L97" i="15"/>
  <c r="K97" i="15"/>
  <c r="E97" i="15"/>
  <c r="L96" i="15"/>
  <c r="K96" i="15"/>
  <c r="E96" i="15"/>
  <c r="L95" i="15"/>
  <c r="K95" i="15"/>
  <c r="E95" i="15"/>
  <c r="L94" i="15"/>
  <c r="K94" i="15"/>
  <c r="E94" i="15"/>
  <c r="L93" i="15"/>
  <c r="K93" i="15"/>
  <c r="E93" i="15"/>
  <c r="L92" i="15"/>
  <c r="K92" i="15"/>
  <c r="E92" i="15"/>
  <c r="L91" i="15"/>
  <c r="K91" i="15"/>
  <c r="E91" i="15"/>
  <c r="L90" i="15"/>
  <c r="K90" i="15"/>
  <c r="E90" i="15"/>
  <c r="L88" i="15"/>
  <c r="K88" i="15"/>
  <c r="E88" i="15"/>
  <c r="L87" i="15"/>
  <c r="K87" i="15"/>
  <c r="E87" i="15"/>
  <c r="L86" i="15"/>
  <c r="K86" i="15"/>
  <c r="E86" i="15"/>
  <c r="L85" i="15"/>
  <c r="K85" i="15"/>
  <c r="E85" i="15"/>
  <c r="L84" i="15"/>
  <c r="K84" i="15"/>
  <c r="E84" i="15"/>
  <c r="L83" i="15"/>
  <c r="K83" i="15"/>
  <c r="E83" i="15"/>
  <c r="L82" i="15"/>
  <c r="K82" i="15"/>
  <c r="E82" i="15"/>
  <c r="L81" i="15"/>
  <c r="K81" i="15"/>
  <c r="E81" i="15"/>
  <c r="L80" i="15"/>
  <c r="K80" i="15"/>
  <c r="E80" i="15"/>
  <c r="L79" i="15"/>
  <c r="K79" i="15"/>
  <c r="E79" i="15"/>
  <c r="L78" i="15"/>
  <c r="K78" i="15"/>
  <c r="E78" i="15"/>
  <c r="L76" i="15"/>
  <c r="K76" i="15"/>
  <c r="E76" i="15"/>
  <c r="L75" i="15"/>
  <c r="K75" i="15"/>
  <c r="E75" i="15"/>
  <c r="L74" i="15"/>
  <c r="K74" i="15"/>
  <c r="E74" i="15"/>
  <c r="L73" i="15"/>
  <c r="K73" i="15"/>
  <c r="E73" i="15"/>
  <c r="L72" i="15"/>
  <c r="K72" i="15"/>
  <c r="E72" i="15"/>
  <c r="L71" i="15"/>
  <c r="K71" i="15"/>
  <c r="E71" i="15"/>
  <c r="L70" i="15"/>
  <c r="K70" i="15"/>
  <c r="E70" i="15"/>
  <c r="L69" i="15"/>
  <c r="K69" i="15"/>
  <c r="E69" i="15"/>
  <c r="L68" i="15"/>
  <c r="K68" i="15"/>
  <c r="E68" i="15"/>
  <c r="L67" i="15"/>
  <c r="K67" i="15"/>
  <c r="E67" i="15"/>
  <c r="L66" i="15"/>
  <c r="K66" i="15"/>
  <c r="E66" i="15"/>
  <c r="L64" i="15"/>
  <c r="K64" i="15"/>
  <c r="E64" i="15"/>
  <c r="L63" i="15"/>
  <c r="K63" i="15"/>
  <c r="E63" i="15"/>
  <c r="L62" i="15"/>
  <c r="K62" i="15"/>
  <c r="E62" i="15"/>
  <c r="L61" i="15"/>
  <c r="K61" i="15"/>
  <c r="E61" i="15"/>
  <c r="L60" i="15"/>
  <c r="K60" i="15"/>
  <c r="E60" i="15"/>
  <c r="L59" i="15"/>
  <c r="K59" i="15"/>
  <c r="E59" i="15"/>
  <c r="L58" i="15"/>
  <c r="K58" i="15"/>
  <c r="E58" i="15"/>
  <c r="L57" i="15"/>
  <c r="K57" i="15"/>
  <c r="E57" i="15"/>
  <c r="L56" i="15"/>
  <c r="K56" i="15"/>
  <c r="E56" i="15"/>
  <c r="L55" i="15"/>
  <c r="K55" i="15"/>
  <c r="E55" i="15"/>
  <c r="L54" i="15"/>
  <c r="K54" i="15"/>
  <c r="E54" i="15"/>
  <c r="L52" i="15"/>
  <c r="K52" i="15"/>
  <c r="E52" i="15"/>
  <c r="L51" i="15"/>
  <c r="K51" i="15"/>
  <c r="E51" i="15"/>
  <c r="L50" i="15"/>
  <c r="K50" i="15"/>
  <c r="E50" i="15"/>
  <c r="L49" i="15"/>
  <c r="K49" i="15"/>
  <c r="E49" i="15"/>
  <c r="L48" i="15"/>
  <c r="K48" i="15"/>
  <c r="E48" i="15"/>
  <c r="L47" i="15"/>
  <c r="K47" i="15"/>
  <c r="E47" i="15"/>
  <c r="L46" i="15"/>
  <c r="L45" i="15"/>
  <c r="K45" i="15"/>
  <c r="E45" i="15"/>
  <c r="L44" i="15"/>
  <c r="K44" i="15"/>
  <c r="E44" i="15"/>
  <c r="L43" i="15"/>
  <c r="K43" i="15"/>
  <c r="E43" i="15"/>
  <c r="L42" i="15"/>
  <c r="K42" i="15"/>
  <c r="E42" i="15"/>
  <c r="L40" i="15"/>
  <c r="K40" i="15"/>
  <c r="E40" i="15"/>
  <c r="L39" i="15"/>
  <c r="K39" i="15"/>
  <c r="E39" i="15"/>
  <c r="L38" i="15"/>
  <c r="K38" i="15"/>
  <c r="E38" i="15"/>
  <c r="L37" i="15"/>
  <c r="K37" i="15"/>
  <c r="E37" i="15"/>
  <c r="L36" i="15"/>
  <c r="K36" i="15"/>
  <c r="E36" i="15"/>
  <c r="L35" i="15"/>
  <c r="K35" i="15"/>
  <c r="E35" i="15"/>
  <c r="L33" i="15"/>
  <c r="K33" i="15"/>
  <c r="E33" i="15"/>
  <c r="L32" i="15"/>
  <c r="K32" i="15"/>
  <c r="E32" i="15"/>
  <c r="L31" i="15"/>
  <c r="K31" i="15"/>
  <c r="E31" i="15"/>
  <c r="L30" i="15"/>
  <c r="K30" i="15"/>
  <c r="E30" i="15"/>
  <c r="L28" i="15"/>
  <c r="K28" i="15"/>
  <c r="E28" i="15"/>
  <c r="L27" i="15"/>
  <c r="K27" i="15"/>
  <c r="E27" i="15"/>
  <c r="L26" i="15"/>
  <c r="K26" i="15"/>
  <c r="E26" i="15"/>
  <c r="L25" i="15"/>
  <c r="K25" i="15"/>
  <c r="E25" i="15"/>
  <c r="L24" i="15"/>
  <c r="K24" i="15"/>
  <c r="E24" i="15"/>
  <c r="L23" i="15"/>
  <c r="K23" i="15"/>
  <c r="E23" i="15"/>
  <c r="K22" i="15"/>
  <c r="L21" i="15"/>
  <c r="K21" i="15"/>
  <c r="E21" i="15"/>
  <c r="L20" i="15"/>
  <c r="K20" i="15"/>
  <c r="E20" i="15"/>
  <c r="L19" i="15"/>
  <c r="K19" i="15"/>
  <c r="E19" i="15"/>
  <c r="L18" i="15"/>
  <c r="K18" i="15"/>
  <c r="E18" i="15"/>
  <c r="L16" i="15"/>
  <c r="K16" i="15"/>
  <c r="E16" i="15"/>
  <c r="L15" i="15"/>
  <c r="K15" i="15"/>
  <c r="E15" i="15"/>
  <c r="L14" i="15"/>
  <c r="K14" i="15"/>
  <c r="E14" i="15"/>
  <c r="L13" i="15"/>
  <c r="K13" i="15"/>
  <c r="E13" i="15"/>
  <c r="L12" i="15"/>
  <c r="K12" i="15"/>
  <c r="E12" i="15"/>
  <c r="L11" i="15"/>
  <c r="K11" i="15"/>
  <c r="E11" i="15"/>
  <c r="E10" i="15"/>
  <c r="L9" i="15"/>
  <c r="K9" i="15"/>
  <c r="E9" i="15"/>
  <c r="L8" i="15"/>
  <c r="K8" i="15"/>
  <c r="E8" i="15"/>
  <c r="L7" i="15"/>
  <c r="K7" i="15"/>
  <c r="E7" i="15"/>
  <c r="L6" i="15"/>
  <c r="K6" i="15"/>
  <c r="E6" i="15"/>
  <c r="E202" i="15" l="1"/>
  <c r="E34" i="15"/>
  <c r="L94" i="32"/>
  <c r="L58" i="32"/>
  <c r="L202" i="32"/>
  <c r="L130" i="32"/>
  <c r="K58" i="32"/>
  <c r="K166" i="32"/>
  <c r="K10" i="32"/>
  <c r="K94" i="32"/>
  <c r="L22" i="32"/>
  <c r="K22" i="32"/>
  <c r="L10" i="32"/>
  <c r="K130" i="32"/>
  <c r="L22" i="15"/>
  <c r="K46" i="15"/>
  <c r="L202" i="15"/>
  <c r="L34" i="15"/>
  <c r="L10" i="15"/>
  <c r="K34" i="15"/>
  <c r="E46" i="15"/>
  <c r="K10" i="15"/>
  <c r="E22" i="15"/>
  <c r="K202" i="32"/>
  <c r="K202" i="15"/>
</calcChain>
</file>

<file path=xl/sharedStrings.xml><?xml version="1.0" encoding="utf-8"?>
<sst xmlns="http://schemas.openxmlformats.org/spreadsheetml/2006/main" count="2506" uniqueCount="192">
  <si>
    <t>&lt;HS (18+)</t>
  </si>
  <si>
    <t>HS only (18+)</t>
  </si>
  <si>
    <t>ALL (16+)</t>
  </si>
  <si>
    <t>Employed</t>
  </si>
  <si>
    <t>Unemployed</t>
  </si>
  <si>
    <t>Some Coll (18+)</t>
  </si>
  <si>
    <t>Year</t>
  </si>
  <si>
    <t>Employment Rate</t>
  </si>
  <si>
    <t>Labor Force Participation Rate</t>
  </si>
  <si>
    <t>&lt; HS</t>
  </si>
  <si>
    <t>HS only</t>
  </si>
  <si>
    <t>Some College</t>
  </si>
  <si>
    <t>Employed (16+)</t>
  </si>
  <si>
    <t>Unemployed (16+)</t>
  </si>
  <si>
    <t>Employed (18+)</t>
  </si>
  <si>
    <t>Unemployed (18+)</t>
  </si>
  <si>
    <t>Number</t>
  </si>
  <si>
    <t>Percent Unemployed</t>
  </si>
  <si>
    <t>Youths (18 to 29)</t>
  </si>
  <si>
    <t>Native</t>
  </si>
  <si>
    <t>Immigrant</t>
  </si>
  <si>
    <t>ALL (18-64)</t>
  </si>
  <si>
    <r>
      <t>Immigrants</t>
    </r>
    <r>
      <rPr>
        <vertAlign val="superscript"/>
        <sz val="12"/>
        <color indexed="8"/>
        <rFont val="Calibri"/>
        <family val="2"/>
        <scheme val="minor"/>
      </rPr>
      <t>1</t>
    </r>
  </si>
  <si>
    <t>All Immigrants (18-64)</t>
  </si>
  <si>
    <t>All Immigrants (16+)</t>
  </si>
  <si>
    <r>
      <t>Labor Force Participation Rate</t>
    </r>
    <r>
      <rPr>
        <b/>
        <vertAlign val="superscript"/>
        <sz val="10"/>
        <rFont val="Arial"/>
        <family val="2"/>
      </rPr>
      <t>3</t>
    </r>
  </si>
  <si>
    <r>
      <t>Employment Rate</t>
    </r>
    <r>
      <rPr>
        <b/>
        <vertAlign val="superscript"/>
        <sz val="10"/>
        <rFont val="Arial"/>
        <family val="2"/>
      </rPr>
      <t>4</t>
    </r>
  </si>
  <si>
    <r>
      <t>Not in Labor Force (18-64)</t>
    </r>
    <r>
      <rPr>
        <b/>
        <vertAlign val="superscript"/>
        <sz val="10"/>
        <color theme="1"/>
        <rFont val="Arial"/>
        <family val="2"/>
      </rPr>
      <t>1</t>
    </r>
  </si>
  <si>
    <r>
      <t>Total</t>
    </r>
    <r>
      <rPr>
        <b/>
        <vertAlign val="superscript"/>
        <sz val="10"/>
        <color theme="1"/>
        <rFont val="Arial"/>
        <family val="2"/>
      </rPr>
      <t>2</t>
    </r>
  </si>
  <si>
    <t xml:space="preserve">List of Figures and Tables </t>
  </si>
  <si>
    <t>&lt;HS (18-64)</t>
  </si>
  <si>
    <t>HS only (18-64)</t>
  </si>
  <si>
    <t>Some Coll (18-64)</t>
  </si>
  <si>
    <r>
      <t>Immigrants</t>
    </r>
    <r>
      <rPr>
        <vertAlign val="superscript"/>
        <sz val="14"/>
        <color indexed="8"/>
        <rFont val="Calibri"/>
        <family val="2"/>
      </rPr>
      <t>2</t>
    </r>
  </si>
  <si>
    <r>
      <t>Employed (16-64)</t>
    </r>
    <r>
      <rPr>
        <b/>
        <vertAlign val="superscript"/>
        <sz val="16"/>
        <color indexed="8"/>
        <rFont val="Calibri"/>
        <family val="2"/>
      </rPr>
      <t>1</t>
    </r>
  </si>
  <si>
    <r>
      <t>Unemployed (16-64)</t>
    </r>
    <r>
      <rPr>
        <b/>
        <vertAlign val="superscript"/>
        <sz val="16"/>
        <color indexed="8"/>
        <rFont val="Calibri"/>
        <family val="2"/>
      </rPr>
      <t>3</t>
    </r>
  </si>
  <si>
    <r>
      <t>Employed (18-64)</t>
    </r>
    <r>
      <rPr>
        <b/>
        <vertAlign val="superscript"/>
        <sz val="16"/>
        <color indexed="8"/>
        <rFont val="Calibri"/>
        <family val="2"/>
      </rPr>
      <t>1</t>
    </r>
  </si>
  <si>
    <r>
      <t>Unemployed (18-64)</t>
    </r>
    <r>
      <rPr>
        <b/>
        <vertAlign val="superscript"/>
        <sz val="16"/>
        <color indexed="8"/>
        <rFont val="Calibri"/>
        <family val="2"/>
      </rPr>
      <t>3</t>
    </r>
  </si>
  <si>
    <t>U.S.-born</t>
  </si>
  <si>
    <t>All U.S.-born (16+)</t>
  </si>
  <si>
    <t>All U.S.-born (18-64)</t>
  </si>
  <si>
    <t>Black U.S.-born (16+)</t>
  </si>
  <si>
    <t>Black U.S.-born (18-64)</t>
  </si>
  <si>
    <t>Black U.S.-born</t>
  </si>
  <si>
    <t>Hispanic U.S.-born</t>
  </si>
  <si>
    <t>White U.S.-born</t>
  </si>
  <si>
    <t>U.S.-Born</t>
  </si>
  <si>
    <r>
      <t>Number Not in the Labor Force &amp; Labor Force Participation Rate (16-64)</t>
    </r>
    <r>
      <rPr>
        <b/>
        <vertAlign val="superscript"/>
        <sz val="16"/>
        <color indexed="8"/>
        <rFont val="Calibri"/>
        <family val="2"/>
      </rPr>
      <t>4</t>
    </r>
  </si>
  <si>
    <r>
      <t>Overall Number Not in the Labor Force &amp; Overall Participation Rate</t>
    </r>
    <r>
      <rPr>
        <b/>
        <vertAlign val="superscript"/>
        <sz val="16"/>
        <color indexed="8"/>
        <rFont val="Calibri"/>
        <family val="2"/>
      </rPr>
      <t>4</t>
    </r>
    <r>
      <rPr>
        <b/>
        <sz val="16"/>
        <color indexed="8"/>
        <rFont val="Calibri"/>
        <family val="2"/>
      </rPr>
      <t xml:space="preserve"> </t>
    </r>
  </si>
  <si>
    <r>
      <t>Overall Number Not Employed &amp; Overall Employment Rate</t>
    </r>
    <r>
      <rPr>
        <b/>
        <vertAlign val="superscript"/>
        <sz val="16"/>
        <color indexed="8"/>
        <rFont val="Calibri"/>
        <family val="2"/>
      </rPr>
      <t>1,5</t>
    </r>
  </si>
  <si>
    <t>Part-Time, Economic Reasons (16+)</t>
  </si>
  <si>
    <r>
      <rPr>
        <vertAlign val="superscript"/>
        <sz val="10"/>
        <rFont val="Arial"/>
        <family val="2"/>
      </rPr>
      <t xml:space="preserve">1 </t>
    </r>
    <r>
      <rPr>
        <sz val="10"/>
        <rFont val="Arial"/>
        <family val="2"/>
      </rPr>
      <t>Immigrant matches the Census Bureau's definition of foreign-born and includes all persons who were not U.S. citizens at birth.</t>
    </r>
  </si>
  <si>
    <t>Part-Time, Economic Reasons (18+)</t>
  </si>
  <si>
    <r>
      <t>Number Not in the Labor Force &amp; Labor Force Participation Rate (18-64)</t>
    </r>
    <r>
      <rPr>
        <b/>
        <vertAlign val="superscript"/>
        <sz val="16"/>
        <color indexed="8"/>
        <rFont val="Calibri"/>
        <family val="2"/>
      </rPr>
      <t>4</t>
    </r>
  </si>
  <si>
    <t>Young Teens (16-17)</t>
  </si>
  <si>
    <t>Prime age 25-54</t>
  </si>
  <si>
    <t>Men U.S.-born (16+)</t>
  </si>
  <si>
    <t>Men U.S.-born (18-64)</t>
  </si>
  <si>
    <t>Women U.S.-born (16+)</t>
  </si>
  <si>
    <t>Women U.S.-born (18-64)</t>
  </si>
  <si>
    <t>All White U.S.-born (16+)</t>
  </si>
  <si>
    <t>All White U.S.-born (18-64)</t>
  </si>
  <si>
    <t>White Men U.S.-born (16+)</t>
  </si>
  <si>
    <t>White Men U.S.-born (18-64)</t>
  </si>
  <si>
    <t>White Women U.S.-born (16+)</t>
  </si>
  <si>
    <t>White Women U.S.-born (18-64)</t>
  </si>
  <si>
    <t>Black Men U.S.-born (16+)</t>
  </si>
  <si>
    <t>Black Men U.S.-born (18-64)</t>
  </si>
  <si>
    <t>Black Women U.S.-born (16+)</t>
  </si>
  <si>
    <t>Black Women U.S.-born (18-64)</t>
  </si>
  <si>
    <t>All Hispanic U.S.-born (16+)</t>
  </si>
  <si>
    <t>All Hispanic U.S.-born (18-64)</t>
  </si>
  <si>
    <t>Hispanic Men U.S.-born (16+)</t>
  </si>
  <si>
    <t>Hispanic Men U.S.-born (18-64)</t>
  </si>
  <si>
    <t>Hispanic Women U.S.-born (16+)</t>
  </si>
  <si>
    <t>Hispanic Women U.S.-born (18-64)</t>
  </si>
  <si>
    <t>Immigrant Men (16+)</t>
  </si>
  <si>
    <t>Immigrant Men (18-64)</t>
  </si>
  <si>
    <t>Immigrant Women (16+)</t>
  </si>
  <si>
    <t>Immigrant Women (18-64)</t>
  </si>
  <si>
    <t>All Hisp Immigrants (16+)</t>
  </si>
  <si>
    <t>All Hisp Immigrants (18-64)</t>
  </si>
  <si>
    <r>
      <t>Labor Force Participation Rate</t>
    </r>
    <r>
      <rPr>
        <b/>
        <vertAlign val="superscript"/>
        <sz val="10"/>
        <color theme="1"/>
        <rFont val="Arial"/>
        <family val="2"/>
      </rPr>
      <t>3</t>
    </r>
  </si>
  <si>
    <r>
      <t>Employment Rate</t>
    </r>
    <r>
      <rPr>
        <b/>
        <vertAlign val="superscript"/>
        <sz val="10"/>
        <color theme="1"/>
        <rFont val="Arial"/>
        <family val="2"/>
      </rPr>
      <t>4</t>
    </r>
  </si>
  <si>
    <t>Young  Teens (16-17)</t>
  </si>
  <si>
    <t>Bachelors+</t>
  </si>
  <si>
    <t>&lt;Bachelor's</t>
  </si>
  <si>
    <t>≥Bachelor's</t>
  </si>
  <si>
    <t>≥Bachelor's (18+)</t>
  </si>
  <si>
    <t>≥Bachelor's (18-64)</t>
  </si>
  <si>
    <t>Without Bachelor's (18+)</t>
  </si>
  <si>
    <t>Without Bachelor's (18-64)</t>
  </si>
  <si>
    <t>Table 7. Employment &amp; Unemployment for U.S.-Born &amp; Immigrants</t>
  </si>
  <si>
    <t>(in thousands)</t>
  </si>
  <si>
    <t>Table 9. Employment &amp; Unemployment for U.S.-Born &amp; Immigrants</t>
  </si>
  <si>
    <t>Table 8. Employment &amp; Unemployment for U.S.-Born &amp; Immigrants</t>
  </si>
  <si>
    <t>Table 10. Employment &amp; Unemployment for U.S.-Born &amp; Immigrants,</t>
  </si>
  <si>
    <t>Q4 2000</t>
  </si>
  <si>
    <t>Q4 2001</t>
  </si>
  <si>
    <t>Q4 2002</t>
  </si>
  <si>
    <t>Q4 2003</t>
  </si>
  <si>
    <t>Q4 2004</t>
  </si>
  <si>
    <t>Q4 2005</t>
  </si>
  <si>
    <t>Q4 2006</t>
  </si>
  <si>
    <t>Q4 2007</t>
  </si>
  <si>
    <t>Q4 2008</t>
  </si>
  <si>
    <t>Q4 2009</t>
  </si>
  <si>
    <t>Q4 2010</t>
  </si>
  <si>
    <t>Q4 2011</t>
  </si>
  <si>
    <t>Q4 2012</t>
  </si>
  <si>
    <t>Q4 2013</t>
  </si>
  <si>
    <t>Q4 2014</t>
  </si>
  <si>
    <t>Q4 2015</t>
  </si>
  <si>
    <t>Q4 2016</t>
  </si>
  <si>
    <t>Q4 2017</t>
  </si>
  <si>
    <t>Q4 2018</t>
  </si>
  <si>
    <t>Q4 2019</t>
  </si>
  <si>
    <t>Q4 2020</t>
  </si>
  <si>
    <t>Q4 2021</t>
  </si>
  <si>
    <t>Q4 2022</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</si>
  <si>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 Those in the labor force are working or looking for work. Figure excludes all those with a bachelor's degree or higher.</t>
  </si>
  <si>
    <t>Table 1. Employment Statistics in Q4 for Persons 16 to 64, 2000 to 2022 (in thousands)</t>
  </si>
  <si>
    <t xml:space="preserve">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Peak years are shown in green. </t>
  </si>
  <si>
    <t>Table 2. Employment Statistics in Q4 for Persons 16+, 2000-2022 (in thousands)</t>
  </si>
  <si>
    <t>Table 3. Employment Statistics Q4 for Persons 18 to 64, 2000 to 2022 (in thousands)</t>
  </si>
  <si>
    <t>Table 4.  Employment Statistics in Q4 for Persons 18+, 2000-2022 (in thousands)</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</si>
  <si>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Peak years are shown in green.</t>
  </si>
  <si>
    <t>Table 5. Employment Statistics Q4 for Persons 18 to 64, No Bachelor's, 2000 to 2022 (in thousands)</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</si>
  <si>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Peak years are shown in green. Table excludes all those with a bachelor's degree or higher.</t>
  </si>
  <si>
    <t>Table 6. Employment Statistics in Q4 for Persons 18+, No Bachelor's, 2000-2022 (in thousands)</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</si>
  <si>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Peak years are shown in green. Table excludes all those with a bachelor's degree or higher.</t>
  </si>
  <si>
    <t>Employment and Labor Force Participation by Race and Education Level (Ages 18 to 64), Fourth Quarter of Peak Years: 2000, 2006, 2019, and 2022</t>
  </si>
  <si>
    <t>Employment and Labor Force Participation for Women by Race and Education Level (Ages 25-54), Fourth Quarter of Peak Years: 2000, 2006, 2019, and 2022</t>
  </si>
  <si>
    <t>Employment and Labor Force Participation for Men by Race and Education Level (Ages 25-54), Fourth Quarter of Peak Years: 2000, 2006, 2019, and 2022</t>
  </si>
  <si>
    <t>Source: Center for Immigration Studies analysis of the Current Population Survey public-use files for the fourth quarters of 2000, 2006, 2019, and 2022. All figures are seasonally unadjusted and are for noninstitutionalized civilians, which does not include those in institutions such as prisons and nursing homes. All figures are for men and women 25 to 54. In 2000, persons could only chose one race, in all other years the figures reflect persons who chose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</si>
  <si>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 Those in the labor force are working or looking for work. The figure excludes full-time students under age 25.  Those with a bachelor's degree or higher are also excluded.</t>
  </si>
  <si>
    <t>Actual number  in the labor force</t>
  </si>
  <si>
    <t>Number if labor force participation was same as in 2000</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</si>
  <si>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Those not in the labor force are niether working nor looking for work.</t>
  </si>
  <si>
    <t>Rate</t>
  </si>
  <si>
    <t>Youths (18-29)</t>
  </si>
  <si>
    <t>Immigrant matches the Census Bureau's definition of foreign-born and includes all persons who were not U.S. citizens at birth.</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</si>
  <si>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t>
  </si>
  <si>
    <t>Figures 9-16. Employment &amp; Labor Force Participation by Nativity, Race, &amp; Education (Ages 18 to 64), Q4 of Peak Years: 2000, 2006, 2019, and 2022</t>
  </si>
  <si>
    <t>Figures 17-24. Employment &amp; Labor Force Participation by Nativity, Race, &amp; Education for Men (Ages 25 to 54), Q4 of Peak Years: 2000, 2006, 2019, and 2022</t>
  </si>
  <si>
    <t>Table 1. Employment Statistics in Q4 for Persons 16 to 64 by Nativity, 2000-2022 (in thousands)</t>
  </si>
  <si>
    <t>Table 2. Employment Statistics in Q4 for Persons 16+ by Nativity, 2000-2022 (in thousands)</t>
  </si>
  <si>
    <t>Table 3. Employment Statistics Q4 for Persons 18 to 64 by Nativity, 2000-2022 (in thousands)</t>
  </si>
  <si>
    <t>Table 4.  Employment Statistics in Q4 for Persons 18+ by Nativity, 2000-2022 (in thousands)</t>
  </si>
  <si>
    <t>Table 6. Employment Statistics in Q4 for Persons 18+, no Bachelor's, by Nativity, 2000-2022 (in thousands)</t>
  </si>
  <si>
    <t>Table 7. Employment, Unemployment, and Labor Force Participation by Nativity, Race, Age, Sex, &amp; Education, Q4 2022 (in thousands)</t>
  </si>
  <si>
    <t>Table 8. Employment, Unemployment, and Labor Force Participation by Nativity, Race, Age, Sex, &amp; Education, Q4 2019 (in thousands)</t>
  </si>
  <si>
    <t>Table 10. Employment, Unemployment, and Labor Force Participation by Nativity, Race, Age, Sex, &amp; Education, Q4 2000 (in thousands)</t>
  </si>
  <si>
    <t>Figures 25-32. Employment &amp; Labor Force Participation by Nativity, Race, &amp; Education for Women (Ages 25 to 54), Q4 of Peak Years: 2000, 2006, 2019, and 2022</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</si>
  <si>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Those not in the labor force are neither working nor looking for work.</t>
  </si>
  <si>
    <t>Immigrants Employed</t>
  </si>
  <si>
    <t>Trend Line, 2000 to 2019</t>
  </si>
  <si>
    <r>
      <rPr>
        <vertAlign val="superscript"/>
        <sz val="10"/>
        <rFont val="Arial"/>
        <family val="2"/>
      </rPr>
      <t xml:space="preserve">2 </t>
    </r>
    <r>
      <rPr>
        <sz val="10"/>
        <rFont val="Arial"/>
        <family val="2"/>
      </rPr>
      <t>Immigrant matches the Census Bureau's definition of foreign-born and includes all persons who were not U.S. citizens at birth.</t>
    </r>
  </si>
  <si>
    <r>
      <rPr>
        <vertAlign val="superscript"/>
        <sz val="10"/>
        <rFont val="Arial"/>
        <family val="2"/>
      </rPr>
      <t xml:space="preserve">1 </t>
    </r>
    <r>
      <rPr>
        <sz val="10"/>
        <rFont val="Arial"/>
        <family val="2"/>
      </rPr>
      <t>Rate reflects the share of those 16 to 64 holding a job.</t>
    </r>
  </si>
  <si>
    <r>
      <rPr>
        <vertAlign val="superscript"/>
        <sz val="10"/>
        <rFont val="Arial"/>
        <family val="2"/>
      </rPr>
      <t xml:space="preserve">3 </t>
    </r>
    <r>
      <rPr>
        <sz val="10"/>
        <rFont val="Arial"/>
        <family val="2"/>
      </rPr>
      <t>The unemployed are those not working, but who have looked for work in the prior four weeks. The unemployed rate excludes those not in the labor force.</t>
    </r>
  </si>
  <si>
    <r>
      <rPr>
        <vertAlign val="superscript"/>
        <sz val="10"/>
        <rFont val="Arial"/>
        <family val="2"/>
      </rPr>
      <t xml:space="preserve">4 </t>
    </r>
    <r>
      <rPr>
        <sz val="10"/>
        <rFont val="Arial"/>
        <family val="2"/>
      </rPr>
      <t>Persons who are not in the labor force are neither working nor looking for work.</t>
    </r>
  </si>
  <si>
    <r>
      <rPr>
        <vertAlign val="superscript"/>
        <sz val="10"/>
        <rFont val="Arial"/>
        <family val="2"/>
      </rPr>
      <t xml:space="preserve">5 </t>
    </r>
    <r>
      <rPr>
        <sz val="10"/>
        <rFont val="Arial"/>
        <family val="2"/>
      </rPr>
      <t>The number not employed (16 to 64) reflects both the unemployed and those not in the labor force.</t>
    </r>
  </si>
  <si>
    <r>
      <rPr>
        <vertAlign val="superscript"/>
        <sz val="10"/>
        <rFont val="Arial"/>
        <family val="2"/>
      </rPr>
      <t xml:space="preserve">1 </t>
    </r>
    <r>
      <rPr>
        <sz val="10"/>
        <rFont val="Arial"/>
        <family val="2"/>
      </rPr>
      <t>Rate reflect the share of those 18 to 64 holding a job.</t>
    </r>
  </si>
  <si>
    <r>
      <rPr>
        <vertAlign val="superscript"/>
        <sz val="10"/>
        <rFont val="Arial"/>
        <family val="2"/>
      </rPr>
      <t xml:space="preserve">3 </t>
    </r>
    <r>
      <rPr>
        <sz val="10"/>
        <rFont val="Arial"/>
        <family val="2"/>
      </rPr>
      <t>The unemployed are those not working, but who have looked for work in the prior four weeks. The unemployment rate excludes those not in the labor force.</t>
    </r>
  </si>
  <si>
    <r>
      <rPr>
        <vertAlign val="superscript"/>
        <sz val="10"/>
        <color theme="1"/>
        <rFont val="Arial"/>
        <family val="2"/>
      </rPr>
      <t xml:space="preserve">1 </t>
    </r>
    <r>
      <rPr>
        <sz val="10"/>
        <color theme="1"/>
        <rFont val="Arial"/>
        <family val="2"/>
      </rPr>
      <t>Persons who are not working or looking for work.</t>
    </r>
  </si>
  <si>
    <r>
      <rPr>
        <vertAlign val="superscript"/>
        <sz val="10"/>
        <color theme="1"/>
        <rFont val="Arial"/>
        <family val="2"/>
      </rPr>
      <t xml:space="preserve">2 </t>
    </r>
    <r>
      <rPr>
        <sz val="10"/>
        <color theme="1"/>
        <rFont val="Arial"/>
        <family val="2"/>
      </rPr>
      <t>Total number of people in age group.</t>
    </r>
  </si>
  <si>
    <r>
      <rPr>
        <vertAlign val="superscript"/>
        <sz val="10"/>
        <color theme="1"/>
        <rFont val="Arial"/>
        <family val="2"/>
      </rPr>
      <t xml:space="preserve">3 </t>
    </r>
    <r>
      <rPr>
        <sz val="10"/>
        <color theme="1"/>
        <rFont val="Arial"/>
        <family val="2"/>
      </rPr>
      <t>The share of people in the specific age group who are currently holding a job or looking for one.</t>
    </r>
  </si>
  <si>
    <r>
      <rPr>
        <vertAlign val="superscript"/>
        <sz val="10"/>
        <color theme="1"/>
        <rFont val="Arial"/>
        <family val="2"/>
      </rPr>
      <t xml:space="preserve">4 </t>
    </r>
    <r>
      <rPr>
        <sz val="10"/>
        <color theme="1"/>
        <rFont val="Arial"/>
        <family val="2"/>
      </rPr>
      <t>The share of people in the specific age group who are currently holding a job.</t>
    </r>
  </si>
  <si>
    <t>Source: Center for Immigration Studies analysis of the Current Population Survey public-use files for the fourth quarter of 2019.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categories. Immigrant matches the Census Bureau's definition of foreign-born and includes all persons who were not U.S. citizens at birth.</t>
  </si>
  <si>
    <r>
      <rPr>
        <vertAlign val="superscript"/>
        <sz val="10"/>
        <rFont val="Arial"/>
        <family val="2"/>
      </rPr>
      <t xml:space="preserve">1 </t>
    </r>
    <r>
      <rPr>
        <sz val="10"/>
        <rFont val="Arial"/>
        <family val="2"/>
      </rPr>
      <t>Persons who are not working or looking for work.</t>
    </r>
  </si>
  <si>
    <r>
      <rPr>
        <vertAlign val="superscript"/>
        <sz val="10"/>
        <rFont val="Arial"/>
        <family val="2"/>
      </rPr>
      <t xml:space="preserve">2 </t>
    </r>
    <r>
      <rPr>
        <sz val="10"/>
        <rFont val="Arial"/>
        <family val="2"/>
      </rPr>
      <t>Total number of people in age group.</t>
    </r>
  </si>
  <si>
    <r>
      <rPr>
        <vertAlign val="superscript"/>
        <sz val="10"/>
        <rFont val="Arial"/>
        <family val="2"/>
      </rPr>
      <t xml:space="preserve">3 </t>
    </r>
    <r>
      <rPr>
        <sz val="10"/>
        <rFont val="Arial"/>
        <family val="2"/>
      </rPr>
      <t>The share of people in the specific age group who are currently holding a job or looking for one.</t>
    </r>
  </si>
  <si>
    <r>
      <rPr>
        <vertAlign val="superscript"/>
        <sz val="10"/>
        <rFont val="Arial"/>
        <family val="2"/>
      </rPr>
      <t xml:space="preserve">4 </t>
    </r>
    <r>
      <rPr>
        <sz val="10"/>
        <rFont val="Arial"/>
        <family val="2"/>
      </rPr>
      <t>The share of people in the specific age group who are currently holding a job.</t>
    </r>
  </si>
  <si>
    <t>Source: Center for Immigration Studies analysis of the Current Population Survey public-use files for the fourth quarter of 2022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</si>
  <si>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the fourth quarter of 2006.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</si>
  <si>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the fourth quarter of 2000.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</si>
  <si>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the fourth quarters of 2000, 2006, 2019, and 2022. All figures are seasonally unadjusted and are for noninstitutionalized civilians, which does not include those in institutions such as prisons and nursing homes. All figures are for persons 18 to 64. In 2000, persons could only chose one race; in all other years the figures reflect persons who chose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</si>
  <si>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the fourth quarters of 2000, 2006, 2019, and 2022. All figures are seasonally unadjusted and are for noninstitutionalized civilians, which does not include those in institutions such as prisons and nursing homes. All figures are for men 25 to 54. In 2000, persons could only chose one race; in all other years the figures reflect persons who chose only one race. Hispanics can be of any race and are excluded from other categories. Immigrant matches the Census Bureau's definition of foreign-born and includes all persons who were not U.S. citizens at birth.</t>
  </si>
  <si>
    <t>Source: Center for Immigration Studies analysis of the Current Population Survey public-use files for the fourth quarters of 2000, 2006, 2019, and 2022. All figures are seasonally unadjusted and are for noninstitutionalized civilians, which does not include those in institutions such as prisons and nursing homes. All figures are for women 25 to 54. In 2000, persons could only chose one race; in all other years the figures reflect persons who chose only one race. Hispanics can be of any race and are excluded from other categories. Immigrant matches the Census Bureau's definition of foreign-born and includes all persons who were not U.S. citizens at birth.</t>
  </si>
  <si>
    <t>Figure 1. Labor Force Participation for Immigrants and U.S.-Born (Ages 16 to 64), 2000-2022</t>
  </si>
  <si>
    <t>Figure 2. Number of Immigrants Employed (Ages 16+) and Pre-Covid Trendline, 2000-2022</t>
  </si>
  <si>
    <t>Figure 3. Percentage Increase in the Number of Employed Immigrants and U.S.-Born, 2000 to 2022</t>
  </si>
  <si>
    <t>Figure 4. Number of U.S.-Born in the Labor Force Had Participation Not Declined, 2000 to 2022</t>
  </si>
  <si>
    <t>Figure 5. Labor Force Participation for Immigrants and U.S.-Born (Ages 18 to 64) without a Bachelor's Degree, 2000-2022</t>
  </si>
  <si>
    <t>Figure 6. Labor Force Participation for Immigrants and U.S.-Born (Ages 18 to 64) without a Bachelor's Degree, Excluding Full-Time Students, 2000-2022</t>
  </si>
  <si>
    <t>Figure 7. Labor Force Participation for Immigrant and U.S.-Born Men (Ages 25 to 54) without a Bachelor's Degree, 2000-2022</t>
  </si>
  <si>
    <t>Figure 8. Labor Force Participation for Immigrants and U.S.-Born Women (Ages 25 to 54) without a Bachelor's Degree, 2000-2022</t>
  </si>
  <si>
    <t>Table 5. Employment Statistics Q4 for Persons 18 to 64, no Bachelor's by Nativity, 2000-2022 (in thousands)</t>
  </si>
  <si>
    <t>Table 9. Employment, Unemployment, and Labor Force Participation by Nativity, Race, Age, Sex, &amp; Education, Q4 2006 (in thousands)</t>
  </si>
  <si>
    <t>Figures 33-40. Employment &amp; Labor Force Participation by Nativity, Race, Bachelor's/Non-Bachelor's (Ages 25 to 54), Q4 of Peak Years: 2000, 2006, 2019, and 2022</t>
  </si>
  <si>
    <t>Source: Center for Immigration Studies analysis of the Current Population Survey public-use files for every year from the fourth quarter of 2000 to the fourth quarter of 2022. All figures are seasonally unadjusted and are for non-institutionalized civilians, which does not include those in institutions such as prisons and nursing homes. Those not in the labor force are neither working nor looking for work.</t>
  </si>
  <si>
    <t>Employment and Labor Force Participation by Race for Those with and without at Least a Bachelor's Degree (Ages 25-54), Fourth Quarter of Peak Years: 2000, 2006, 2019,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</si>
</sst>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
    <numFmt numFmtId="168" formatCode="_(* #,##0.0_);_(* \(#,##0.0\);_(* &quot;-&quot;??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b/>
      <sz val="10"/>
      <name val="Arial"/>
      <family val="2"/>
    </font>
    <font>
      <sz val="10"/>
      <name val="Arial"/>
      <family val="2"/>
    </font>
    <font>
      <sz val="20"/>
      <name val="Arial"/>
      <family val="2"/>
    </font>
    <font>
      <sz val="18"/>
      <name val="Arial"/>
      <family val="2"/>
    </font>
    <font>
      <sz val="11"/>
      <color indexed="8"/>
      <name val="Calibri"/>
      <family val="2"/>
    </font>
    <font>
      <b/>
      <sz val="11"/>
      <color indexed="8"/>
      <name val="Calibri"/>
      <family val="2"/>
    </font>
    <font>
      <sz val="14"/>
      <color indexed="8"/>
      <name val="Calibri"/>
      <family val="2"/>
    </font>
    <font>
      <sz val="11"/>
      <name val="Calibri"/>
      <family val="2"/>
    </font>
    <font>
      <b/>
      <sz val="20"/>
      <color indexed="8"/>
      <name val="Calibri"/>
      <family val="2"/>
    </font>
    <font>
      <b/>
      <sz val="18"/>
      <color indexed="8"/>
      <name val="Calibri"/>
      <family val="2"/>
    </font>
    <font>
      <b/>
      <sz val="14"/>
      <color indexed="8"/>
      <name val="Calibri"/>
      <family val="2"/>
    </font>
    <font>
      <b/>
      <sz val="11"/>
      <name val="Calibri"/>
      <family val="2"/>
    </font>
    <font>
      <sz val="10"/>
      <name val="Arial"/>
      <family val="2"/>
    </font>
    <font>
      <sz val="11"/>
      <color theme="1"/>
      <name val="Calibri"/>
      <family val="2"/>
      <scheme val="minor"/>
    </font>
    <font>
      <sz val="11"/>
      <name val="Calibri"/>
      <family val="2"/>
      <scheme val="minor"/>
    </font>
    <font>
      <sz val="12"/>
      <color indexed="8"/>
      <name val="Calibri"/>
      <family val="2"/>
      <scheme val="minor"/>
    </font>
    <font>
      <sz val="12"/>
      <name val="Calibri"/>
      <family val="2"/>
      <scheme val="minor"/>
    </font>
    <font>
      <vertAlign val="superscript"/>
      <sz val="14"/>
      <color indexed="8"/>
      <name val="Calibri"/>
      <family val="2"/>
    </font>
    <font>
      <vertAlign val="superscript"/>
      <sz val="10"/>
      <name val="Arial"/>
      <family val="2"/>
    </font>
    <font>
      <vertAlign val="superscript"/>
      <sz val="12"/>
      <color indexed="8"/>
      <name val="Calibri"/>
      <family val="2"/>
      <scheme val="minor"/>
    </font>
    <font>
      <b/>
      <sz val="10"/>
      <color theme="1"/>
      <name val="Arial"/>
      <family val="2"/>
    </font>
    <font>
      <b/>
      <vertAlign val="superscript"/>
      <sz val="10"/>
      <name val="Arial"/>
      <family val="2"/>
    </font>
    <font>
      <b/>
      <vertAlign val="superscript"/>
      <sz val="10"/>
      <color theme="1"/>
      <name val="Arial"/>
      <family val="2"/>
    </font>
    <font>
      <b/>
      <sz val="14"/>
      <name val="Arial"/>
      <family val="2"/>
    </font>
    <font>
      <u/>
      <sz val="10"/>
      <color theme="10"/>
      <name val="Arial"/>
      <family val="2"/>
    </font>
    <font>
      <sz val="14"/>
      <name val="Arial"/>
      <family val="2"/>
    </font>
    <font>
      <b/>
      <sz val="16"/>
      <name val="Arial"/>
      <family val="2"/>
    </font>
    <font>
      <b/>
      <sz val="13"/>
      <name val="Arial"/>
      <family val="2"/>
    </font>
    <font>
      <b/>
      <u/>
      <sz val="13"/>
      <color theme="10"/>
      <name val="Arial"/>
      <family val="2"/>
    </font>
    <font>
      <sz val="10"/>
      <name val="Arial"/>
      <family val="2"/>
    </font>
    <font>
      <b/>
      <sz val="16"/>
      <color indexed="8"/>
      <name val="Calibri"/>
      <family val="2"/>
    </font>
    <font>
      <b/>
      <vertAlign val="superscript"/>
      <sz val="16"/>
      <color indexed="8"/>
      <name val="Calibri"/>
      <family val="2"/>
    </font>
    <font>
      <sz val="16"/>
      <name val="Arial"/>
      <family val="2"/>
    </font>
    <font>
      <b/>
      <sz val="11"/>
      <color theme="1"/>
      <name val="Calibri"/>
      <family val="2"/>
      <scheme val="minor"/>
    </font>
    <font>
      <sz val="10"/>
      <color theme="1"/>
      <name val="Arial"/>
      <family val="2"/>
    </font>
    <font>
      <b/>
      <sz val="11"/>
      <color theme="1"/>
      <name val="Calibri"/>
      <family val="2"/>
    </font>
    <font>
      <sz val="11"/>
      <color theme="1"/>
      <name val="Calibri"/>
      <family val="2"/>
    </font>
    <font>
      <sz val="20"/>
      <color theme="1"/>
      <name val="Arial"/>
      <family val="2"/>
    </font>
    <font>
      <sz val="18"/>
      <color theme="1"/>
      <name val="Arial"/>
      <family val="2"/>
    </font>
    <font>
      <vertAlign val="superscript"/>
      <sz val="10"/>
      <color theme="1"/>
      <name val="Arial"/>
      <family val="2"/>
    </font>
    <font>
      <sz val="11"/>
      <color indexed="60"/>
      <name val="Calibri"/>
      <family val="2"/>
      <scheme val="minor"/>
    </font>
    <font>
      <b/>
      <u/>
      <sz val="13"/>
      <color rgb="FF00B050"/>
      <name val="Arial"/>
      <family val="2"/>
    </font>
    <font>
      <b/>
      <u/>
      <sz val="13"/>
      <color rgb="FF00B0F0"/>
      <name val="Arial"/>
      <family val="2"/>
    </font>
    <font>
      <b/>
      <u/>
      <sz val="13"/>
      <color rgb="FFFFCC00"/>
      <name val="Arial"/>
      <family val="2"/>
    </font>
    <font>
      <b/>
      <u/>
      <sz val="13"/>
      <color theme="9" tint="-0.249977111117893"/>
      <name val="Arial"/>
      <family val="2"/>
    </font>
    <font>
      <sz val="10"/>
      <name val="Arial"/>
      <family val="2"/>
    </font>
    <font>
      <b/>
      <sz val="13"/>
      <color rgb="FF9966FF"/>
      <name val="Arial"/>
      <family val="2"/>
    </font>
    <font>
      <b/>
      <u/>
      <sz val="13"/>
      <color rgb="FF9966FF"/>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3"/>
      </right>
      <top style="thin">
        <color indexed="22"/>
      </top>
      <bottom style="thin">
        <color indexed="22"/>
      </bottom>
      <diagonal/>
    </border>
    <border>
      <left/>
      <right style="thin">
        <color indexed="63"/>
      </right>
      <top style="thin">
        <color indexed="22"/>
      </top>
      <bottom/>
      <diagonal/>
    </border>
  </borders>
  <cellStyleXfs count="132">
    <xf numFmtId="0" fontId="0" fillId="0" borderId="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24" fillId="0" borderId="0"/>
    <xf numFmtId="0" fontId="9"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35" fillId="0" borderId="0" applyNumberForma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8" fillId="0" borderId="0" applyFont="0" applyFill="0" applyBorder="0" applyAlignment="0" applyProtection="0"/>
    <xf numFmtId="0" fontId="8" fillId="0" borderId="0"/>
    <xf numFmtId="0" fontId="3" fillId="0" borderId="0"/>
    <xf numFmtId="0" fontId="56" fillId="0" borderId="0"/>
    <xf numFmtId="0" fontId="8" fillId="0" borderId="0"/>
    <xf numFmtId="0" fontId="56" fillId="0" borderId="0"/>
    <xf numFmtId="0" fontId="8" fillId="0" borderId="0"/>
    <xf numFmtId="0" fontId="1" fillId="0" borderId="0"/>
    <xf numFmtId="43" fontId="1" fillId="0" borderId="0" applyFont="0" applyFill="0" applyBorder="0" applyAlignment="0" applyProtection="0"/>
  </cellStyleXfs>
  <cellXfs count="390">
    <xf numFmtId="0" fontId="0" fillId="0" borderId="0" xfId="0"/>
    <xf numFmtId="0" fontId="9" fillId="3" borderId="6" xfId="70" applyFill="1" applyBorder="1"/>
    <xf numFmtId="0" fontId="9" fillId="3" borderId="7" xfId="70" applyFill="1" applyBorder="1"/>
    <xf numFmtId="0" fontId="9" fillId="2" borderId="0" xfId="70" applyFill="1"/>
    <xf numFmtId="164" fontId="0" fillId="2" borderId="0" xfId="4" applyNumberFormat="1" applyFont="1" applyFill="1" applyBorder="1"/>
    <xf numFmtId="165" fontId="0" fillId="2" borderId="0" xfId="113" applyNumberFormat="1" applyFont="1" applyFill="1" applyBorder="1"/>
    <xf numFmtId="0" fontId="9" fillId="2" borderId="0" xfId="93" applyFill="1"/>
    <xf numFmtId="164" fontId="9" fillId="2" borderId="0" xfId="70" applyNumberFormat="1" applyFill="1"/>
    <xf numFmtId="0" fontId="0" fillId="2" borderId="0" xfId="0" applyFill="1"/>
    <xf numFmtId="165" fontId="0" fillId="2" borderId="0" xfId="0" applyNumberFormat="1" applyFill="1"/>
    <xf numFmtId="0" fontId="24" fillId="2" borderId="0" xfId="72" applyFill="1" applyBorder="1"/>
    <xf numFmtId="0" fontId="9" fillId="2" borderId="0" xfId="94" applyFill="1"/>
    <xf numFmtId="164" fontId="25" fillId="2" borderId="9" xfId="2" applyNumberFormat="1" applyFont="1" applyFill="1" applyBorder="1"/>
    <xf numFmtId="164" fontId="25" fillId="2" borderId="12" xfId="2" applyNumberFormat="1" applyFont="1" applyFill="1" applyBorder="1"/>
    <xf numFmtId="164" fontId="25" fillId="2" borderId="0" xfId="2" applyNumberFormat="1" applyFont="1" applyFill="1" applyBorder="1"/>
    <xf numFmtId="0" fontId="9" fillId="2" borderId="0" xfId="70" applyFill="1" applyBorder="1"/>
    <xf numFmtId="0" fontId="9" fillId="2" borderId="0" xfId="70" applyFill="1" applyBorder="1" applyAlignment="1">
      <alignment horizontal="left" wrapText="1"/>
    </xf>
    <xf numFmtId="43" fontId="9" fillId="2" borderId="0" xfId="70" applyNumberFormat="1" applyFill="1"/>
    <xf numFmtId="10" fontId="9" fillId="2" borderId="0" xfId="96" applyNumberFormat="1" applyFont="1" applyFill="1"/>
    <xf numFmtId="0" fontId="10" fillId="2" borderId="0" xfId="70" applyFont="1" applyFill="1"/>
    <xf numFmtId="165" fontId="9" fillId="2" borderId="0" xfId="96" applyNumberFormat="1" applyFont="1" applyFill="1" applyBorder="1"/>
    <xf numFmtId="0" fontId="9" fillId="2" borderId="0" xfId="95" applyFill="1"/>
    <xf numFmtId="0" fontId="26" fillId="3" borderId="1" xfId="70" applyFont="1" applyFill="1" applyBorder="1" applyAlignment="1">
      <alignment horizontal="center"/>
    </xf>
    <xf numFmtId="0" fontId="26" fillId="3" borderId="11" xfId="70" applyFont="1" applyFill="1" applyBorder="1" applyAlignment="1">
      <alignment horizontal="center"/>
    </xf>
    <xf numFmtId="0" fontId="26" fillId="3" borderId="2" xfId="70" applyFont="1" applyFill="1" applyBorder="1" applyAlignment="1">
      <alignment horizontal="center"/>
    </xf>
    <xf numFmtId="0" fontId="9" fillId="3" borderId="14" xfId="70" applyFill="1" applyBorder="1"/>
    <xf numFmtId="0" fontId="25" fillId="3" borderId="10" xfId="70" applyFont="1" applyFill="1" applyBorder="1" applyAlignment="1">
      <alignment horizontal="center" wrapText="1"/>
    </xf>
    <xf numFmtId="0" fontId="25" fillId="3" borderId="16" xfId="70" applyFont="1" applyFill="1" applyBorder="1" applyAlignment="1">
      <alignment horizontal="center" wrapText="1"/>
    </xf>
    <xf numFmtId="0" fontId="25" fillId="3" borderId="4" xfId="70" applyFont="1" applyFill="1" applyBorder="1" applyAlignment="1">
      <alignment horizontal="center" wrapText="1"/>
    </xf>
    <xf numFmtId="0" fontId="25" fillId="3" borderId="8" xfId="70" applyFont="1" applyFill="1" applyBorder="1" applyAlignment="1">
      <alignment horizontal="center" wrapText="1"/>
    </xf>
    <xf numFmtId="164" fontId="25" fillId="4" borderId="9" xfId="2" applyNumberFormat="1" applyFont="1" applyFill="1" applyBorder="1"/>
    <xf numFmtId="164" fontId="25" fillId="4" borderId="12" xfId="2" applyNumberFormat="1" applyFont="1" applyFill="1" applyBorder="1"/>
    <xf numFmtId="164" fontId="25" fillId="4" borderId="0" xfId="2" applyNumberFormat="1" applyFont="1" applyFill="1" applyBorder="1"/>
    <xf numFmtId="0" fontId="8" fillId="2" borderId="0" xfId="70" applyFont="1" applyFill="1" applyBorder="1" applyAlignment="1"/>
    <xf numFmtId="0" fontId="8" fillId="2" borderId="0" xfId="70" applyFont="1" applyFill="1"/>
    <xf numFmtId="165" fontId="0" fillId="2" borderId="0" xfId="96" applyNumberFormat="1" applyFont="1" applyFill="1" applyBorder="1"/>
    <xf numFmtId="0" fontId="8" fillId="2" borderId="0" xfId="116" applyFill="1"/>
    <xf numFmtId="0" fontId="8" fillId="2" borderId="0" xfId="116" applyFont="1" applyFill="1"/>
    <xf numFmtId="0" fontId="16" fillId="2" borderId="0" xfId="116" applyFont="1" applyFill="1"/>
    <xf numFmtId="0" fontId="18" fillId="2" borderId="15" xfId="116" applyFont="1" applyFill="1" applyBorder="1" applyAlignment="1"/>
    <xf numFmtId="0" fontId="18" fillId="2" borderId="9" xfId="116" applyFont="1" applyFill="1" applyBorder="1" applyAlignment="1"/>
    <xf numFmtId="0" fontId="18" fillId="2" borderId="14" xfId="116" applyFont="1" applyFill="1" applyBorder="1" applyAlignment="1"/>
    <xf numFmtId="0" fontId="8" fillId="2" borderId="0" xfId="116" applyFill="1" applyBorder="1"/>
    <xf numFmtId="9" fontId="7" fillId="2" borderId="0" xfId="118" applyNumberFormat="1" applyFill="1" applyBorder="1"/>
    <xf numFmtId="9" fontId="8" fillId="2" borderId="0" xfId="113" applyNumberFormat="1" applyFont="1" applyFill="1" applyBorder="1"/>
    <xf numFmtId="0" fontId="8" fillId="2" borderId="0" xfId="116" applyFont="1" applyFill="1" applyAlignment="1">
      <alignment horizontal="left"/>
    </xf>
    <xf numFmtId="0" fontId="31" fillId="3" borderId="10" xfId="116" applyFont="1" applyFill="1" applyBorder="1" applyAlignment="1">
      <alignment wrapText="1"/>
    </xf>
    <xf numFmtId="0" fontId="31" fillId="3" borderId="4" xfId="116" applyFont="1" applyFill="1" applyBorder="1" applyAlignment="1">
      <alignment wrapText="1"/>
    </xf>
    <xf numFmtId="49" fontId="8" fillId="2" borderId="0" xfId="116" applyNumberFormat="1" applyFont="1" applyFill="1" applyBorder="1"/>
    <xf numFmtId="0" fontId="10" fillId="2" borderId="0" xfId="116" applyFont="1" applyFill="1" applyBorder="1"/>
    <xf numFmtId="0" fontId="8" fillId="2" borderId="0" xfId="116" applyFont="1" applyFill="1" applyBorder="1"/>
    <xf numFmtId="0" fontId="10" fillId="2" borderId="0" xfId="116" applyFont="1" applyFill="1"/>
    <xf numFmtId="2" fontId="8" fillId="2" borderId="0" xfId="116" applyNumberFormat="1" applyFill="1" applyAlignment="1">
      <alignment wrapText="1"/>
    </xf>
    <xf numFmtId="0" fontId="15" fillId="4" borderId="1" xfId="72" applyFont="1" applyFill="1" applyBorder="1" applyAlignment="1"/>
    <xf numFmtId="164" fontId="18" fillId="4" borderId="9" xfId="4" applyNumberFormat="1" applyFont="1" applyFill="1" applyBorder="1" applyAlignment="1">
      <alignment horizontal="right"/>
    </xf>
    <xf numFmtId="165" fontId="18" fillId="4" borderId="0" xfId="96" applyNumberFormat="1" applyFont="1" applyFill="1" applyBorder="1" applyAlignment="1">
      <alignment horizontal="right"/>
    </xf>
    <xf numFmtId="164" fontId="18" fillId="4" borderId="21" xfId="4" applyNumberFormat="1" applyFont="1" applyFill="1" applyBorder="1" applyAlignment="1">
      <alignment horizontal="right"/>
    </xf>
    <xf numFmtId="165" fontId="18" fillId="4" borderId="12" xfId="96" applyNumberFormat="1" applyFont="1" applyFill="1" applyBorder="1" applyAlignment="1">
      <alignment horizontal="right"/>
    </xf>
    <xf numFmtId="164" fontId="18" fillId="4" borderId="0" xfId="4" applyNumberFormat="1" applyFont="1" applyFill="1" applyBorder="1" applyAlignment="1">
      <alignment horizontal="right"/>
    </xf>
    <xf numFmtId="164" fontId="18" fillId="4" borderId="9" xfId="0" applyNumberFormat="1" applyFont="1" applyFill="1" applyBorder="1" applyAlignment="1">
      <alignment horizontal="right"/>
    </xf>
    <xf numFmtId="0" fontId="15" fillId="4" borderId="9" xfId="72" applyFont="1" applyFill="1" applyBorder="1" applyAlignment="1"/>
    <xf numFmtId="164" fontId="18" fillId="4" borderId="12" xfId="4" applyNumberFormat="1" applyFont="1" applyFill="1" applyBorder="1" applyAlignment="1">
      <alignment horizontal="right"/>
    </xf>
    <xf numFmtId="164" fontId="18" fillId="4" borderId="2" xfId="4" applyNumberFormat="1" applyFont="1" applyFill="1" applyBorder="1" applyAlignment="1">
      <alignment horizontal="right"/>
    </xf>
    <xf numFmtId="164" fontId="18" fillId="4" borderId="11" xfId="4" applyNumberFormat="1" applyFont="1" applyFill="1" applyBorder="1" applyAlignment="1">
      <alignment horizontal="right"/>
    </xf>
    <xf numFmtId="164" fontId="18" fillId="4" borderId="1" xfId="4" applyNumberFormat="1" applyFont="1" applyFill="1" applyBorder="1" applyAlignment="1">
      <alignment horizontal="right"/>
    </xf>
    <xf numFmtId="0" fontId="15" fillId="4" borderId="6" xfId="72" applyFont="1" applyFill="1" applyBorder="1" applyAlignment="1"/>
    <xf numFmtId="0" fontId="15" fillId="4" borderId="7" xfId="72" applyFont="1" applyFill="1" applyBorder="1" applyAlignment="1"/>
    <xf numFmtId="0" fontId="15" fillId="2" borderId="7" xfId="72" applyFont="1" applyFill="1" applyBorder="1" applyAlignment="1"/>
    <xf numFmtId="164" fontId="18" fillId="2" borderId="0" xfId="4" applyNumberFormat="1" applyFont="1" applyFill="1" applyBorder="1" applyAlignment="1">
      <alignment horizontal="right"/>
    </xf>
    <xf numFmtId="164" fontId="18" fillId="2" borderId="12" xfId="4" applyNumberFormat="1" applyFont="1" applyFill="1" applyBorder="1" applyAlignment="1">
      <alignment horizontal="right"/>
    </xf>
    <xf numFmtId="164" fontId="18" fillId="2" borderId="9" xfId="4" applyNumberFormat="1" applyFont="1" applyFill="1" applyBorder="1" applyAlignment="1">
      <alignment horizontal="right"/>
    </xf>
    <xf numFmtId="0" fontId="15" fillId="2" borderId="9" xfId="72" applyFont="1" applyFill="1" applyBorder="1" applyAlignment="1"/>
    <xf numFmtId="165" fontId="18" fillId="2" borderId="0" xfId="96" applyNumberFormat="1" applyFont="1" applyFill="1" applyBorder="1" applyAlignment="1">
      <alignment horizontal="right"/>
    </xf>
    <xf numFmtId="164" fontId="18" fillId="2" borderId="21" xfId="4" applyNumberFormat="1" applyFont="1" applyFill="1" applyBorder="1" applyAlignment="1">
      <alignment horizontal="right"/>
    </xf>
    <xf numFmtId="165" fontId="18" fillId="2" borderId="12" xfId="96" applyNumberFormat="1" applyFont="1" applyFill="1" applyBorder="1" applyAlignment="1">
      <alignment horizontal="right"/>
    </xf>
    <xf numFmtId="164" fontId="18" fillId="2" borderId="9" xfId="0" applyNumberFormat="1" applyFont="1" applyFill="1" applyBorder="1" applyAlignment="1">
      <alignment horizontal="right"/>
    </xf>
    <xf numFmtId="0" fontId="18" fillId="2" borderId="7" xfId="72" applyFont="1" applyFill="1" applyBorder="1" applyAlignment="1"/>
    <xf numFmtId="165" fontId="25" fillId="2" borderId="0" xfId="0" applyNumberFormat="1" applyFont="1" applyFill="1" applyBorder="1" applyAlignment="1"/>
    <xf numFmtId="0" fontId="25" fillId="2" borderId="10" xfId="0" applyFont="1" applyFill="1" applyBorder="1" applyAlignment="1">
      <alignment horizontal="center"/>
    </xf>
    <xf numFmtId="0" fontId="25" fillId="2" borderId="8" xfId="0" applyFont="1" applyFill="1" applyBorder="1" applyAlignment="1">
      <alignment horizontal="center"/>
    </xf>
    <xf numFmtId="0" fontId="0" fillId="2" borderId="0" xfId="0" applyFill="1" applyBorder="1"/>
    <xf numFmtId="0" fontId="15" fillId="4" borderId="14" xfId="72" applyFont="1" applyFill="1" applyBorder="1" applyAlignment="1"/>
    <xf numFmtId="164" fontId="18" fillId="4" borderId="14" xfId="4" applyNumberFormat="1" applyFont="1" applyFill="1" applyBorder="1" applyAlignment="1">
      <alignment horizontal="right"/>
    </xf>
    <xf numFmtId="165" fontId="18" fillId="4" borderId="5" xfId="96" applyNumberFormat="1" applyFont="1" applyFill="1" applyBorder="1" applyAlignment="1">
      <alignment horizontal="right"/>
    </xf>
    <xf numFmtId="164" fontId="18" fillId="4" borderId="22" xfId="4" applyNumberFormat="1" applyFont="1" applyFill="1" applyBorder="1" applyAlignment="1">
      <alignment horizontal="right"/>
    </xf>
    <xf numFmtId="165" fontId="18" fillId="4" borderId="13" xfId="96" applyNumberFormat="1" applyFont="1" applyFill="1" applyBorder="1" applyAlignment="1">
      <alignment horizontal="right"/>
    </xf>
    <xf numFmtId="164" fontId="18" fillId="4" borderId="5" xfId="4" applyNumberFormat="1" applyFont="1" applyFill="1" applyBorder="1" applyAlignment="1">
      <alignment horizontal="right"/>
    </xf>
    <xf numFmtId="164" fontId="18" fillId="4" borderId="14" xfId="0" applyNumberFormat="1" applyFont="1" applyFill="1" applyBorder="1" applyAlignment="1">
      <alignment horizontal="right"/>
    </xf>
    <xf numFmtId="165" fontId="18" fillId="4" borderId="2" xfId="96" applyNumberFormat="1" applyFont="1" applyFill="1" applyBorder="1" applyAlignment="1">
      <alignment horizontal="right"/>
    </xf>
    <xf numFmtId="164" fontId="18" fillId="4" borderId="23" xfId="4" applyNumberFormat="1" applyFont="1" applyFill="1" applyBorder="1" applyAlignment="1">
      <alignment horizontal="right"/>
    </xf>
    <xf numFmtId="165" fontId="18" fillId="4" borderId="11" xfId="96" applyNumberFormat="1" applyFont="1" applyFill="1" applyBorder="1" applyAlignment="1">
      <alignment horizontal="right"/>
    </xf>
    <xf numFmtId="164" fontId="18" fillId="4" borderId="1" xfId="0" applyNumberFormat="1" applyFont="1" applyFill="1" applyBorder="1" applyAlignment="1">
      <alignment horizontal="right"/>
    </xf>
    <xf numFmtId="0" fontId="9" fillId="2" borderId="1" xfId="70" applyFill="1" applyBorder="1"/>
    <xf numFmtId="0" fontId="9" fillId="2" borderId="9" xfId="70" applyFill="1" applyBorder="1"/>
    <xf numFmtId="0" fontId="9" fillId="2" borderId="14" xfId="70" applyFill="1" applyBorder="1"/>
    <xf numFmtId="0" fontId="9" fillId="2" borderId="0" xfId="70" applyFill="1" applyBorder="1" applyAlignment="1">
      <alignment horizontal="left" wrapText="1"/>
    </xf>
    <xf numFmtId="0" fontId="9" fillId="2" borderId="0" xfId="70" applyFill="1" applyBorder="1" applyAlignment="1">
      <alignment horizontal="left" wrapText="1"/>
    </xf>
    <xf numFmtId="165" fontId="25" fillId="4" borderId="2" xfId="96" applyNumberFormat="1" applyFont="1" applyFill="1" applyBorder="1"/>
    <xf numFmtId="165" fontId="25" fillId="2" borderId="0" xfId="96" applyNumberFormat="1" applyFont="1" applyFill="1" applyBorder="1" applyAlignment="1">
      <alignment horizontal="right"/>
    </xf>
    <xf numFmtId="165" fontId="25" fillId="4" borderId="0" xfId="96" applyNumberFormat="1" applyFont="1" applyFill="1" applyBorder="1" applyAlignment="1">
      <alignment horizontal="right"/>
    </xf>
    <xf numFmtId="165" fontId="25" fillId="4" borderId="5" xfId="96" applyNumberFormat="1" applyFont="1" applyFill="1" applyBorder="1" applyAlignment="1">
      <alignment horizontal="right"/>
    </xf>
    <xf numFmtId="164" fontId="25" fillId="4" borderId="1" xfId="1" applyNumberFormat="1" applyFont="1" applyFill="1" applyBorder="1"/>
    <xf numFmtId="164" fontId="25" fillId="2" borderId="9" xfId="1" applyNumberFormat="1" applyFont="1" applyFill="1" applyBorder="1" applyAlignment="1">
      <alignment horizontal="right"/>
    </xf>
    <xf numFmtId="164" fontId="25" fillId="4" borderId="9" xfId="1" applyNumberFormat="1" applyFont="1" applyFill="1" applyBorder="1" applyAlignment="1">
      <alignment horizontal="right"/>
    </xf>
    <xf numFmtId="164" fontId="25" fillId="4" borderId="14" xfId="1" applyNumberFormat="1" applyFont="1" applyFill="1" applyBorder="1" applyAlignment="1">
      <alignment horizontal="right"/>
    </xf>
    <xf numFmtId="0" fontId="8" fillId="3" borderId="6" xfId="116" applyFill="1" applyBorder="1"/>
    <xf numFmtId="0" fontId="8" fillId="3" borderId="7" xfId="116" applyFill="1" applyBorder="1"/>
    <xf numFmtId="0" fontId="8" fillId="3" borderId="14" xfId="116" applyFill="1" applyBorder="1"/>
    <xf numFmtId="0" fontId="8" fillId="2" borderId="0" xfId="116" applyFill="1" applyBorder="1" applyAlignment="1">
      <alignment horizontal="left" wrapText="1"/>
    </xf>
    <xf numFmtId="43" fontId="0" fillId="2" borderId="0" xfId="4" applyNumberFormat="1" applyFont="1" applyFill="1" applyBorder="1"/>
    <xf numFmtId="9" fontId="8" fillId="2" borderId="0" xfId="116" applyNumberFormat="1" applyFill="1"/>
    <xf numFmtId="9" fontId="18" fillId="2" borderId="9" xfId="116" applyNumberFormat="1" applyFont="1" applyFill="1" applyBorder="1" applyAlignment="1"/>
    <xf numFmtId="9" fontId="18" fillId="2" borderId="14" xfId="116" applyNumberFormat="1" applyFont="1" applyFill="1" applyBorder="1" applyAlignment="1"/>
    <xf numFmtId="0" fontId="25" fillId="2" borderId="1" xfId="0" applyFont="1" applyFill="1" applyBorder="1" applyAlignment="1">
      <alignment horizontal="center"/>
    </xf>
    <xf numFmtId="0" fontId="8" fillId="2" borderId="0" xfId="116" applyFill="1" applyAlignment="1">
      <alignment horizontal="left"/>
    </xf>
    <xf numFmtId="0" fontId="37" fillId="2" borderId="0" xfId="0" applyFont="1" applyFill="1"/>
    <xf numFmtId="0" fontId="38" fillId="2" borderId="0" xfId="0" applyFont="1" applyFill="1"/>
    <xf numFmtId="0" fontId="39" fillId="2" borderId="0" xfId="119" applyFont="1" applyFill="1"/>
    <xf numFmtId="0" fontId="36" fillId="2" borderId="0" xfId="0" applyFont="1" applyFill="1"/>
    <xf numFmtId="0" fontId="27" fillId="3" borderId="1" xfId="70" applyFont="1" applyFill="1" applyBorder="1" applyAlignment="1">
      <alignment horizontal="left"/>
    </xf>
    <xf numFmtId="0" fontId="25" fillId="3" borderId="10" xfId="70" applyFont="1" applyFill="1" applyBorder="1" applyAlignment="1">
      <alignment horizontal="left"/>
    </xf>
    <xf numFmtId="0" fontId="25" fillId="3" borderId="10" xfId="116" applyFont="1" applyFill="1" applyBorder="1" applyAlignment="1">
      <alignment horizontal="left"/>
    </xf>
    <xf numFmtId="0" fontId="8" fillId="2" borderId="0" xfId="116" applyFill="1" applyAlignment="1">
      <alignment horizontal="left" wrapText="1"/>
    </xf>
    <xf numFmtId="17" fontId="11" fillId="3" borderId="10" xfId="116" applyNumberFormat="1" applyFont="1" applyFill="1" applyBorder="1"/>
    <xf numFmtId="0" fontId="31" fillId="3" borderId="1" xfId="116" applyFont="1" applyFill="1" applyBorder="1" applyAlignment="1">
      <alignment wrapText="1"/>
    </xf>
    <xf numFmtId="0" fontId="31" fillId="3" borderId="2" xfId="116" applyFont="1" applyFill="1" applyBorder="1" applyAlignment="1">
      <alignment wrapText="1"/>
    </xf>
    <xf numFmtId="0" fontId="31" fillId="3" borderId="11" xfId="116" applyFont="1" applyFill="1" applyBorder="1" applyAlignment="1">
      <alignment wrapText="1"/>
    </xf>
    <xf numFmtId="0" fontId="45" fillId="5" borderId="4" xfId="116" applyFont="1" applyFill="1" applyBorder="1"/>
    <xf numFmtId="164" fontId="31" fillId="3" borderId="15" xfId="116" applyNumberFormat="1" applyFont="1" applyFill="1" applyBorder="1"/>
    <xf numFmtId="0" fontId="31" fillId="3" borderId="8" xfId="116" applyFont="1" applyFill="1" applyBorder="1" applyAlignment="1">
      <alignment wrapText="1"/>
    </xf>
    <xf numFmtId="0" fontId="46" fillId="2" borderId="10" xfId="116" applyFont="1" applyFill="1" applyBorder="1"/>
    <xf numFmtId="164" fontId="44" fillId="2" borderId="10" xfId="1" applyNumberFormat="1" applyFont="1" applyFill="1" applyBorder="1" applyAlignment="1">
      <alignment horizontal="right" vertical="top"/>
    </xf>
    <xf numFmtId="164" fontId="44" fillId="2" borderId="4" xfId="1" applyNumberFormat="1" applyFont="1" applyFill="1" applyBorder="1" applyAlignment="1">
      <alignment horizontal="right" vertical="top"/>
    </xf>
    <xf numFmtId="165" fontId="44" fillId="2" borderId="8" xfId="117" applyNumberFormat="1" applyFont="1" applyFill="1" applyBorder="1" applyAlignment="1"/>
    <xf numFmtId="164" fontId="31" fillId="5" borderId="3" xfId="120" applyNumberFormat="1" applyFont="1" applyFill="1" applyBorder="1"/>
    <xf numFmtId="49" fontId="46" fillId="2" borderId="10" xfId="120" applyNumberFormat="1" applyFont="1" applyFill="1" applyBorder="1"/>
    <xf numFmtId="164" fontId="44" fillId="2" borderId="8" xfId="1" applyNumberFormat="1" applyFont="1" applyFill="1" applyBorder="1" applyAlignment="1">
      <alignment horizontal="right" vertical="top"/>
    </xf>
    <xf numFmtId="165" fontId="46" fillId="2" borderId="10" xfId="117" applyNumberFormat="1" applyFont="1" applyFill="1" applyBorder="1" applyAlignment="1"/>
    <xf numFmtId="165" fontId="46" fillId="2" borderId="8" xfId="117" applyNumberFormat="1" applyFont="1" applyFill="1" applyBorder="1" applyAlignment="1"/>
    <xf numFmtId="0" fontId="47" fillId="2" borderId="9" xfId="116" applyFont="1" applyFill="1" applyBorder="1"/>
    <xf numFmtId="164" fontId="6" fillId="2" borderId="9" xfId="1" applyNumberFormat="1" applyFont="1" applyFill="1" applyBorder="1" applyAlignment="1">
      <alignment horizontal="right" vertical="top"/>
    </xf>
    <xf numFmtId="164" fontId="6" fillId="2" borderId="0" xfId="1" applyNumberFormat="1" applyFont="1" applyFill="1" applyBorder="1" applyAlignment="1">
      <alignment horizontal="right" vertical="top"/>
    </xf>
    <xf numFmtId="165" fontId="6" fillId="2" borderId="12" xfId="117" applyNumberFormat="1" applyFont="1" applyFill="1" applyBorder="1" applyAlignment="1"/>
    <xf numFmtId="164" fontId="45" fillId="5" borderId="0" xfId="120" applyNumberFormat="1" applyFont="1" applyFill="1" applyBorder="1"/>
    <xf numFmtId="49" fontId="47" fillId="2" borderId="1" xfId="120" applyNumberFormat="1" applyFont="1" applyFill="1" applyBorder="1"/>
    <xf numFmtId="164" fontId="6" fillId="2" borderId="12" xfId="1" applyNumberFormat="1" applyFont="1" applyFill="1" applyBorder="1" applyAlignment="1">
      <alignment horizontal="right" vertical="top"/>
    </xf>
    <xf numFmtId="165" fontId="47" fillId="2" borderId="9" xfId="117" applyNumberFormat="1" applyFont="1" applyFill="1" applyBorder="1" applyAlignment="1"/>
    <xf numFmtId="165" fontId="47" fillId="2" borderId="12" xfId="117" applyNumberFormat="1" applyFont="1" applyFill="1" applyBorder="1" applyAlignment="1"/>
    <xf numFmtId="49" fontId="47" fillId="2" borderId="9" xfId="120" applyNumberFormat="1" applyFont="1" applyFill="1" applyBorder="1"/>
    <xf numFmtId="0" fontId="47" fillId="2" borderId="9" xfId="116" applyFont="1" applyFill="1" applyBorder="1" applyAlignment="1">
      <alignment horizontal="left"/>
    </xf>
    <xf numFmtId="49" fontId="46" fillId="2" borderId="9" xfId="120" applyNumberFormat="1" applyFont="1" applyFill="1" applyBorder="1" applyAlignment="1">
      <alignment horizontal="left"/>
    </xf>
    <xf numFmtId="164" fontId="44" fillId="2" borderId="9" xfId="1" applyNumberFormat="1" applyFont="1" applyFill="1" applyBorder="1" applyAlignment="1">
      <alignment horizontal="right" vertical="top"/>
    </xf>
    <xf numFmtId="164" fontId="44" fillId="2" borderId="0" xfId="1" applyNumberFormat="1" applyFont="1" applyFill="1" applyBorder="1" applyAlignment="1">
      <alignment horizontal="right" vertical="top"/>
    </xf>
    <xf numFmtId="165" fontId="44" fillId="2" borderId="12" xfId="117" applyNumberFormat="1" applyFont="1" applyFill="1" applyBorder="1" applyAlignment="1"/>
    <xf numFmtId="164" fontId="31" fillId="5" borderId="0" xfId="120" applyNumberFormat="1" applyFont="1" applyFill="1" applyBorder="1"/>
    <xf numFmtId="49" fontId="46" fillId="2" borderId="9" xfId="120" applyNumberFormat="1" applyFont="1" applyFill="1" applyBorder="1"/>
    <xf numFmtId="164" fontId="44" fillId="2" borderId="12" xfId="1" applyNumberFormat="1" applyFont="1" applyFill="1" applyBorder="1" applyAlignment="1">
      <alignment horizontal="right" vertical="top"/>
    </xf>
    <xf numFmtId="165" fontId="46" fillId="2" borderId="9" xfId="117" applyNumberFormat="1" applyFont="1" applyFill="1" applyBorder="1" applyAlignment="1"/>
    <xf numFmtId="165" fontId="46" fillId="2" borderId="12" xfId="117" applyNumberFormat="1" applyFont="1" applyFill="1" applyBorder="1" applyAlignment="1"/>
    <xf numFmtId="49" fontId="47" fillId="2" borderId="9" xfId="120" applyNumberFormat="1" applyFont="1" applyFill="1" applyBorder="1" applyAlignment="1">
      <alignment horizontal="left" indent="1"/>
    </xf>
    <xf numFmtId="0" fontId="47" fillId="2" borderId="9" xfId="116" applyFont="1" applyFill="1" applyBorder="1" applyAlignment="1">
      <alignment horizontal="left" indent="1"/>
    </xf>
    <xf numFmtId="49" fontId="47" fillId="2" borderId="9" xfId="116" applyNumberFormat="1" applyFont="1" applyFill="1" applyBorder="1" applyAlignment="1">
      <alignment horizontal="left" indent="1"/>
    </xf>
    <xf numFmtId="49" fontId="46" fillId="2" borderId="9" xfId="116" applyNumberFormat="1" applyFont="1" applyFill="1" applyBorder="1" applyAlignment="1"/>
    <xf numFmtId="164" fontId="44" fillId="2" borderId="14" xfId="1" applyNumberFormat="1" applyFont="1" applyFill="1" applyBorder="1" applyAlignment="1">
      <alignment horizontal="right" vertical="top"/>
    </xf>
    <xf numFmtId="164" fontId="44" fillId="2" borderId="5" xfId="1" applyNumberFormat="1" applyFont="1" applyFill="1" applyBorder="1" applyAlignment="1">
      <alignment horizontal="right" vertical="top"/>
    </xf>
    <xf numFmtId="165" fontId="44" fillId="2" borderId="13" xfId="117" applyNumberFormat="1" applyFont="1" applyFill="1" applyBorder="1" applyAlignment="1"/>
    <xf numFmtId="164" fontId="44" fillId="2" borderId="13" xfId="1" applyNumberFormat="1" applyFont="1" applyFill="1" applyBorder="1" applyAlignment="1">
      <alignment horizontal="right" vertical="top"/>
    </xf>
    <xf numFmtId="165" fontId="46" fillId="2" borderId="14" xfId="117" applyNumberFormat="1" applyFont="1" applyFill="1" applyBorder="1" applyAlignment="1"/>
    <xf numFmtId="165" fontId="46" fillId="2" borderId="13" xfId="117" applyNumberFormat="1" applyFont="1" applyFill="1" applyBorder="1" applyAlignment="1"/>
    <xf numFmtId="0" fontId="46" fillId="2" borderId="15" xfId="116" applyFont="1" applyFill="1" applyBorder="1"/>
    <xf numFmtId="49" fontId="8" fillId="2" borderId="0" xfId="116" applyNumberFormat="1" applyFill="1"/>
    <xf numFmtId="0" fontId="45" fillId="2" borderId="0" xfId="116" applyFont="1" applyFill="1"/>
    <xf numFmtId="0" fontId="45" fillId="2" borderId="0" xfId="116" applyFont="1" applyFill="1" applyBorder="1"/>
    <xf numFmtId="17" fontId="31" fillId="3" borderId="1" xfId="116" applyNumberFormat="1" applyFont="1" applyFill="1" applyBorder="1"/>
    <xf numFmtId="49" fontId="45" fillId="2" borderId="0" xfId="116" applyNumberFormat="1" applyFont="1" applyFill="1" applyBorder="1"/>
    <xf numFmtId="2" fontId="45" fillId="2" borderId="0" xfId="116" applyNumberFormat="1" applyFont="1" applyFill="1" applyAlignment="1">
      <alignment wrapText="1"/>
    </xf>
    <xf numFmtId="49" fontId="45" fillId="2" borderId="0" xfId="116" applyNumberFormat="1" applyFont="1" applyFill="1"/>
    <xf numFmtId="0" fontId="18" fillId="0" borderId="15" xfId="116" applyFont="1" applyBorder="1" applyAlignment="1">
      <alignment horizontal="center"/>
    </xf>
    <xf numFmtId="0" fontId="18" fillId="0" borderId="2" xfId="116" applyFont="1" applyBorder="1" applyAlignment="1">
      <alignment horizontal="center"/>
    </xf>
    <xf numFmtId="0" fontId="18" fillId="0" borderId="11" xfId="116" applyFont="1" applyBorder="1" applyAlignment="1">
      <alignment horizontal="center"/>
    </xf>
    <xf numFmtId="0" fontId="18" fillId="0" borderId="4" xfId="116" applyFont="1" applyBorder="1" applyAlignment="1">
      <alignment horizontal="center"/>
    </xf>
    <xf numFmtId="9" fontId="18" fillId="0" borderId="11" xfId="117" applyNumberFormat="1" applyFont="1" applyBorder="1" applyAlignment="1"/>
    <xf numFmtId="9" fontId="18" fillId="0" borderId="12" xfId="117" applyNumberFormat="1" applyFont="1" applyBorder="1" applyAlignment="1"/>
    <xf numFmtId="9" fontId="18" fillId="0" borderId="13" xfId="117" applyNumberFormat="1" applyFont="1" applyBorder="1" applyAlignment="1"/>
    <xf numFmtId="0" fontId="25" fillId="2" borderId="11" xfId="0" applyFont="1" applyFill="1" applyBorder="1" applyAlignment="1">
      <alignment horizontal="center"/>
    </xf>
    <xf numFmtId="0" fontId="52" fillId="2" borderId="0" xfId="119" applyFont="1" applyFill="1"/>
    <xf numFmtId="0" fontId="53" fillId="2" borderId="0" xfId="119" applyFont="1" applyFill="1"/>
    <xf numFmtId="0" fontId="54" fillId="2" borderId="0" xfId="119" applyFont="1" applyFill="1"/>
    <xf numFmtId="0" fontId="55" fillId="2" borderId="0" xfId="119" applyFont="1" applyFill="1"/>
    <xf numFmtId="0" fontId="8" fillId="2" borderId="0" xfId="116" applyFill="1" applyAlignment="1">
      <alignment horizontal="left" wrapText="1"/>
    </xf>
    <xf numFmtId="49" fontId="46" fillId="2" borderId="1" xfId="120" applyNumberFormat="1" applyFont="1" applyFill="1" applyBorder="1"/>
    <xf numFmtId="165" fontId="46" fillId="2" borderId="0" xfId="117" applyNumberFormat="1" applyFont="1" applyFill="1" applyBorder="1" applyAlignment="1"/>
    <xf numFmtId="164" fontId="31" fillId="3" borderId="10" xfId="116" applyNumberFormat="1" applyFont="1" applyFill="1" applyBorder="1"/>
    <xf numFmtId="164" fontId="5" fillId="2" borderId="14" xfId="1" applyNumberFormat="1" applyFont="1" applyFill="1" applyBorder="1" applyAlignment="1">
      <alignment horizontal="right" vertical="top"/>
    </xf>
    <xf numFmtId="165" fontId="5" fillId="2" borderId="13" xfId="117" applyNumberFormat="1" applyFont="1" applyFill="1" applyBorder="1" applyAlignment="1"/>
    <xf numFmtId="165" fontId="47" fillId="2" borderId="13" xfId="117" applyNumberFormat="1" applyFont="1" applyFill="1" applyBorder="1" applyAlignment="1"/>
    <xf numFmtId="0" fontId="46" fillId="2" borderId="14" xfId="116" applyFont="1" applyFill="1" applyBorder="1"/>
    <xf numFmtId="164" fontId="31" fillId="5" borderId="25" xfId="120" applyNumberFormat="1" applyFont="1" applyFill="1" applyBorder="1"/>
    <xf numFmtId="49" fontId="46" fillId="2" borderId="14" xfId="120" applyNumberFormat="1" applyFont="1" applyFill="1" applyBorder="1"/>
    <xf numFmtId="165" fontId="47" fillId="2" borderId="0" xfId="117" applyNumberFormat="1" applyFont="1" applyFill="1" applyBorder="1" applyAlignment="1"/>
    <xf numFmtId="0" fontId="46" fillId="2" borderId="1" xfId="116" applyFont="1" applyFill="1" applyBorder="1"/>
    <xf numFmtId="164" fontId="44" fillId="2" borderId="1" xfId="1" applyNumberFormat="1" applyFont="1" applyFill="1" applyBorder="1" applyAlignment="1">
      <alignment horizontal="right" vertical="top"/>
    </xf>
    <xf numFmtId="164" fontId="44" fillId="2" borderId="2" xfId="1" applyNumberFormat="1" applyFont="1" applyFill="1" applyBorder="1" applyAlignment="1">
      <alignment horizontal="right" vertical="top"/>
    </xf>
    <xf numFmtId="165" fontId="44" fillId="2" borderId="11" xfId="117" applyNumberFormat="1" applyFont="1" applyFill="1" applyBorder="1" applyAlignment="1"/>
    <xf numFmtId="164" fontId="31" fillId="5" borderId="26" xfId="120" applyNumberFormat="1" applyFont="1" applyFill="1" applyBorder="1"/>
    <xf numFmtId="164" fontId="44" fillId="2" borderId="11" xfId="1" applyNumberFormat="1" applyFont="1" applyFill="1" applyBorder="1" applyAlignment="1">
      <alignment horizontal="right" vertical="top"/>
    </xf>
    <xf numFmtId="165" fontId="46" fillId="2" borderId="11" xfId="117" applyNumberFormat="1" applyFont="1" applyFill="1" applyBorder="1" applyAlignment="1"/>
    <xf numFmtId="0" fontId="47" fillId="2" borderId="1" xfId="116" applyFont="1" applyFill="1" applyBorder="1"/>
    <xf numFmtId="164" fontId="6" fillId="2" borderId="1" xfId="1" applyNumberFormat="1" applyFont="1" applyFill="1" applyBorder="1" applyAlignment="1">
      <alignment horizontal="right" vertical="top"/>
    </xf>
    <xf numFmtId="164" fontId="6" fillId="2" borderId="2" xfId="1" applyNumberFormat="1" applyFont="1" applyFill="1" applyBorder="1" applyAlignment="1">
      <alignment horizontal="right" vertical="top"/>
    </xf>
    <xf numFmtId="165" fontId="6" fillId="2" borderId="11" xfId="117" applyNumberFormat="1" applyFont="1" applyFill="1" applyBorder="1" applyAlignment="1"/>
    <xf numFmtId="164" fontId="45" fillId="5" borderId="2" xfId="120" applyNumberFormat="1" applyFont="1" applyFill="1" applyBorder="1"/>
    <xf numFmtId="164" fontId="6" fillId="2" borderId="11" xfId="1" applyNumberFormat="1" applyFont="1" applyFill="1" applyBorder="1" applyAlignment="1">
      <alignment horizontal="right" vertical="top"/>
    </xf>
    <xf numFmtId="165" fontId="47" fillId="2" borderId="11" xfId="117" applyNumberFormat="1" applyFont="1" applyFill="1" applyBorder="1" applyAlignment="1"/>
    <xf numFmtId="0" fontId="47" fillId="2" borderId="14" xfId="116" applyFont="1" applyFill="1" applyBorder="1" applyAlignment="1">
      <alignment horizontal="left" indent="1"/>
    </xf>
    <xf numFmtId="164" fontId="5" fillId="2" borderId="5" xfId="1" applyNumberFormat="1" applyFont="1" applyFill="1" applyBorder="1" applyAlignment="1">
      <alignment horizontal="right" vertical="top"/>
    </xf>
    <xf numFmtId="164" fontId="31" fillId="5" borderId="5" xfId="120" applyNumberFormat="1" applyFont="1" applyFill="1" applyBorder="1"/>
    <xf numFmtId="165" fontId="47" fillId="2" borderId="5" xfId="117" applyNumberFormat="1" applyFont="1" applyFill="1" applyBorder="1" applyAlignment="1"/>
    <xf numFmtId="165" fontId="46" fillId="2" borderId="2" xfId="117" applyNumberFormat="1" applyFont="1" applyFill="1" applyBorder="1" applyAlignment="1"/>
    <xf numFmtId="165" fontId="47" fillId="2" borderId="2" xfId="117" applyNumberFormat="1" applyFont="1" applyFill="1" applyBorder="1" applyAlignment="1"/>
    <xf numFmtId="164" fontId="5" fillId="2" borderId="13" xfId="1" applyNumberFormat="1" applyFont="1" applyFill="1" applyBorder="1" applyAlignment="1">
      <alignment horizontal="right" vertical="top"/>
    </xf>
    <xf numFmtId="0" fontId="4" fillId="2" borderId="10" xfId="0" applyFont="1" applyFill="1" applyBorder="1" applyAlignment="1"/>
    <xf numFmtId="0" fontId="4" fillId="2" borderId="1" xfId="0" applyFont="1" applyFill="1" applyBorder="1" applyAlignment="1">
      <alignment horizontal="center"/>
    </xf>
    <xf numFmtId="0" fontId="4" fillId="2" borderId="11" xfId="0" applyFont="1" applyFill="1" applyBorder="1" applyAlignment="1">
      <alignment horizontal="center"/>
    </xf>
    <xf numFmtId="0" fontId="25" fillId="2" borderId="1" xfId="0" applyFont="1" applyFill="1" applyBorder="1" applyAlignment="1"/>
    <xf numFmtId="0" fontId="8" fillId="0" borderId="0" xfId="127"/>
    <xf numFmtId="0" fontId="15" fillId="4" borderId="20" xfId="72" applyFont="1" applyFill="1" applyBorder="1" applyAlignment="1"/>
    <xf numFmtId="164" fontId="25" fillId="4" borderId="14" xfId="2" applyNumberFormat="1" applyFont="1" applyFill="1" applyBorder="1"/>
    <xf numFmtId="164" fontId="25" fillId="4" borderId="13" xfId="2" applyNumberFormat="1" applyFont="1" applyFill="1" applyBorder="1"/>
    <xf numFmtId="164" fontId="25" fillId="4" borderId="5" xfId="2" applyNumberFormat="1" applyFont="1" applyFill="1" applyBorder="1"/>
    <xf numFmtId="9" fontId="18" fillId="2" borderId="1" xfId="117" applyNumberFormat="1" applyFont="1" applyFill="1" applyBorder="1" applyAlignment="1">
      <alignment horizontal="right"/>
    </xf>
    <xf numFmtId="9" fontId="18" fillId="2" borderId="2" xfId="117" applyNumberFormat="1" applyFont="1" applyFill="1" applyBorder="1" applyAlignment="1">
      <alignment horizontal="right"/>
    </xf>
    <xf numFmtId="9" fontId="18" fillId="2" borderId="9" xfId="117" applyNumberFormat="1" applyFont="1" applyFill="1" applyBorder="1" applyAlignment="1">
      <alignment horizontal="right"/>
    </xf>
    <xf numFmtId="9" fontId="18" fillId="2" borderId="0" xfId="117" applyNumberFormat="1" applyFont="1" applyFill="1" applyBorder="1" applyAlignment="1">
      <alignment horizontal="right"/>
    </xf>
    <xf numFmtId="9" fontId="18" fillId="2" borderId="14" xfId="117" applyNumberFormat="1" applyFont="1" applyFill="1" applyBorder="1" applyAlignment="1">
      <alignment horizontal="right"/>
    </xf>
    <xf numFmtId="9" fontId="18" fillId="2" borderId="5" xfId="117" applyNumberFormat="1" applyFont="1" applyFill="1" applyBorder="1" applyAlignment="1">
      <alignment horizontal="right"/>
    </xf>
    <xf numFmtId="167" fontId="51" fillId="0" borderId="0" xfId="128" applyNumberFormat="1" applyFont="1" applyBorder="1" applyAlignment="1"/>
    <xf numFmtId="167" fontId="51" fillId="0" borderId="1" xfId="128" applyNumberFormat="1" applyFont="1" applyBorder="1" applyAlignment="1"/>
    <xf numFmtId="167" fontId="51" fillId="0" borderId="2" xfId="128" applyNumberFormat="1" applyFont="1" applyBorder="1" applyAlignment="1"/>
    <xf numFmtId="167" fontId="51" fillId="0" borderId="11" xfId="128" applyNumberFormat="1" applyFont="1" applyBorder="1" applyAlignment="1"/>
    <xf numFmtId="167" fontId="51" fillId="0" borderId="9" xfId="128" applyNumberFormat="1" applyFont="1" applyBorder="1" applyAlignment="1"/>
    <xf numFmtId="167" fontId="51" fillId="0" borderId="12" xfId="128" applyNumberFormat="1" applyFont="1" applyBorder="1" applyAlignment="1"/>
    <xf numFmtId="167" fontId="51" fillId="0" borderId="14" xfId="128" applyNumberFormat="1" applyFont="1" applyBorder="1" applyAlignment="1"/>
    <xf numFmtId="167" fontId="51" fillId="0" borderId="5" xfId="128" applyNumberFormat="1" applyFont="1" applyBorder="1" applyAlignment="1"/>
    <xf numFmtId="167" fontId="51" fillId="0" borderId="13" xfId="128" applyNumberFormat="1" applyFont="1" applyBorder="1" applyAlignment="1"/>
    <xf numFmtId="167" fontId="51" fillId="0" borderId="27" xfId="129" applyNumberFormat="1" applyFont="1" applyBorder="1" applyAlignment="1">
      <alignment horizontal="right" vertical="top"/>
    </xf>
    <xf numFmtId="167" fontId="51" fillId="0" borderId="28" xfId="129" applyNumberFormat="1" applyFont="1" applyBorder="1" applyAlignment="1">
      <alignment horizontal="right" vertical="top"/>
    </xf>
    <xf numFmtId="166" fontId="51" fillId="0" borderId="11" xfId="128" applyNumberFormat="1" applyFont="1" applyBorder="1" applyAlignment="1"/>
    <xf numFmtId="166" fontId="51" fillId="0" borderId="12" xfId="128" applyNumberFormat="1" applyFont="1" applyBorder="1" applyAlignment="1"/>
    <xf numFmtId="166" fontId="51" fillId="0" borderId="13" xfId="128" applyNumberFormat="1" applyFont="1" applyBorder="1" applyAlignment="1"/>
    <xf numFmtId="9" fontId="16" fillId="2" borderId="0" xfId="116" applyNumberFormat="1" applyFont="1" applyFill="1"/>
    <xf numFmtId="9" fontId="18" fillId="0" borderId="2" xfId="116" applyNumberFormat="1" applyFont="1" applyBorder="1" applyAlignment="1">
      <alignment horizontal="center"/>
    </xf>
    <xf numFmtId="0" fontId="15" fillId="2" borderId="9" xfId="130" applyFont="1" applyFill="1" applyBorder="1" applyAlignment="1"/>
    <xf numFmtId="0" fontId="15" fillId="2" borderId="7" xfId="130" applyFont="1" applyFill="1" applyBorder="1" applyAlignment="1"/>
    <xf numFmtId="0" fontId="18" fillId="2" borderId="7" xfId="130" applyFont="1" applyFill="1" applyBorder="1" applyAlignment="1"/>
    <xf numFmtId="9" fontId="9" fillId="2" borderId="0" xfId="96" applyFont="1" applyFill="1"/>
    <xf numFmtId="9" fontId="9" fillId="2" borderId="0" xfId="70" applyNumberFormat="1" applyFill="1"/>
    <xf numFmtId="0" fontId="15" fillId="2" borderId="0" xfId="72" applyFont="1" applyFill="1" applyBorder="1" applyAlignment="1"/>
    <xf numFmtId="0" fontId="18" fillId="2" borderId="0" xfId="72" applyFont="1" applyFill="1" applyBorder="1" applyAlignment="1"/>
    <xf numFmtId="0" fontId="0" fillId="2" borderId="0" xfId="0" applyFill="1" applyAlignment="1">
      <alignment wrapText="1"/>
    </xf>
    <xf numFmtId="164" fontId="8" fillId="2" borderId="0" xfId="116" applyNumberFormat="1" applyFill="1"/>
    <xf numFmtId="164" fontId="9" fillId="2" borderId="0" xfId="70" applyNumberFormat="1" applyFill="1" applyBorder="1"/>
    <xf numFmtId="165" fontId="25" fillId="2" borderId="1" xfId="96" applyNumberFormat="1" applyFont="1" applyFill="1" applyBorder="1" applyAlignment="1">
      <alignment horizontal="right"/>
    </xf>
    <xf numFmtId="165" fontId="25" fillId="2" borderId="11" xfId="96" applyNumberFormat="1" applyFont="1" applyFill="1" applyBorder="1"/>
    <xf numFmtId="165" fontId="25" fillId="2" borderId="9" xfId="96" applyNumberFormat="1" applyFont="1" applyFill="1" applyBorder="1" applyAlignment="1">
      <alignment horizontal="right"/>
    </xf>
    <xf numFmtId="165" fontId="25" fillId="2" borderId="12" xfId="96" applyNumberFormat="1" applyFont="1" applyFill="1" applyBorder="1"/>
    <xf numFmtId="165" fontId="25" fillId="2" borderId="14" xfId="96" applyNumberFormat="1" applyFont="1" applyFill="1" applyBorder="1" applyAlignment="1">
      <alignment horizontal="right"/>
    </xf>
    <xf numFmtId="165" fontId="25" fillId="2" borderId="13" xfId="96" applyNumberFormat="1" applyFont="1" applyFill="1" applyBorder="1"/>
    <xf numFmtId="0" fontId="27" fillId="2" borderId="1" xfId="70" applyFont="1" applyFill="1" applyBorder="1" applyAlignment="1">
      <alignment horizontal="left"/>
    </xf>
    <xf numFmtId="0" fontId="8" fillId="2" borderId="4" xfId="0" applyFont="1" applyFill="1" applyBorder="1" applyAlignment="1">
      <alignment wrapText="1"/>
    </xf>
    <xf numFmtId="0" fontId="8" fillId="2" borderId="0" xfId="0" applyFont="1" applyFill="1" applyAlignment="1">
      <alignment wrapText="1"/>
    </xf>
    <xf numFmtId="168" fontId="18" fillId="2" borderId="0" xfId="4" applyNumberFormat="1" applyFont="1" applyFill="1" applyBorder="1" applyAlignment="1">
      <alignment horizontal="right"/>
    </xf>
    <xf numFmtId="168" fontId="25" fillId="2" borderId="0" xfId="2" applyNumberFormat="1" applyFont="1" applyFill="1" applyBorder="1"/>
    <xf numFmtId="0" fontId="1" fillId="2" borderId="0" xfId="130" applyFill="1"/>
    <xf numFmtId="0" fontId="2" fillId="2" borderId="6" xfId="72" applyFont="1" applyFill="1" applyBorder="1"/>
    <xf numFmtId="0" fontId="2" fillId="2" borderId="7" xfId="72" applyFont="1" applyFill="1" applyBorder="1"/>
    <xf numFmtId="0" fontId="8" fillId="2" borderId="0" xfId="124" applyFill="1"/>
    <xf numFmtId="0" fontId="2" fillId="2" borderId="20" xfId="72" applyFont="1" applyFill="1" applyBorder="1"/>
    <xf numFmtId="0" fontId="9" fillId="2" borderId="6" xfId="70" applyFill="1" applyBorder="1"/>
    <xf numFmtId="0" fontId="26" fillId="2" borderId="1" xfId="70" applyFont="1" applyFill="1" applyBorder="1" applyAlignment="1">
      <alignment horizontal="center"/>
    </xf>
    <xf numFmtId="0" fontId="26" fillId="2" borderId="11" xfId="70" applyFont="1" applyFill="1" applyBorder="1" applyAlignment="1">
      <alignment horizontal="center"/>
    </xf>
    <xf numFmtId="0" fontId="15" fillId="2" borderId="1" xfId="72" applyFont="1" applyFill="1" applyBorder="1" applyAlignment="1"/>
    <xf numFmtId="0" fontId="15" fillId="2" borderId="14" xfId="72" applyFont="1" applyFill="1" applyBorder="1" applyAlignment="1"/>
    <xf numFmtId="164" fontId="1" fillId="2" borderId="2" xfId="131" applyNumberFormat="1" applyFont="1" applyFill="1" applyBorder="1" applyAlignment="1">
      <alignment horizontal="right" vertical="top"/>
    </xf>
    <xf numFmtId="164" fontId="0" fillId="2" borderId="0" xfId="131" applyNumberFormat="1" applyFont="1" applyFill="1" applyBorder="1" applyAlignment="1">
      <alignment wrapText="1"/>
    </xf>
    <xf numFmtId="0" fontId="15" fillId="2" borderId="1" xfId="130" applyFont="1" applyFill="1" applyBorder="1" applyAlignment="1"/>
    <xf numFmtId="168" fontId="1" fillId="2" borderId="0" xfId="131" applyNumberFormat="1" applyFont="1" applyFill="1" applyBorder="1" applyAlignment="1">
      <alignment horizontal="right" vertical="top"/>
    </xf>
    <xf numFmtId="164" fontId="1" fillId="2" borderId="0" xfId="131" applyNumberFormat="1" applyFont="1" applyFill="1" applyBorder="1" applyAlignment="1">
      <alignment horizontal="right" vertical="top"/>
    </xf>
    <xf numFmtId="43" fontId="0" fillId="2" borderId="0" xfId="1" applyNumberFormat="1" applyFont="1" applyFill="1"/>
    <xf numFmtId="43" fontId="1" fillId="2" borderId="0" xfId="130" applyNumberFormat="1" applyFill="1"/>
    <xf numFmtId="0" fontId="15" fillId="2" borderId="14" xfId="130" applyFont="1" applyFill="1" applyBorder="1" applyAlignment="1"/>
    <xf numFmtId="168" fontId="1" fillId="2" borderId="0" xfId="130" applyNumberFormat="1" applyFill="1" applyBorder="1"/>
    <xf numFmtId="166" fontId="1" fillId="2" borderId="0" xfId="130" applyNumberFormat="1" applyFill="1"/>
    <xf numFmtId="164" fontId="1" fillId="2" borderId="0" xfId="130" applyNumberFormat="1" applyFill="1"/>
    <xf numFmtId="4" fontId="1" fillId="2" borderId="0" xfId="130" applyNumberFormat="1" applyFill="1"/>
    <xf numFmtId="3" fontId="1" fillId="2" borderId="0" xfId="130" applyNumberFormat="1" applyFill="1"/>
    <xf numFmtId="166" fontId="51" fillId="2" borderId="1" xfId="126" applyNumberFormat="1" applyFont="1" applyFill="1" applyBorder="1" applyAlignment="1">
      <alignment horizontal="right"/>
    </xf>
    <xf numFmtId="166" fontId="51" fillId="2" borderId="11" xfId="126" applyNumberFormat="1" applyFont="1" applyFill="1" applyBorder="1" applyAlignment="1">
      <alignment horizontal="right"/>
    </xf>
    <xf numFmtId="166" fontId="51" fillId="2" borderId="9" xfId="126" applyNumberFormat="1" applyFont="1" applyFill="1" applyBorder="1" applyAlignment="1">
      <alignment horizontal="right"/>
    </xf>
    <xf numFmtId="166" fontId="51" fillId="2" borderId="12" xfId="126" applyNumberFormat="1" applyFont="1" applyFill="1" applyBorder="1" applyAlignment="1">
      <alignment horizontal="right"/>
    </xf>
    <xf numFmtId="166" fontId="51" fillId="2" borderId="14" xfId="0" applyNumberFormat="1" applyFont="1" applyFill="1" applyBorder="1" applyAlignment="1">
      <alignment horizontal="right"/>
    </xf>
    <xf numFmtId="166" fontId="51" fillId="2" borderId="13" xfId="0" applyNumberFormat="1" applyFont="1" applyFill="1" applyBorder="1" applyAlignment="1">
      <alignment horizontal="right"/>
    </xf>
    <xf numFmtId="0" fontId="24" fillId="2" borderId="1" xfId="72" applyFill="1" applyBorder="1"/>
    <xf numFmtId="0" fontId="24" fillId="2" borderId="9" xfId="72" applyFill="1" applyBorder="1"/>
    <xf numFmtId="0" fontId="24" fillId="2" borderId="14" xfId="72" applyFill="1" applyBorder="1"/>
    <xf numFmtId="167" fontId="51" fillId="2" borderId="9" xfId="126" applyNumberFormat="1" applyFont="1" applyFill="1" applyBorder="1" applyAlignment="1">
      <alignment horizontal="right"/>
    </xf>
    <xf numFmtId="167" fontId="51" fillId="2" borderId="14" xfId="126" applyNumberFormat="1" applyFont="1" applyFill="1" applyBorder="1" applyAlignment="1">
      <alignment horizontal="right"/>
    </xf>
    <xf numFmtId="166" fontId="51" fillId="2" borderId="13" xfId="126" applyNumberFormat="1" applyFont="1" applyFill="1" applyBorder="1" applyAlignment="1">
      <alignment horizontal="right"/>
    </xf>
    <xf numFmtId="0" fontId="57" fillId="2" borderId="0" xfId="0" applyFont="1" applyFill="1"/>
    <xf numFmtId="0" fontId="58" fillId="2" borderId="0" xfId="119" applyFont="1" applyFill="1"/>
    <xf numFmtId="0" fontId="8" fillId="2" borderId="0" xfId="70" applyFont="1" applyFill="1" applyBorder="1" applyAlignment="1">
      <alignment horizontal="left" wrapText="1"/>
    </xf>
    <xf numFmtId="0" fontId="0" fillId="2" borderId="0" xfId="0" applyFill="1" applyAlignment="1">
      <alignment wrapText="1"/>
    </xf>
    <xf numFmtId="0" fontId="19" fillId="2" borderId="10" xfId="70" applyFont="1" applyFill="1" applyBorder="1" applyAlignment="1">
      <alignment horizontal="center" wrapText="1"/>
    </xf>
    <xf numFmtId="0" fontId="19" fillId="2" borderId="4" xfId="70" applyFont="1" applyFill="1" applyBorder="1" applyAlignment="1">
      <alignment horizontal="center" wrapText="1"/>
    </xf>
    <xf numFmtId="0" fontId="20" fillId="2" borderId="4" xfId="70" applyFont="1" applyFill="1" applyBorder="1" applyAlignment="1">
      <alignment horizontal="center" wrapText="1"/>
    </xf>
    <xf numFmtId="0" fontId="20" fillId="2" borderId="8" xfId="70" applyFont="1" applyFill="1" applyBorder="1" applyAlignment="1">
      <alignment horizontal="center" wrapText="1"/>
    </xf>
    <xf numFmtId="0" fontId="0" fillId="2" borderId="0" xfId="0" applyFill="1" applyBorder="1" applyAlignment="1">
      <alignment horizontal="left" wrapText="1"/>
    </xf>
    <xf numFmtId="0" fontId="19" fillId="2" borderId="9" xfId="70" applyFont="1" applyFill="1" applyBorder="1" applyAlignment="1">
      <alignment horizontal="center" wrapText="1"/>
    </xf>
    <xf numFmtId="0" fontId="19" fillId="2" borderId="0" xfId="70" applyFont="1" applyFill="1" applyBorder="1" applyAlignment="1">
      <alignment horizontal="center" wrapText="1"/>
    </xf>
    <xf numFmtId="0" fontId="0" fillId="0" borderId="0" xfId="0" applyAlignment="1">
      <alignment horizontal="left" wrapText="1"/>
    </xf>
    <xf numFmtId="0" fontId="41" fillId="3" borderId="1" xfId="70" applyFont="1" applyFill="1" applyBorder="1" applyAlignment="1">
      <alignment horizontal="center" wrapText="1"/>
    </xf>
    <xf numFmtId="0" fontId="41" fillId="3" borderId="11" xfId="70" applyFont="1" applyFill="1" applyBorder="1" applyAlignment="1">
      <alignment horizontal="center" wrapText="1"/>
    </xf>
    <xf numFmtId="0" fontId="43" fillId="0" borderId="14" xfId="0" applyFont="1" applyBorder="1" applyAlignment="1">
      <alignment horizontal="center" wrapText="1"/>
    </xf>
    <xf numFmtId="0" fontId="43" fillId="0" borderId="13" xfId="0" applyFont="1" applyBorder="1" applyAlignment="1">
      <alignment horizontal="center" wrapText="1"/>
    </xf>
    <xf numFmtId="0" fontId="19" fillId="3" borderId="10" xfId="70" applyFont="1" applyFill="1" applyBorder="1" applyAlignment="1">
      <alignment horizontal="center" wrapText="1"/>
    </xf>
    <xf numFmtId="0" fontId="19" fillId="3" borderId="4" xfId="70" applyFont="1" applyFill="1" applyBorder="1" applyAlignment="1">
      <alignment horizontal="center" wrapText="1"/>
    </xf>
    <xf numFmtId="0" fontId="19" fillId="3" borderId="8" xfId="70" applyFont="1" applyFill="1" applyBorder="1" applyAlignment="1">
      <alignment horizontal="center" wrapText="1"/>
    </xf>
    <xf numFmtId="0" fontId="41" fillId="3" borderId="2" xfId="70" applyFont="1" applyFill="1" applyBorder="1" applyAlignment="1">
      <alignment horizontal="center" wrapText="1"/>
    </xf>
    <xf numFmtId="0" fontId="41" fillId="3" borderId="10" xfId="70" applyFont="1" applyFill="1" applyBorder="1" applyAlignment="1">
      <alignment horizontal="center" wrapText="1"/>
    </xf>
    <xf numFmtId="0" fontId="41" fillId="3" borderId="4" xfId="70" applyFont="1" applyFill="1" applyBorder="1" applyAlignment="1">
      <alignment horizontal="center" wrapText="1"/>
    </xf>
    <xf numFmtId="0" fontId="41" fillId="3" borderId="8" xfId="70" applyFont="1" applyFill="1" applyBorder="1" applyAlignment="1">
      <alignment horizontal="center" wrapText="1"/>
    </xf>
    <xf numFmtId="0" fontId="43" fillId="0" borderId="11" xfId="0" applyFont="1" applyBorder="1" applyAlignment="1">
      <alignment horizontal="center" wrapText="1"/>
    </xf>
    <xf numFmtId="0" fontId="41" fillId="3" borderId="14" xfId="70" applyFont="1" applyFill="1" applyBorder="1" applyAlignment="1">
      <alignment horizontal="center" wrapText="1"/>
    </xf>
    <xf numFmtId="0" fontId="17" fillId="3" borderId="16" xfId="70" applyFont="1" applyFill="1" applyBorder="1" applyAlignment="1">
      <alignment horizontal="center" wrapText="1"/>
    </xf>
    <xf numFmtId="0" fontId="17" fillId="3" borderId="19" xfId="70" applyFont="1" applyFill="1" applyBorder="1" applyAlignment="1">
      <alignment horizontal="center" wrapText="1"/>
    </xf>
    <xf numFmtId="0" fontId="9" fillId="2" borderId="0" xfId="70" applyFill="1" applyBorder="1" applyAlignment="1">
      <alignment horizontal="left" wrapText="1"/>
    </xf>
    <xf numFmtId="0" fontId="17" fillId="3" borderId="17" xfId="70" applyFont="1" applyFill="1" applyBorder="1" applyAlignment="1">
      <alignment horizontal="center" wrapText="1"/>
    </xf>
    <xf numFmtId="0" fontId="17" fillId="3" borderId="18" xfId="70" applyFont="1" applyFill="1" applyBorder="1" applyAlignment="1">
      <alignment horizontal="center" wrapText="1"/>
    </xf>
    <xf numFmtId="0" fontId="8" fillId="2" borderId="2" xfId="70" applyFont="1" applyFill="1" applyBorder="1" applyAlignment="1">
      <alignment horizontal="left" wrapText="1"/>
    </xf>
    <xf numFmtId="0" fontId="0" fillId="2" borderId="2" xfId="0" applyFill="1" applyBorder="1" applyAlignment="1">
      <alignment horizontal="left" wrapText="1"/>
    </xf>
    <xf numFmtId="0" fontId="20" fillId="3" borderId="4" xfId="70" applyFont="1" applyFill="1" applyBorder="1" applyAlignment="1">
      <alignment horizontal="center" wrapText="1"/>
    </xf>
    <xf numFmtId="0" fontId="20" fillId="3" borderId="8" xfId="70" applyFont="1" applyFill="1" applyBorder="1" applyAlignment="1">
      <alignment horizontal="center" wrapText="1"/>
    </xf>
    <xf numFmtId="0" fontId="20" fillId="3" borderId="10" xfId="70" applyFont="1" applyFill="1" applyBorder="1" applyAlignment="1">
      <alignment horizontal="center" wrapText="1"/>
    </xf>
    <xf numFmtId="0" fontId="21" fillId="3" borderId="10" xfId="70" applyFont="1" applyFill="1" applyBorder="1" applyAlignment="1">
      <alignment horizontal="center" wrapText="1"/>
    </xf>
    <xf numFmtId="0" fontId="21" fillId="3" borderId="8" xfId="70" applyFont="1" applyFill="1" applyBorder="1" applyAlignment="1">
      <alignment horizontal="center" wrapText="1"/>
    </xf>
    <xf numFmtId="0" fontId="19" fillId="3" borderId="10" xfId="116" applyFont="1" applyFill="1" applyBorder="1" applyAlignment="1">
      <alignment horizontal="center" wrapText="1"/>
    </xf>
    <xf numFmtId="0" fontId="19" fillId="3" borderId="4" xfId="116" applyFont="1" applyFill="1" applyBorder="1" applyAlignment="1">
      <alignment horizontal="center" wrapText="1"/>
    </xf>
    <xf numFmtId="0" fontId="19" fillId="3" borderId="8" xfId="116" applyFont="1" applyFill="1" applyBorder="1" applyAlignment="1">
      <alignment horizontal="center" wrapText="1"/>
    </xf>
    <xf numFmtId="0" fontId="41" fillId="3" borderId="10" xfId="116" applyFont="1" applyFill="1" applyBorder="1" applyAlignment="1">
      <alignment horizontal="center" wrapText="1"/>
    </xf>
    <xf numFmtId="0" fontId="41" fillId="3" borderId="4" xfId="116" applyFont="1" applyFill="1" applyBorder="1" applyAlignment="1">
      <alignment horizontal="center" wrapText="1"/>
    </xf>
    <xf numFmtId="0" fontId="41" fillId="3" borderId="8" xfId="116" applyFont="1" applyFill="1" applyBorder="1" applyAlignment="1">
      <alignment horizontal="center" wrapText="1"/>
    </xf>
    <xf numFmtId="0" fontId="41" fillId="3" borderId="1" xfId="116" applyFont="1" applyFill="1" applyBorder="1" applyAlignment="1">
      <alignment horizontal="center" wrapText="1"/>
    </xf>
    <xf numFmtId="0" fontId="41" fillId="3" borderId="14" xfId="116" applyFont="1" applyFill="1" applyBorder="1" applyAlignment="1">
      <alignment horizontal="center" wrapText="1"/>
    </xf>
    <xf numFmtId="0" fontId="41" fillId="3" borderId="11" xfId="116" applyFont="1" applyFill="1" applyBorder="1" applyAlignment="1">
      <alignment horizontal="center" wrapText="1"/>
    </xf>
    <xf numFmtId="0" fontId="17" fillId="3" borderId="10" xfId="116" applyFont="1" applyFill="1" applyBorder="1" applyAlignment="1">
      <alignment horizontal="center" wrapText="1"/>
    </xf>
    <xf numFmtId="0" fontId="17" fillId="3" borderId="16" xfId="116" applyFont="1" applyFill="1" applyBorder="1" applyAlignment="1">
      <alignment horizontal="center" wrapText="1"/>
    </xf>
    <xf numFmtId="0" fontId="17" fillId="3" borderId="24" xfId="116" applyFont="1" applyFill="1" applyBorder="1" applyAlignment="1">
      <alignment horizontal="center" wrapText="1"/>
    </xf>
    <xf numFmtId="0" fontId="17" fillId="3" borderId="8" xfId="116" applyFont="1" applyFill="1" applyBorder="1" applyAlignment="1">
      <alignment horizontal="center" wrapText="1"/>
    </xf>
    <xf numFmtId="0" fontId="17" fillId="3" borderId="17" xfId="116" applyFont="1" applyFill="1" applyBorder="1" applyAlignment="1">
      <alignment horizontal="center" wrapText="1"/>
    </xf>
    <xf numFmtId="0" fontId="17" fillId="3" borderId="18" xfId="116" applyFont="1" applyFill="1" applyBorder="1" applyAlignment="1">
      <alignment horizontal="center" wrapText="1"/>
    </xf>
    <xf numFmtId="0" fontId="17" fillId="3" borderId="19" xfId="116" applyFont="1" applyFill="1" applyBorder="1" applyAlignment="1">
      <alignment horizontal="center" wrapText="1"/>
    </xf>
    <xf numFmtId="0" fontId="8" fillId="2" borderId="0" xfId="116" applyFont="1" applyFill="1" applyBorder="1" applyAlignment="1">
      <alignment horizontal="left" wrapText="1"/>
    </xf>
    <xf numFmtId="0" fontId="8" fillId="2" borderId="0" xfId="116" applyFill="1" applyBorder="1" applyAlignment="1">
      <alignment horizontal="left" wrapText="1"/>
    </xf>
    <xf numFmtId="0" fontId="0" fillId="2" borderId="0" xfId="0" applyFill="1" applyAlignment="1">
      <alignment horizontal="left" wrapText="1"/>
    </xf>
    <xf numFmtId="0" fontId="20" fillId="3" borderId="2" xfId="70" applyFont="1" applyFill="1" applyBorder="1" applyAlignment="1">
      <alignment horizontal="center" wrapText="1"/>
    </xf>
    <xf numFmtId="0" fontId="20" fillId="3" borderId="11" xfId="70" applyFont="1" applyFill="1" applyBorder="1" applyAlignment="1">
      <alignment horizontal="center" wrapText="1"/>
    </xf>
    <xf numFmtId="0" fontId="20" fillId="3" borderId="1" xfId="70" applyFont="1" applyFill="1" applyBorder="1" applyAlignment="1">
      <alignment horizontal="center" wrapText="1"/>
    </xf>
    <xf numFmtId="0" fontId="21" fillId="3" borderId="1" xfId="70" applyFont="1" applyFill="1" applyBorder="1" applyAlignment="1">
      <alignment horizontal="center" wrapText="1"/>
    </xf>
    <xf numFmtId="0" fontId="21" fillId="3" borderId="11" xfId="70" applyFont="1" applyFill="1" applyBorder="1" applyAlignment="1">
      <alignment horizontal="center" wrapText="1"/>
    </xf>
    <xf numFmtId="49" fontId="48" fillId="3" borderId="1" xfId="116" applyNumberFormat="1" applyFont="1" applyFill="1" applyBorder="1" applyAlignment="1">
      <alignment horizontal="center" wrapText="1"/>
    </xf>
    <xf numFmtId="49" fontId="48" fillId="3" borderId="2" xfId="116" applyNumberFormat="1" applyFont="1" applyFill="1" applyBorder="1" applyAlignment="1">
      <alignment horizontal="center" wrapText="1"/>
    </xf>
    <xf numFmtId="49" fontId="48" fillId="3" borderId="11" xfId="116" applyNumberFormat="1" applyFont="1" applyFill="1" applyBorder="1" applyAlignment="1">
      <alignment horizontal="center" wrapText="1"/>
    </xf>
    <xf numFmtId="49" fontId="49" fillId="3" borderId="9" xfId="116" applyNumberFormat="1" applyFont="1" applyFill="1" applyBorder="1" applyAlignment="1">
      <alignment horizontal="center" wrapText="1"/>
    </xf>
    <xf numFmtId="49" fontId="49" fillId="3" borderId="0" xfId="116" applyNumberFormat="1" applyFont="1" applyFill="1" applyBorder="1" applyAlignment="1">
      <alignment horizontal="center" wrapText="1"/>
    </xf>
    <xf numFmtId="49" fontId="49" fillId="3" borderId="12" xfId="116" applyNumberFormat="1" applyFont="1" applyFill="1" applyBorder="1" applyAlignment="1">
      <alignment horizontal="center" wrapText="1"/>
    </xf>
    <xf numFmtId="0" fontId="45" fillId="2" borderId="0" xfId="116" applyNumberFormat="1" applyFont="1" applyFill="1" applyBorder="1" applyAlignment="1">
      <alignment wrapText="1"/>
    </xf>
    <xf numFmtId="0" fontId="45" fillId="2" borderId="0" xfId="116" applyFont="1" applyFill="1" applyBorder="1" applyAlignment="1">
      <alignment wrapText="1"/>
    </xf>
    <xf numFmtId="49" fontId="13" fillId="3" borderId="1" xfId="116" applyNumberFormat="1" applyFont="1" applyFill="1" applyBorder="1" applyAlignment="1">
      <alignment horizontal="center" wrapText="1"/>
    </xf>
    <xf numFmtId="49" fontId="13" fillId="3" borderId="2" xfId="116" applyNumberFormat="1" applyFont="1" applyFill="1" applyBorder="1" applyAlignment="1">
      <alignment horizontal="center" wrapText="1"/>
    </xf>
    <xf numFmtId="49" fontId="13" fillId="3" borderId="11" xfId="116" applyNumberFormat="1" applyFont="1" applyFill="1" applyBorder="1" applyAlignment="1">
      <alignment horizontal="center" wrapText="1"/>
    </xf>
    <xf numFmtId="49" fontId="14" fillId="3" borderId="9" xfId="116" applyNumberFormat="1" applyFont="1" applyFill="1" applyBorder="1" applyAlignment="1">
      <alignment horizontal="center" wrapText="1"/>
    </xf>
    <xf numFmtId="49" fontId="14" fillId="3" borderId="0" xfId="116" applyNumberFormat="1" applyFont="1" applyFill="1" applyBorder="1" applyAlignment="1">
      <alignment horizontal="center" wrapText="1"/>
    </xf>
    <xf numFmtId="49" fontId="14" fillId="3" borderId="12" xfId="116" applyNumberFormat="1" applyFont="1" applyFill="1" applyBorder="1" applyAlignment="1">
      <alignment horizontal="center" wrapText="1"/>
    </xf>
    <xf numFmtId="0" fontId="8" fillId="2" borderId="0" xfId="116" applyNumberFormat="1" applyFont="1" applyFill="1" applyBorder="1" applyAlignment="1">
      <alignment wrapText="1"/>
    </xf>
    <xf numFmtId="0" fontId="8" fillId="2" borderId="0" xfId="116" applyFill="1" applyBorder="1" applyAlignment="1">
      <alignment wrapText="1"/>
    </xf>
    <xf numFmtId="0" fontId="34" fillId="2" borderId="0" xfId="116" applyFont="1" applyFill="1" applyAlignment="1">
      <alignment wrapText="1"/>
    </xf>
    <xf numFmtId="0" fontId="34" fillId="2" borderId="0" xfId="0" applyFont="1" applyFill="1" applyAlignment="1">
      <alignment wrapText="1"/>
    </xf>
    <xf numFmtId="0" fontId="11" fillId="2" borderId="0" xfId="116" applyFont="1" applyFill="1" applyAlignment="1">
      <alignment horizontal="center"/>
    </xf>
    <xf numFmtId="0" fontId="22" fillId="2" borderId="0" xfId="116" applyFont="1" applyFill="1" applyAlignment="1">
      <alignment horizontal="center"/>
    </xf>
    <xf numFmtId="0" fontId="8" fillId="2" borderId="0" xfId="116" applyFill="1" applyAlignment="1">
      <alignment horizontal="left" wrapText="1"/>
    </xf>
  </cellXfs>
  <cellStyles count="132">
    <cellStyle name="Comma" xfId="1" builtinId="3"/>
    <cellStyle name="Comma 10 2" xfId="2" xr:uid="{00000000-0005-0000-0000-000001000000}"/>
    <cellStyle name="Comma 11 2" xfId="3" xr:uid="{00000000-0005-0000-0000-000002000000}"/>
    <cellStyle name="Comma 12" xfId="4" xr:uid="{00000000-0005-0000-0000-000003000000}"/>
    <cellStyle name="Comma 13" xfId="5" xr:uid="{00000000-0005-0000-0000-000004000000}"/>
    <cellStyle name="Comma 13 2" xfId="6" xr:uid="{00000000-0005-0000-0000-000005000000}"/>
    <cellStyle name="Comma 13 3" xfId="123" xr:uid="{00000000-0005-0000-0000-000006000000}"/>
    <cellStyle name="Comma 2" xfId="121" xr:uid="{00000000-0005-0000-0000-000007000000}"/>
    <cellStyle name="Comma 2 2" xfId="7" xr:uid="{00000000-0005-0000-0000-000008000000}"/>
    <cellStyle name="Comma 2 2 2" xfId="8" xr:uid="{00000000-0005-0000-0000-000009000000}"/>
    <cellStyle name="Comma 2 2 2 2" xfId="9" xr:uid="{00000000-0005-0000-0000-00000A000000}"/>
    <cellStyle name="Comma 2 2 2 3" xfId="120" xr:uid="{00000000-0005-0000-0000-00000B000000}"/>
    <cellStyle name="Comma 2 2 3" xfId="10" xr:uid="{00000000-0005-0000-0000-00000C000000}"/>
    <cellStyle name="Comma 2 3" xfId="11" xr:uid="{00000000-0005-0000-0000-00000D000000}"/>
    <cellStyle name="Comma 2 3 2" xfId="12" xr:uid="{00000000-0005-0000-0000-00000E000000}"/>
    <cellStyle name="Comma 2 4" xfId="13" xr:uid="{00000000-0005-0000-0000-00000F000000}"/>
    <cellStyle name="Comma 2 4 2" xfId="14" xr:uid="{00000000-0005-0000-0000-000010000000}"/>
    <cellStyle name="Comma 2 5" xfId="15" xr:uid="{00000000-0005-0000-0000-000011000000}"/>
    <cellStyle name="Comma 2 5 2" xfId="16" xr:uid="{00000000-0005-0000-0000-000012000000}"/>
    <cellStyle name="Comma 2 6" xfId="17" xr:uid="{00000000-0005-0000-0000-000013000000}"/>
    <cellStyle name="Comma 2 6 2" xfId="18" xr:uid="{00000000-0005-0000-0000-000014000000}"/>
    <cellStyle name="Comma 2 7" xfId="19" xr:uid="{00000000-0005-0000-0000-000015000000}"/>
    <cellStyle name="Comma 2 7 2" xfId="20" xr:uid="{00000000-0005-0000-0000-000016000000}"/>
    <cellStyle name="Comma 2 8" xfId="21" xr:uid="{00000000-0005-0000-0000-000017000000}"/>
    <cellStyle name="Comma 2 9" xfId="131" xr:uid="{00000000-0005-0000-0000-000018000000}"/>
    <cellStyle name="Comma 3" xfId="22" xr:uid="{00000000-0005-0000-0000-000019000000}"/>
    <cellStyle name="Comma 3 2" xfId="23" xr:uid="{00000000-0005-0000-0000-00001A000000}"/>
    <cellStyle name="Comma 3 2 2" xfId="24" xr:uid="{00000000-0005-0000-0000-00001B000000}"/>
    <cellStyle name="Comma 3 3" xfId="25" xr:uid="{00000000-0005-0000-0000-00001C000000}"/>
    <cellStyle name="Comma 3 3 2" xfId="26" xr:uid="{00000000-0005-0000-0000-00001D000000}"/>
    <cellStyle name="Comma 3 4" xfId="27" xr:uid="{00000000-0005-0000-0000-00001E000000}"/>
    <cellStyle name="Comma 3 4 2" xfId="28" xr:uid="{00000000-0005-0000-0000-00001F000000}"/>
    <cellStyle name="Comma 3 5" xfId="29" xr:uid="{00000000-0005-0000-0000-000020000000}"/>
    <cellStyle name="Comma 3 5 2" xfId="30" xr:uid="{00000000-0005-0000-0000-000021000000}"/>
    <cellStyle name="Comma 3 6" xfId="31" xr:uid="{00000000-0005-0000-0000-000022000000}"/>
    <cellStyle name="Comma 3 6 2" xfId="32" xr:uid="{00000000-0005-0000-0000-000023000000}"/>
    <cellStyle name="Comma 3 7" xfId="33" xr:uid="{00000000-0005-0000-0000-000024000000}"/>
    <cellStyle name="Comma 3 7 2" xfId="34" xr:uid="{00000000-0005-0000-0000-000025000000}"/>
    <cellStyle name="Comma 3 8" xfId="35" xr:uid="{00000000-0005-0000-0000-000026000000}"/>
    <cellStyle name="Comma 38" xfId="36" xr:uid="{00000000-0005-0000-0000-000027000000}"/>
    <cellStyle name="Comma 38 2" xfId="37" xr:uid="{00000000-0005-0000-0000-000028000000}"/>
    <cellStyle name="Comma 4" xfId="38" xr:uid="{00000000-0005-0000-0000-000029000000}"/>
    <cellStyle name="Comma 4 2" xfId="39" xr:uid="{00000000-0005-0000-0000-00002A000000}"/>
    <cellStyle name="Comma 4 2 2" xfId="40" xr:uid="{00000000-0005-0000-0000-00002B000000}"/>
    <cellStyle name="Comma 4 3" xfId="41" xr:uid="{00000000-0005-0000-0000-00002C000000}"/>
    <cellStyle name="Comma 4 3 2" xfId="42" xr:uid="{00000000-0005-0000-0000-00002D000000}"/>
    <cellStyle name="Comma 4 4" xfId="43" xr:uid="{00000000-0005-0000-0000-00002E000000}"/>
    <cellStyle name="Comma 4 4 2" xfId="44" xr:uid="{00000000-0005-0000-0000-00002F000000}"/>
    <cellStyle name="Comma 4 5" xfId="45" xr:uid="{00000000-0005-0000-0000-000030000000}"/>
    <cellStyle name="Comma 4 5 2" xfId="46" xr:uid="{00000000-0005-0000-0000-000031000000}"/>
    <cellStyle name="Comma 4 6" xfId="47" xr:uid="{00000000-0005-0000-0000-000032000000}"/>
    <cellStyle name="Comma 4 6 2" xfId="48" xr:uid="{00000000-0005-0000-0000-000033000000}"/>
    <cellStyle name="Comma 4 7" xfId="49" xr:uid="{00000000-0005-0000-0000-000034000000}"/>
    <cellStyle name="Comma 4 7 2" xfId="50" xr:uid="{00000000-0005-0000-0000-000035000000}"/>
    <cellStyle name="Comma 4 8" xfId="51" xr:uid="{00000000-0005-0000-0000-000036000000}"/>
    <cellStyle name="Comma 5 2" xfId="52" xr:uid="{00000000-0005-0000-0000-000037000000}"/>
    <cellStyle name="Comma 5 2 2" xfId="53" xr:uid="{00000000-0005-0000-0000-000038000000}"/>
    <cellStyle name="Comma 5 3" xfId="54" xr:uid="{00000000-0005-0000-0000-000039000000}"/>
    <cellStyle name="Comma 5 3 2" xfId="55" xr:uid="{00000000-0005-0000-0000-00003A000000}"/>
    <cellStyle name="Comma 5 4" xfId="56" xr:uid="{00000000-0005-0000-0000-00003B000000}"/>
    <cellStyle name="Comma 5 4 2" xfId="57" xr:uid="{00000000-0005-0000-0000-00003C000000}"/>
    <cellStyle name="Comma 5 5" xfId="58" xr:uid="{00000000-0005-0000-0000-00003D000000}"/>
    <cellStyle name="Comma 5 5 2" xfId="59" xr:uid="{00000000-0005-0000-0000-00003E000000}"/>
    <cellStyle name="Comma 5 6" xfId="60" xr:uid="{00000000-0005-0000-0000-00003F000000}"/>
    <cellStyle name="Comma 5 6 2" xfId="61" xr:uid="{00000000-0005-0000-0000-000040000000}"/>
    <cellStyle name="Comma 5 7" xfId="62" xr:uid="{00000000-0005-0000-0000-000041000000}"/>
    <cellStyle name="Comma 5 7 2" xfId="63" xr:uid="{00000000-0005-0000-0000-000042000000}"/>
    <cellStyle name="Comma 6" xfId="64" xr:uid="{00000000-0005-0000-0000-000043000000}"/>
    <cellStyle name="Comma 6 2" xfId="65" xr:uid="{00000000-0005-0000-0000-000044000000}"/>
    <cellStyle name="Comma 7" xfId="66" xr:uid="{00000000-0005-0000-0000-000045000000}"/>
    <cellStyle name="Comma 7 2" xfId="67" xr:uid="{00000000-0005-0000-0000-000046000000}"/>
    <cellStyle name="Comma 8 2" xfId="68" xr:uid="{00000000-0005-0000-0000-000047000000}"/>
    <cellStyle name="Comma 9 2" xfId="69" xr:uid="{00000000-0005-0000-0000-000048000000}"/>
    <cellStyle name="Hyperlink" xfId="119" builtinId="8"/>
    <cellStyle name="Normal" xfId="0" builtinId="0"/>
    <cellStyle name="Normal 10" xfId="70" xr:uid="{00000000-0005-0000-0000-00004B000000}"/>
    <cellStyle name="Normal 10 2" xfId="71" xr:uid="{00000000-0005-0000-0000-00004C000000}"/>
    <cellStyle name="Normal 10 3" xfId="116" xr:uid="{00000000-0005-0000-0000-00004D000000}"/>
    <cellStyle name="Normal 11" xfId="72" xr:uid="{00000000-0005-0000-0000-00004E000000}"/>
    <cellStyle name="Normal 11 2" xfId="118" xr:uid="{00000000-0005-0000-0000-00004F000000}"/>
    <cellStyle name="Normal 11 2 2" xfId="125" xr:uid="{00000000-0005-0000-0000-000050000000}"/>
    <cellStyle name="Normal 11 3" xfId="130" xr:uid="{00000000-0005-0000-0000-000051000000}"/>
    <cellStyle name="Normal 12" xfId="73" xr:uid="{00000000-0005-0000-0000-000052000000}"/>
    <cellStyle name="Normal 12 2" xfId="74" xr:uid="{00000000-0005-0000-0000-000053000000}"/>
    <cellStyle name="Normal 2 2" xfId="75" xr:uid="{00000000-0005-0000-0000-000054000000}"/>
    <cellStyle name="Normal 2 2 2" xfId="76" xr:uid="{00000000-0005-0000-0000-000055000000}"/>
    <cellStyle name="Normal 2 3" xfId="77" xr:uid="{00000000-0005-0000-0000-000056000000}"/>
    <cellStyle name="Normal 2 3 2" xfId="78" xr:uid="{00000000-0005-0000-0000-000057000000}"/>
    <cellStyle name="Normal 3" xfId="79" xr:uid="{00000000-0005-0000-0000-000058000000}"/>
    <cellStyle name="Normal 3 2" xfId="80" xr:uid="{00000000-0005-0000-0000-000059000000}"/>
    <cellStyle name="Normal 4" xfId="81" xr:uid="{00000000-0005-0000-0000-00005A000000}"/>
    <cellStyle name="Normal 4 2" xfId="82" xr:uid="{00000000-0005-0000-0000-00005B000000}"/>
    <cellStyle name="Normal 5" xfId="83" xr:uid="{00000000-0005-0000-0000-00005C000000}"/>
    <cellStyle name="Normal 5 2" xfId="84" xr:uid="{00000000-0005-0000-0000-00005D000000}"/>
    <cellStyle name="Normal 6" xfId="85" xr:uid="{00000000-0005-0000-0000-00005E000000}"/>
    <cellStyle name="Normal 6 2" xfId="86" xr:uid="{00000000-0005-0000-0000-00005F000000}"/>
    <cellStyle name="Normal 7" xfId="87" xr:uid="{00000000-0005-0000-0000-000060000000}"/>
    <cellStyle name="Normal 7 2" xfId="88" xr:uid="{00000000-0005-0000-0000-000061000000}"/>
    <cellStyle name="Normal 8" xfId="89" xr:uid="{00000000-0005-0000-0000-000062000000}"/>
    <cellStyle name="Normal 8 2" xfId="90" xr:uid="{00000000-0005-0000-0000-000063000000}"/>
    <cellStyle name="Normal 9" xfId="91" xr:uid="{00000000-0005-0000-0000-000064000000}"/>
    <cellStyle name="Normal 9 2" xfId="92" xr:uid="{00000000-0005-0000-0000-000065000000}"/>
    <cellStyle name="Normal_Fig 1" xfId="124" xr:uid="{00000000-0005-0000-0000-000066000000}"/>
    <cellStyle name="Normal_Sheet2" xfId="128" xr:uid="{00000000-0005-0000-0000-000067000000}"/>
    <cellStyle name="Normal_Sheet3" xfId="126" xr:uid="{00000000-0005-0000-0000-000068000000}"/>
    <cellStyle name="Normal_Sheet5" xfId="129" xr:uid="{00000000-0005-0000-0000-000069000000}"/>
    <cellStyle name="Normal_Tab 5" xfId="127" xr:uid="{00000000-0005-0000-0000-00006A000000}"/>
    <cellStyle name="Normal_Table 1 &amp; 2 16+" xfId="93" xr:uid="{00000000-0005-0000-0000-00006B000000}"/>
    <cellStyle name="Normal_Table 1 16+" xfId="94" xr:uid="{00000000-0005-0000-0000-00006C000000}"/>
    <cellStyle name="Normal_Table 4 2016" xfId="95" xr:uid="{00000000-0005-0000-0000-00006D000000}"/>
    <cellStyle name="Percent" xfId="96" builtinId="5"/>
    <cellStyle name="Percent 2" xfId="97" xr:uid="{00000000-0005-0000-0000-00006F000000}"/>
    <cellStyle name="Percent 2 2" xfId="98" xr:uid="{00000000-0005-0000-0000-000070000000}"/>
    <cellStyle name="Percent 2 2 2" xfId="99" xr:uid="{00000000-0005-0000-0000-000071000000}"/>
    <cellStyle name="Percent 2 3" xfId="100" xr:uid="{00000000-0005-0000-0000-000072000000}"/>
    <cellStyle name="Percent 2 3 2" xfId="101" xr:uid="{00000000-0005-0000-0000-000073000000}"/>
    <cellStyle name="Percent 2 4" xfId="102" xr:uid="{00000000-0005-0000-0000-000074000000}"/>
    <cellStyle name="Percent 2 4 2" xfId="103" xr:uid="{00000000-0005-0000-0000-000075000000}"/>
    <cellStyle name="Percent 2 5" xfId="104" xr:uid="{00000000-0005-0000-0000-000076000000}"/>
    <cellStyle name="Percent 2 5 2" xfId="105" xr:uid="{00000000-0005-0000-0000-000077000000}"/>
    <cellStyle name="Percent 2 6" xfId="106" xr:uid="{00000000-0005-0000-0000-000078000000}"/>
    <cellStyle name="Percent 2 6 2" xfId="107" xr:uid="{00000000-0005-0000-0000-000079000000}"/>
    <cellStyle name="Percent 2 7" xfId="108" xr:uid="{00000000-0005-0000-0000-00007A000000}"/>
    <cellStyle name="Percent 2 7 2" xfId="109" xr:uid="{00000000-0005-0000-0000-00007B000000}"/>
    <cellStyle name="Percent 2 8" xfId="110" xr:uid="{00000000-0005-0000-0000-00007C000000}"/>
    <cellStyle name="Percent 2 9" xfId="117" xr:uid="{00000000-0005-0000-0000-00007D000000}"/>
    <cellStyle name="Percent 3" xfId="122" xr:uid="{00000000-0005-0000-0000-00007E000000}"/>
    <cellStyle name="Percent 3 2" xfId="111" xr:uid="{00000000-0005-0000-0000-00007F000000}"/>
    <cellStyle name="Percent 3 2 2" xfId="112" xr:uid="{00000000-0005-0000-0000-000080000000}"/>
    <cellStyle name="Percent 8" xfId="113" xr:uid="{00000000-0005-0000-0000-000081000000}"/>
    <cellStyle name="Percent 9" xfId="114" xr:uid="{00000000-0005-0000-0000-000082000000}"/>
    <cellStyle name="Percent 9 2" xfId="115" xr:uid="{00000000-0005-0000-0000-00008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mruColors>
      <color rgb="FF9966FF"/>
      <color rgb="FFFFCC00"/>
      <color rgb="FFFFFF66"/>
      <color rgb="FFFFCC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sz="2400"/>
              <a:t>Figure 1</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 The l</a:t>
            </a:r>
            <a:r>
              <a:rPr lang="en-US" sz="1800" b="1" i="0" baseline="0">
                <a:effectLst/>
              </a:rPr>
              <a:t>abor force participation for the working-age (16-64) U.S.-born did not fully recover from each recession, which is not the case for immigrants.</a:t>
            </a:r>
            <a:endParaRPr lang="en-US"/>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2000 to 2022.</a:t>
            </a:r>
          </a:p>
        </c:rich>
      </c:tx>
      <c:layout>
        <c:manualLayout>
          <c:xMode val="edge"/>
          <c:yMode val="edge"/>
          <c:x val="0.12979217037139204"/>
          <c:y val="9.6076885716922696E-3"/>
        </c:manualLayout>
      </c:layout>
      <c:overlay val="1"/>
    </c:title>
    <c:autoTitleDeleted val="0"/>
    <c:plotArea>
      <c:layout>
        <c:manualLayout>
          <c:layoutTarget val="inner"/>
          <c:xMode val="edge"/>
          <c:yMode val="edge"/>
          <c:x val="6.9304513258146239E-2"/>
          <c:y val="0.20327792833294558"/>
          <c:w val="0.91128891580860094"/>
          <c:h val="0.71647017221315545"/>
        </c:manualLayout>
      </c:layout>
      <c:lineChart>
        <c:grouping val="standard"/>
        <c:varyColors val="0"/>
        <c:ser>
          <c:idx val="0"/>
          <c:order val="0"/>
          <c:tx>
            <c:strRef>
              <c:f>'Fig 1'!$C$2</c:f>
              <c:strCache>
                <c:ptCount val="1"/>
                <c:pt idx="0">
                  <c:v>U.S.-born</c:v>
                </c:pt>
              </c:strCache>
            </c:strRef>
          </c:tx>
          <c:spPr>
            <a:ln w="63500">
              <a:solidFill>
                <a:schemeClr val="accent1"/>
              </a:solidFill>
            </a:ln>
          </c:spPr>
          <c:marker>
            <c:symbol val="circle"/>
            <c:size val="8"/>
            <c:spPr>
              <a:solidFill>
                <a:schemeClr val="bg1"/>
              </a:solidFill>
              <a:ln>
                <a:solidFill>
                  <a:schemeClr val="tx2"/>
                </a:solidFill>
              </a:ln>
            </c:spPr>
          </c:marker>
          <c:dLbls>
            <c:dLbl>
              <c:idx val="0"/>
              <c:layout>
                <c:manualLayout>
                  <c:x val="-4.3610213826761703E-2"/>
                  <c:y val="-1.8464735508453796E-2"/>
                </c:manualLayout>
              </c:layout>
              <c:spPr/>
              <c:txPr>
                <a:bodyPr/>
                <a:lstStyle/>
                <a:p>
                  <a:pPr>
                    <a:defRPr sz="1600" b="1" i="0" u="none" strike="noStrike" baseline="0">
                      <a:solidFill>
                        <a:srgbClr val="0070C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F8-429D-A534-3F68F3EE6DD8}"/>
                </c:ext>
              </c:extLst>
            </c:dLbl>
            <c:dLbl>
              <c:idx val="6"/>
              <c:layout>
                <c:manualLayout>
                  <c:x val="-4.2303132836480094E-2"/>
                  <c:y val="-3.4611043693135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F8-429D-A534-3F68F3EE6DD8}"/>
                </c:ext>
              </c:extLst>
            </c:dLbl>
            <c:dLbl>
              <c:idx val="19"/>
              <c:layout>
                <c:manualLayout>
                  <c:x val="-6.049843478293019E-2"/>
                  <c:y val="9.6194220358272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F8-429D-A534-3F68F3EE6DD8}"/>
                </c:ext>
              </c:extLst>
            </c:dLbl>
            <c:dLbl>
              <c:idx val="22"/>
              <c:layout>
                <c:manualLayout>
                  <c:x val="-1.4668556019448689E-3"/>
                  <c:y val="6.8777886883462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F8-429D-A534-3F68F3EE6DD8}"/>
                </c:ext>
              </c:extLst>
            </c:dLbl>
            <c:spPr>
              <a:noFill/>
              <a:ln>
                <a:noFill/>
              </a:ln>
              <a:effectLst/>
            </c:spPr>
            <c:txPr>
              <a:bodyPr wrap="square" lIns="38100" tIns="19050" rIns="38100" bIns="19050" anchor="ctr">
                <a:spAutoFit/>
              </a:bodyPr>
              <a:lstStyle/>
              <a:p>
                <a:pPr>
                  <a:defRPr sz="160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1'!$C$3:$C$25</c:f>
              <c:numCache>
                <c:formatCode>0.0%</c:formatCode>
                <c:ptCount val="23"/>
                <c:pt idx="0">
                  <c:v>0.77328812975982331</c:v>
                </c:pt>
                <c:pt idx="1">
                  <c:v>0.76785643032169437</c:v>
                </c:pt>
                <c:pt idx="2">
                  <c:v>0.76478762324752192</c:v>
                </c:pt>
                <c:pt idx="3">
                  <c:v>0.75809203839525374</c:v>
                </c:pt>
                <c:pt idx="4">
                  <c:v>0.75495030157172482</c:v>
                </c:pt>
                <c:pt idx="5">
                  <c:v>0.7542643505986395</c:v>
                </c:pt>
                <c:pt idx="6">
                  <c:v>0.75628127306106885</c:v>
                </c:pt>
                <c:pt idx="7">
                  <c:v>0.75202984421964159</c:v>
                </c:pt>
                <c:pt idx="8">
                  <c:v>0.75096566246897178</c:v>
                </c:pt>
                <c:pt idx="9">
                  <c:v>0.73606746105820298</c:v>
                </c:pt>
                <c:pt idx="10">
                  <c:v>0.73093875668007857</c:v>
                </c:pt>
                <c:pt idx="11">
                  <c:v>0.72731717047956657</c:v>
                </c:pt>
                <c:pt idx="12">
                  <c:v>0.72897986403995352</c:v>
                </c:pt>
                <c:pt idx="13">
                  <c:v>0.72171598093029887</c:v>
                </c:pt>
                <c:pt idx="14">
                  <c:v>0.72393279221428131</c:v>
                </c:pt>
                <c:pt idx="15">
                  <c:v>0.72341349035176417</c:v>
                </c:pt>
                <c:pt idx="16">
                  <c:v>0.72839843209005251</c:v>
                </c:pt>
                <c:pt idx="17">
                  <c:v>0.73057543307617956</c:v>
                </c:pt>
                <c:pt idx="18">
                  <c:v>0.73458736740113229</c:v>
                </c:pt>
                <c:pt idx="19">
                  <c:v>0.74075417306265212</c:v>
                </c:pt>
                <c:pt idx="20">
                  <c:v>0.72644547589785247</c:v>
                </c:pt>
                <c:pt idx="21">
                  <c:v>0.73226588180930285</c:v>
                </c:pt>
                <c:pt idx="22">
                  <c:v>0.73525717648871836</c:v>
                </c:pt>
              </c:numCache>
            </c:numRef>
          </c:val>
          <c:smooth val="0"/>
          <c:extLst>
            <c:ext xmlns:c16="http://schemas.microsoft.com/office/drawing/2014/chart" uri="{C3380CC4-5D6E-409C-BE32-E72D297353CC}">
              <c16:uniqueId val="{00000004-D5F8-429D-A534-3F68F3EE6DD8}"/>
            </c:ext>
          </c:extLst>
        </c:ser>
        <c:ser>
          <c:idx val="1"/>
          <c:order val="1"/>
          <c:tx>
            <c:strRef>
              <c:f>'Fig 1'!$D$2</c:f>
              <c:strCache>
                <c:ptCount val="1"/>
                <c:pt idx="0">
                  <c:v>Immigrant</c:v>
                </c:pt>
              </c:strCache>
            </c:strRef>
          </c:tx>
          <c:spPr>
            <a:ln w="66675" cmpd="sng">
              <a:solidFill>
                <a:srgbClr val="00B050"/>
              </a:solidFill>
              <a:prstDash val="solid"/>
            </a:ln>
          </c:spPr>
          <c:marker>
            <c:symbol val="circle"/>
            <c:size val="8"/>
            <c:spPr>
              <a:solidFill>
                <a:schemeClr val="bg1"/>
              </a:solidFill>
              <a:ln>
                <a:solidFill>
                  <a:srgbClr val="00B050"/>
                </a:solidFill>
              </a:ln>
            </c:spPr>
          </c:marker>
          <c:dLbls>
            <c:dLbl>
              <c:idx val="0"/>
              <c:layout>
                <c:manualLayout>
                  <c:x val="-6.1854302871015156E-2"/>
                  <c:y val="4.5957886550597647E-2"/>
                </c:manualLayout>
              </c:layout>
              <c:spPr>
                <a:noFill/>
                <a:ln w="25400">
                  <a:noFill/>
                </a:ln>
              </c:spPr>
              <c:txPr>
                <a:bodyPr wrap="square" lIns="38100" tIns="19050" rIns="38100" bIns="19050" anchor="ctr">
                  <a:spAutoFit/>
                </a:bodyPr>
                <a:lstStyle/>
                <a:p>
                  <a:pPr>
                    <a:defRPr sz="16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F8-429D-A534-3F68F3EE6DD8}"/>
                </c:ext>
              </c:extLst>
            </c:dLbl>
            <c:dLbl>
              <c:idx val="6"/>
              <c:layout>
                <c:manualLayout>
                  <c:x val="-3.8969654746747136E-2"/>
                  <c:y val="5.657078992209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F8-429D-A534-3F68F3EE6DD8}"/>
                </c:ext>
              </c:extLst>
            </c:dLbl>
            <c:dLbl>
              <c:idx val="19"/>
              <c:layout>
                <c:manualLayout>
                  <c:x val="-8.3639439219867717E-2"/>
                  <c:y val="-3.096905829314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F8-429D-A534-3F68F3EE6DD8}"/>
                </c:ext>
              </c:extLst>
            </c:dLbl>
            <c:dLbl>
              <c:idx val="22"/>
              <c:layout>
                <c:manualLayout>
                  <c:x val="-7.8339391542654631E-3"/>
                  <c:y val="-2.5704692500675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F8-429D-A534-3F68F3EE6DD8}"/>
                </c:ext>
              </c:extLst>
            </c:dLbl>
            <c:spPr>
              <a:noFill/>
              <a:ln>
                <a:noFill/>
              </a:ln>
              <a:effectLst/>
            </c:spPr>
            <c:txPr>
              <a:bodyPr wrap="square" lIns="38100" tIns="19050" rIns="38100" bIns="19050" anchor="ctr">
                <a:spAutoFit/>
              </a:bodyPr>
              <a:lstStyle/>
              <a:p>
                <a:pPr>
                  <a:defRPr sz="16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1'!$B$3:$B$25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1'!$D$3:$D$25</c:f>
              <c:numCache>
                <c:formatCode>0.0%</c:formatCode>
                <c:ptCount val="23"/>
                <c:pt idx="0">
                  <c:v>0.74637387568944158</c:v>
                </c:pt>
                <c:pt idx="1">
                  <c:v>0.7505373312108452</c:v>
                </c:pt>
                <c:pt idx="2">
                  <c:v>0.74057756309428768</c:v>
                </c:pt>
                <c:pt idx="3">
                  <c:v>0.73967673992441174</c:v>
                </c:pt>
                <c:pt idx="4">
                  <c:v>0.74708905212227839</c:v>
                </c:pt>
                <c:pt idx="5">
                  <c:v>0.74991097597155854</c:v>
                </c:pt>
                <c:pt idx="6">
                  <c:v>0.75569077868259416</c:v>
                </c:pt>
                <c:pt idx="7">
                  <c:v>0.75371831054397553</c:v>
                </c:pt>
                <c:pt idx="8">
                  <c:v>0.75198616370396265</c:v>
                </c:pt>
                <c:pt idx="9">
                  <c:v>0.75295135874977692</c:v>
                </c:pt>
                <c:pt idx="10">
                  <c:v>0.75197994161037707</c:v>
                </c:pt>
                <c:pt idx="11">
                  <c:v>0.75041180460912194</c:v>
                </c:pt>
                <c:pt idx="12">
                  <c:v>0.7396315061083738</c:v>
                </c:pt>
                <c:pt idx="13">
                  <c:v>0.73557276238872626</c:v>
                </c:pt>
                <c:pt idx="14">
                  <c:v>0.7382442905010882</c:v>
                </c:pt>
                <c:pt idx="15">
                  <c:v>0.73304299220028024</c:v>
                </c:pt>
                <c:pt idx="16">
                  <c:v>0.73250219770715608</c:v>
                </c:pt>
                <c:pt idx="17">
                  <c:v>0.73979297220206564</c:v>
                </c:pt>
                <c:pt idx="18">
                  <c:v>0.7480705478390608</c:v>
                </c:pt>
                <c:pt idx="19">
                  <c:v>0.75306441620329556</c:v>
                </c:pt>
                <c:pt idx="20">
                  <c:v>0.73712491086801868</c:v>
                </c:pt>
                <c:pt idx="21">
                  <c:v>0.75220935387217291</c:v>
                </c:pt>
                <c:pt idx="22">
                  <c:v>0.75784655750907448</c:v>
                </c:pt>
              </c:numCache>
            </c:numRef>
          </c:val>
          <c:smooth val="0"/>
          <c:extLst>
            <c:ext xmlns:c16="http://schemas.microsoft.com/office/drawing/2014/chart" uri="{C3380CC4-5D6E-409C-BE32-E72D297353CC}">
              <c16:uniqueId val="{00000009-D5F8-429D-A534-3F68F3EE6DD8}"/>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in val="0.70000000000000007"/>
        </c:scaling>
        <c:delete val="1"/>
        <c:axPos val="l"/>
        <c:numFmt formatCode="0%" sourceLinked="0"/>
        <c:majorTickMark val="out"/>
        <c:minorTickMark val="none"/>
        <c:tickLblPos val="nextTo"/>
        <c:crossAx val="81592352"/>
        <c:crosses val="autoZero"/>
        <c:crossBetween val="midCat"/>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10. Employment Rate: Black U.S.-Born</a:t>
            </a:r>
          </a:p>
        </c:rich>
      </c:tx>
      <c:overlay val="1"/>
    </c:title>
    <c:autoTitleDeleted val="0"/>
    <c:plotArea>
      <c:layout>
        <c:manualLayout>
          <c:layoutTarget val="inner"/>
          <c:xMode val="edge"/>
          <c:yMode val="edge"/>
          <c:x val="2.1813224267211998E-2"/>
          <c:y val="0.12743360463919268"/>
          <c:w val="0.70021716610577056"/>
          <c:h val="0.75432852450170251"/>
        </c:manualLayout>
      </c:layout>
      <c:lineChart>
        <c:grouping val="standard"/>
        <c:varyColors val="0"/>
        <c:ser>
          <c:idx val="3"/>
          <c:order val="0"/>
          <c:tx>
            <c:strRef>
              <c:f>'Figures 9-16, All'!$B$19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CCBD-412A-844B-3C7D5E7FB03D}"/>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All'!$C$19:$F$19</c:f>
              <c:numCache>
                <c:formatCode>0%</c:formatCode>
                <c:ptCount val="4"/>
                <c:pt idx="0">
                  <c:v>0.86757506728669564</c:v>
                </c:pt>
                <c:pt idx="1">
                  <c:v>0.85534945840296794</c:v>
                </c:pt>
                <c:pt idx="2">
                  <c:v>0.83939491039593583</c:v>
                </c:pt>
                <c:pt idx="3">
                  <c:v>0.81721386828244968</c:v>
                </c:pt>
              </c:numCache>
            </c:numRef>
          </c:val>
          <c:smooth val="0"/>
          <c:extLst>
            <c:ext xmlns:c16="http://schemas.microsoft.com/office/drawing/2014/chart" uri="{C3380CC4-5D6E-409C-BE32-E72D297353CC}">
              <c16:uniqueId val="{00000002-CCBD-412A-844B-3C7D5E7FB03D}"/>
            </c:ext>
          </c:extLst>
        </c:ser>
        <c:ser>
          <c:idx val="2"/>
          <c:order val="1"/>
          <c:tx>
            <c:strRef>
              <c:f>'Figures 9-16, All'!$B$18</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CCBD-412A-844B-3C7D5E7FB03D}"/>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All'!$C$18:$F$18</c:f>
              <c:numCache>
                <c:formatCode>0%</c:formatCode>
                <c:ptCount val="4"/>
                <c:pt idx="0">
                  <c:v>0.76064168266246979</c:v>
                </c:pt>
                <c:pt idx="1">
                  <c:v>0.71506066076151298</c:v>
                </c:pt>
                <c:pt idx="2">
                  <c:v>0.7036427855887375</c:v>
                </c:pt>
                <c:pt idx="3">
                  <c:v>0.69527020187257915</c:v>
                </c:pt>
              </c:numCache>
            </c:numRef>
          </c:val>
          <c:smooth val="0"/>
          <c:extLst>
            <c:ext xmlns:c16="http://schemas.microsoft.com/office/drawing/2014/chart" uri="{C3380CC4-5D6E-409C-BE32-E72D297353CC}">
              <c16:uniqueId val="{00000005-CCBD-412A-844B-3C7D5E7FB03D}"/>
            </c:ext>
          </c:extLst>
        </c:ser>
        <c:ser>
          <c:idx val="1"/>
          <c:order val="2"/>
          <c:tx>
            <c:strRef>
              <c:f>'Figures 9-16, All'!$B$17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CCBD-412A-844B-3C7D5E7FB03D}"/>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All'!$C$17:$F$17</c:f>
              <c:numCache>
                <c:formatCode>0%</c:formatCode>
                <c:ptCount val="4"/>
                <c:pt idx="0">
                  <c:v>0.68861883803399904</c:v>
                </c:pt>
                <c:pt idx="1">
                  <c:v>0.64840633304670081</c:v>
                </c:pt>
                <c:pt idx="2">
                  <c:v>0.63164275461047326</c:v>
                </c:pt>
                <c:pt idx="3">
                  <c:v>0.62342860090999852</c:v>
                </c:pt>
              </c:numCache>
            </c:numRef>
          </c:val>
          <c:smooth val="0"/>
          <c:extLst>
            <c:ext xmlns:c16="http://schemas.microsoft.com/office/drawing/2014/chart" uri="{C3380CC4-5D6E-409C-BE32-E72D297353CC}">
              <c16:uniqueId val="{00000008-CCBD-412A-844B-3C7D5E7FB03D}"/>
            </c:ext>
          </c:extLst>
        </c:ser>
        <c:ser>
          <c:idx val="0"/>
          <c:order val="3"/>
          <c:tx>
            <c:strRef>
              <c:f>'Figures 9-16, All'!$B$16</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CCBD-412A-844B-3C7D5E7FB03D}"/>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All'!$C$16:$F$16</c:f>
              <c:numCache>
                <c:formatCode>0%</c:formatCode>
                <c:ptCount val="4"/>
                <c:pt idx="0">
                  <c:v>0.4283303569547337</c:v>
                </c:pt>
                <c:pt idx="1">
                  <c:v>0.40905488042506133</c:v>
                </c:pt>
                <c:pt idx="2">
                  <c:v>0.37480198885379162</c:v>
                </c:pt>
                <c:pt idx="3">
                  <c:v>0.39357324479614225</c:v>
                </c:pt>
              </c:numCache>
            </c:numRef>
          </c:val>
          <c:smooth val="0"/>
          <c:extLst>
            <c:ext xmlns:c16="http://schemas.microsoft.com/office/drawing/2014/chart" uri="{C3380CC4-5D6E-409C-BE32-E72D297353CC}">
              <c16:uniqueId val="{0000000B-CCBD-412A-844B-3C7D5E7FB03D}"/>
            </c:ext>
          </c:extLst>
        </c:ser>
        <c:dLbls>
          <c:showLegendKey val="0"/>
          <c:showVal val="0"/>
          <c:showCatName val="0"/>
          <c:showSerName val="0"/>
          <c:showPercent val="0"/>
          <c:showBubbleSize val="0"/>
        </c:dLbls>
        <c:marker val="1"/>
        <c:smooth val="0"/>
        <c:axId val="81599840"/>
        <c:axId val="1"/>
      </c:lineChart>
      <c:catAx>
        <c:axId val="81599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30000000000000004"/>
        </c:scaling>
        <c:delete val="0"/>
        <c:axPos val="l"/>
        <c:numFmt formatCode="0%" sourceLinked="1"/>
        <c:majorTickMark val="none"/>
        <c:minorTickMark val="none"/>
        <c:tickLblPos val="none"/>
        <c:spPr>
          <a:ln>
            <a:solidFill>
              <a:schemeClr val="tx1">
                <a:alpha val="0"/>
              </a:schemeClr>
            </a:solidFill>
          </a:ln>
        </c:spPr>
        <c:crossAx val="81599840"/>
        <c:crosses val="autoZero"/>
        <c:crossBetween val="between"/>
        <c:majorUnit val="0.1"/>
      </c:valAx>
    </c:plotArea>
    <c:legend>
      <c:legendPos val="r"/>
      <c:layout>
        <c:manualLayout>
          <c:xMode val="edge"/>
          <c:yMode val="edge"/>
          <c:x val="0.76184816472788308"/>
          <c:y val="0.32733859105398938"/>
          <c:w val="0.21537837390662595"/>
          <c:h val="0.3483601355345067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11. Employment Rate: Hispanic U.S.-Born</a:t>
            </a:r>
          </a:p>
        </c:rich>
      </c:tx>
      <c:overlay val="1"/>
    </c:title>
    <c:autoTitleDeleted val="0"/>
    <c:plotArea>
      <c:layout>
        <c:manualLayout>
          <c:layoutTarget val="inner"/>
          <c:xMode val="edge"/>
          <c:yMode val="edge"/>
          <c:x val="5.4274302668688157E-2"/>
          <c:y val="0.1693483617742903"/>
          <c:w val="0.70847144106986626"/>
          <c:h val="0.71618033816338234"/>
        </c:manualLayout>
      </c:layout>
      <c:lineChart>
        <c:grouping val="standard"/>
        <c:varyColors val="0"/>
        <c:ser>
          <c:idx val="3"/>
          <c:order val="0"/>
          <c:tx>
            <c:strRef>
              <c:f>'Figures 9-16, All'!$B$27</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553-4E0F-B4CE-D808C817B3DF}"/>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All'!$C$27:$F$27</c:f>
              <c:numCache>
                <c:formatCode>0%</c:formatCode>
                <c:ptCount val="4"/>
                <c:pt idx="0">
                  <c:v>0.82577892736562131</c:v>
                </c:pt>
                <c:pt idx="1">
                  <c:v>0.85975616248735554</c:v>
                </c:pt>
                <c:pt idx="2">
                  <c:v>0.84711900728464173</c:v>
                </c:pt>
                <c:pt idx="3">
                  <c:v>0.85831956107055629</c:v>
                </c:pt>
              </c:numCache>
            </c:numRef>
          </c:val>
          <c:smooth val="0"/>
          <c:extLst>
            <c:ext xmlns:c16="http://schemas.microsoft.com/office/drawing/2014/chart" uri="{C3380CC4-5D6E-409C-BE32-E72D297353CC}">
              <c16:uniqueId val="{00000002-E553-4E0F-B4CE-D808C817B3DF}"/>
            </c:ext>
          </c:extLst>
        </c:ser>
        <c:ser>
          <c:idx val="2"/>
          <c:order val="1"/>
          <c:tx>
            <c:strRef>
              <c:f>'Figures 9-16, All'!$B$26</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3487560902297683E-2"/>
                  <c:y val="-4.0463452853522444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53-4E0F-B4CE-D808C817B3DF}"/>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All'!$C$26:$F$26</c:f>
              <c:numCache>
                <c:formatCode>0%</c:formatCode>
                <c:ptCount val="4"/>
                <c:pt idx="0">
                  <c:v>0.77096506483460014</c:v>
                </c:pt>
                <c:pt idx="1">
                  <c:v>0.76509925118915012</c:v>
                </c:pt>
                <c:pt idx="2">
                  <c:v>0.7325919283179515</c:v>
                </c:pt>
                <c:pt idx="3">
                  <c:v>0.72575663598024454</c:v>
                </c:pt>
              </c:numCache>
            </c:numRef>
          </c:val>
          <c:smooth val="0"/>
          <c:extLst>
            <c:ext xmlns:c16="http://schemas.microsoft.com/office/drawing/2014/chart" uri="{C3380CC4-5D6E-409C-BE32-E72D297353CC}">
              <c16:uniqueId val="{00000005-E553-4E0F-B4CE-D808C817B3DF}"/>
            </c:ext>
          </c:extLst>
        </c:ser>
        <c:ser>
          <c:idx val="1"/>
          <c:order val="2"/>
          <c:tx>
            <c:strRef>
              <c:f>'Figures 9-16, All'!$B$25</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553-4E0F-B4CE-D808C817B3DF}"/>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All'!$C$25:$F$25</c:f>
              <c:numCache>
                <c:formatCode>0%</c:formatCode>
                <c:ptCount val="4"/>
                <c:pt idx="0">
                  <c:v>0.73909710372773996</c:v>
                </c:pt>
                <c:pt idx="1">
                  <c:v>0.71616327552838399</c:v>
                </c:pt>
                <c:pt idx="2">
                  <c:v>0.71001631837992485</c:v>
                </c:pt>
                <c:pt idx="3">
                  <c:v>0.69203581584786245</c:v>
                </c:pt>
              </c:numCache>
            </c:numRef>
          </c:val>
          <c:smooth val="0"/>
          <c:extLst>
            <c:ext xmlns:c16="http://schemas.microsoft.com/office/drawing/2014/chart" uri="{C3380CC4-5D6E-409C-BE32-E72D297353CC}">
              <c16:uniqueId val="{00000008-E553-4E0F-B4CE-D808C817B3DF}"/>
            </c:ext>
          </c:extLst>
        </c:ser>
        <c:ser>
          <c:idx val="0"/>
          <c:order val="3"/>
          <c:tx>
            <c:strRef>
              <c:f>'Figures 9-16, All'!$B$24</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E553-4E0F-B4CE-D808C817B3DF}"/>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All'!$C$24:$F$24</c:f>
              <c:numCache>
                <c:formatCode>0%</c:formatCode>
                <c:ptCount val="4"/>
                <c:pt idx="0">
                  <c:v>0.53656292765450508</c:v>
                </c:pt>
                <c:pt idx="1">
                  <c:v>0.50698692497567099</c:v>
                </c:pt>
                <c:pt idx="2">
                  <c:v>0.51096701958634849</c:v>
                </c:pt>
                <c:pt idx="3">
                  <c:v>0.49229576294313832</c:v>
                </c:pt>
              </c:numCache>
            </c:numRef>
          </c:val>
          <c:smooth val="0"/>
          <c:extLst>
            <c:ext xmlns:c16="http://schemas.microsoft.com/office/drawing/2014/chart" uri="{C3380CC4-5D6E-409C-BE32-E72D297353CC}">
              <c16:uniqueId val="{0000000B-E553-4E0F-B4CE-D808C817B3DF}"/>
            </c:ext>
          </c:extLst>
        </c:ser>
        <c:dLbls>
          <c:showLegendKey val="0"/>
          <c:showVal val="0"/>
          <c:showCatName val="0"/>
          <c:showSerName val="0"/>
          <c:showPercent val="0"/>
          <c:showBubbleSize val="0"/>
        </c:dLbls>
        <c:marker val="1"/>
        <c:smooth val="0"/>
        <c:axId val="81592768"/>
        <c:axId val="1"/>
      </c:lineChart>
      <c:catAx>
        <c:axId val="81592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81592768"/>
        <c:crosses val="autoZero"/>
        <c:crossBetween val="between"/>
        <c:majorUnit val="0.1"/>
      </c:valAx>
    </c:plotArea>
    <c:legend>
      <c:legendPos val="r"/>
      <c:layout>
        <c:manualLayout>
          <c:xMode val="edge"/>
          <c:yMode val="edge"/>
          <c:x val="0.76241787378434323"/>
          <c:y val="0.32722314976981531"/>
          <c:w val="0.2179557201403024"/>
          <c:h val="0.35727408757323736"/>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13. Labor Force Participation Rate: All U.S.-Born</a:t>
            </a:r>
          </a:p>
        </c:rich>
      </c:tx>
      <c:layout>
        <c:manualLayout>
          <c:xMode val="edge"/>
          <c:yMode val="edge"/>
          <c:x val="0.13302174776476594"/>
          <c:y val="2.1942161154288983E-2"/>
        </c:manualLayout>
      </c:layout>
      <c:overlay val="1"/>
    </c:title>
    <c:autoTitleDeleted val="0"/>
    <c:plotArea>
      <c:layout>
        <c:manualLayout>
          <c:layoutTarget val="inner"/>
          <c:xMode val="edge"/>
          <c:yMode val="edge"/>
          <c:x val="4.084619970806521E-2"/>
          <c:y val="0.10893146113791996"/>
          <c:w val="0.66172033747422709"/>
          <c:h val="0.7583403453971882"/>
        </c:manualLayout>
      </c:layout>
      <c:lineChart>
        <c:grouping val="standard"/>
        <c:varyColors val="0"/>
        <c:ser>
          <c:idx val="3"/>
          <c:order val="0"/>
          <c:tx>
            <c:strRef>
              <c:f>'Figures 9-16, All'!$H$12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2F8-42A0-9C9A-CF8D3E683FE9}"/>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All'!$I$15:$L$15</c:f>
              <c:strCache>
                <c:ptCount val="4"/>
                <c:pt idx="0">
                  <c:v>Q4 2000</c:v>
                </c:pt>
                <c:pt idx="1">
                  <c:v>Q4 2006</c:v>
                </c:pt>
                <c:pt idx="2">
                  <c:v>Q4 2019</c:v>
                </c:pt>
                <c:pt idx="3">
                  <c:v>Q4 2022</c:v>
                </c:pt>
              </c:strCache>
            </c:strRef>
          </c:cat>
          <c:val>
            <c:numRef>
              <c:f>'Figures 9-16, All'!$I$12:$L$12</c:f>
              <c:numCache>
                <c:formatCode>0%</c:formatCode>
                <c:ptCount val="4"/>
                <c:pt idx="0">
                  <c:v>0.87388523243345617</c:v>
                </c:pt>
                <c:pt idx="1">
                  <c:v>0.86729501344777526</c:v>
                </c:pt>
                <c:pt idx="2">
                  <c:v>0.86872944460826196</c:v>
                </c:pt>
                <c:pt idx="3">
                  <c:v>0.86543923478498752</c:v>
                </c:pt>
              </c:numCache>
            </c:numRef>
          </c:val>
          <c:smooth val="0"/>
          <c:extLst>
            <c:ext xmlns:c16="http://schemas.microsoft.com/office/drawing/2014/chart" uri="{C3380CC4-5D6E-409C-BE32-E72D297353CC}">
              <c16:uniqueId val="{00000002-62F8-42A0-9C9A-CF8D3E683FE9}"/>
            </c:ext>
          </c:extLst>
        </c:ser>
        <c:ser>
          <c:idx val="2"/>
          <c:order val="1"/>
          <c:tx>
            <c:strRef>
              <c:f>'Figures 9-16, All'!$H$11</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9173548428397669E-2"/>
                  <c:y val="-3.8400567227674737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F8-42A0-9C9A-CF8D3E683FE9}"/>
                </c:ext>
              </c:extLst>
            </c:dLbl>
            <c:dLbl>
              <c:idx val="1"/>
              <c:layout>
                <c:manualLayout>
                  <c:x val="-4.9173548428397718E-2"/>
                  <c:y val="-4.7879240213456728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All'!$I$15:$L$15</c:f>
              <c:strCache>
                <c:ptCount val="4"/>
                <c:pt idx="0">
                  <c:v>Q4 2000</c:v>
                </c:pt>
                <c:pt idx="1">
                  <c:v>Q4 2006</c:v>
                </c:pt>
                <c:pt idx="2">
                  <c:v>Q4 2019</c:v>
                </c:pt>
                <c:pt idx="3">
                  <c:v>Q4 2022</c:v>
                </c:pt>
              </c:strCache>
            </c:strRef>
          </c:cat>
          <c:val>
            <c:numRef>
              <c:f>'Figures 9-16, All'!$I$11:$L$11</c:f>
              <c:numCache>
                <c:formatCode>0%</c:formatCode>
                <c:ptCount val="4"/>
                <c:pt idx="0">
                  <c:v>0.80918335434391864</c:v>
                </c:pt>
                <c:pt idx="1">
                  <c:v>0.78605700266485212</c:v>
                </c:pt>
                <c:pt idx="2">
                  <c:v>0.75202994331741768</c:v>
                </c:pt>
                <c:pt idx="3">
                  <c:v>0.73875337465250668</c:v>
                </c:pt>
              </c:numCache>
            </c:numRef>
          </c:val>
          <c:smooth val="0"/>
          <c:extLst>
            <c:ext xmlns:c16="http://schemas.microsoft.com/office/drawing/2014/chart" uri="{C3380CC4-5D6E-409C-BE32-E72D297353CC}">
              <c16:uniqueId val="{00000005-62F8-42A0-9C9A-CF8D3E683FE9}"/>
            </c:ext>
          </c:extLst>
        </c:ser>
        <c:ser>
          <c:idx val="1"/>
          <c:order val="2"/>
          <c:tx>
            <c:strRef>
              <c:f>'Figures 9-16, All'!$H$10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62F8-42A0-9C9A-CF8D3E683FE9}"/>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All'!$I$15:$L$15</c:f>
              <c:strCache>
                <c:ptCount val="4"/>
                <c:pt idx="0">
                  <c:v>Q4 2000</c:v>
                </c:pt>
                <c:pt idx="1">
                  <c:v>Q4 2006</c:v>
                </c:pt>
                <c:pt idx="2">
                  <c:v>Q4 2019</c:v>
                </c:pt>
                <c:pt idx="3">
                  <c:v>Q4 2022</c:v>
                </c:pt>
              </c:strCache>
            </c:strRef>
          </c:cat>
          <c:val>
            <c:numRef>
              <c:f>'Figures 9-16, All'!$I$10:$L$10</c:f>
              <c:numCache>
                <c:formatCode>0%</c:formatCode>
                <c:ptCount val="4"/>
                <c:pt idx="0">
                  <c:v>0.78057603260190778</c:v>
                </c:pt>
                <c:pt idx="1">
                  <c:v>0.7648797468833064</c:v>
                </c:pt>
                <c:pt idx="2">
                  <c:v>0.7211915866586599</c:v>
                </c:pt>
                <c:pt idx="3">
                  <c:v>0.70673626601264561</c:v>
                </c:pt>
              </c:numCache>
            </c:numRef>
          </c:val>
          <c:smooth val="0"/>
          <c:extLst>
            <c:ext xmlns:c16="http://schemas.microsoft.com/office/drawing/2014/chart" uri="{C3380CC4-5D6E-409C-BE32-E72D297353CC}">
              <c16:uniqueId val="{00000008-62F8-42A0-9C9A-CF8D3E683FE9}"/>
            </c:ext>
          </c:extLst>
        </c:ser>
        <c:ser>
          <c:idx val="0"/>
          <c:order val="3"/>
          <c:tx>
            <c:strRef>
              <c:f>'Figures 9-16, All'!$H$9</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62F8-42A0-9C9A-CF8D3E683FE9}"/>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All'!$I$15:$L$15</c:f>
              <c:strCache>
                <c:ptCount val="4"/>
                <c:pt idx="0">
                  <c:v>Q4 2000</c:v>
                </c:pt>
                <c:pt idx="1">
                  <c:v>Q4 2006</c:v>
                </c:pt>
                <c:pt idx="2">
                  <c:v>Q4 2019</c:v>
                </c:pt>
                <c:pt idx="3">
                  <c:v>Q4 2022</c:v>
                </c:pt>
              </c:strCache>
            </c:strRef>
          </c:cat>
          <c:val>
            <c:numRef>
              <c:f>'Figures 9-16, All'!$I$9:$L$9</c:f>
              <c:numCache>
                <c:formatCode>0%</c:formatCode>
                <c:ptCount val="4"/>
                <c:pt idx="0">
                  <c:v>0.58614761139849791</c:v>
                </c:pt>
                <c:pt idx="1">
                  <c:v>0.56198103606579886</c:v>
                </c:pt>
                <c:pt idx="2">
                  <c:v>0.50872420813867703</c:v>
                </c:pt>
                <c:pt idx="3">
                  <c:v>0.50572969102390342</c:v>
                </c:pt>
              </c:numCache>
            </c:numRef>
          </c:val>
          <c:smooth val="0"/>
          <c:extLst>
            <c:ext xmlns:c16="http://schemas.microsoft.com/office/drawing/2014/chart" uri="{C3380CC4-5D6E-409C-BE32-E72D297353CC}">
              <c16:uniqueId val="{0000000B-62F8-42A0-9C9A-CF8D3E683FE9}"/>
            </c:ext>
          </c:extLst>
        </c:ser>
        <c:dLbls>
          <c:showLegendKey val="0"/>
          <c:showVal val="0"/>
          <c:showCatName val="0"/>
          <c:showSerName val="0"/>
          <c:showPercent val="0"/>
          <c:showBubbleSize val="0"/>
        </c:dLbls>
        <c:marker val="1"/>
        <c:smooth val="0"/>
        <c:axId val="80626304"/>
        <c:axId val="1"/>
      </c:lineChart>
      <c:catAx>
        <c:axId val="8062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0"/>
        <c:axPos val="l"/>
        <c:numFmt formatCode="0%" sourceLinked="1"/>
        <c:majorTickMark val="none"/>
        <c:minorTickMark val="none"/>
        <c:tickLblPos val="none"/>
        <c:spPr>
          <a:solidFill>
            <a:schemeClr val="tx1">
              <a:alpha val="0"/>
            </a:schemeClr>
          </a:solidFill>
          <a:ln>
            <a:solidFill>
              <a:schemeClr val="tx1">
                <a:alpha val="0"/>
              </a:schemeClr>
            </a:solidFill>
          </a:ln>
        </c:spPr>
        <c:crossAx val="80626304"/>
        <c:crosses val="autoZero"/>
        <c:crossBetween val="between"/>
      </c:valAx>
    </c:plotArea>
    <c:legend>
      <c:legendPos val="r"/>
      <c:layout>
        <c:manualLayout>
          <c:xMode val="edge"/>
          <c:yMode val="edge"/>
          <c:x val="0.7398606114183508"/>
          <c:y val="0.31596584884872531"/>
          <c:w val="0.23035957319956413"/>
          <c:h val="0.3665206758454163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14. Labor Force Participation Rate: Black U.S.-Born</a:t>
            </a:r>
          </a:p>
        </c:rich>
      </c:tx>
      <c:overlay val="0"/>
    </c:title>
    <c:autoTitleDeleted val="0"/>
    <c:plotArea>
      <c:layout>
        <c:manualLayout>
          <c:layoutTarget val="inner"/>
          <c:xMode val="edge"/>
          <c:yMode val="edge"/>
          <c:x val="6.538797310258003E-2"/>
          <c:y val="0.15981106480166918"/>
          <c:w val="0.72686053497041481"/>
          <c:h val="0.73967299254635055"/>
        </c:manualLayout>
      </c:layout>
      <c:lineChart>
        <c:grouping val="standard"/>
        <c:varyColors val="0"/>
        <c:ser>
          <c:idx val="3"/>
          <c:order val="0"/>
          <c:tx>
            <c:strRef>
              <c:f>'Figures 9-16, All'!$H$19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31A-46EB-A127-9C096CDC0238}"/>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All'!$I$19:$L$19</c:f>
              <c:numCache>
                <c:formatCode>0%</c:formatCode>
                <c:ptCount val="4"/>
                <c:pt idx="0">
                  <c:v>0.88450701160015366</c:v>
                </c:pt>
                <c:pt idx="1">
                  <c:v>0.87928897645323545</c:v>
                </c:pt>
                <c:pt idx="2">
                  <c:v>0.86091425663971166</c:v>
                </c:pt>
                <c:pt idx="3">
                  <c:v>0.84546872629879755</c:v>
                </c:pt>
              </c:numCache>
            </c:numRef>
          </c:val>
          <c:smooth val="0"/>
          <c:extLst>
            <c:ext xmlns:c16="http://schemas.microsoft.com/office/drawing/2014/chart" uri="{C3380CC4-5D6E-409C-BE32-E72D297353CC}">
              <c16:uniqueId val="{00000002-E31A-46EB-A127-9C096CDC0238}"/>
            </c:ext>
          </c:extLst>
        </c:ser>
        <c:ser>
          <c:idx val="2"/>
          <c:order val="1"/>
          <c:tx>
            <c:strRef>
              <c:f>'Figures 9-16, All'!$H$18</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E31A-46EB-A127-9C096CDC0238}"/>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All'!$I$18:$L$18</c:f>
              <c:numCache>
                <c:formatCode>0%</c:formatCode>
                <c:ptCount val="4"/>
                <c:pt idx="0">
                  <c:v>0.79478584827511556</c:v>
                </c:pt>
                <c:pt idx="1">
                  <c:v>0.76821376096721383</c:v>
                </c:pt>
                <c:pt idx="2">
                  <c:v>0.73150957132910444</c:v>
                </c:pt>
                <c:pt idx="3">
                  <c:v>0.73035326747956231</c:v>
                </c:pt>
              </c:numCache>
            </c:numRef>
          </c:val>
          <c:smooth val="0"/>
          <c:extLst>
            <c:ext xmlns:c16="http://schemas.microsoft.com/office/drawing/2014/chart" uri="{C3380CC4-5D6E-409C-BE32-E72D297353CC}">
              <c16:uniqueId val="{00000005-E31A-46EB-A127-9C096CDC0238}"/>
            </c:ext>
          </c:extLst>
        </c:ser>
        <c:ser>
          <c:idx val="1"/>
          <c:order val="2"/>
          <c:tx>
            <c:strRef>
              <c:f>'Figures 9-16, All'!$H$17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31A-46EB-A127-9C096CDC0238}"/>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All'!$I$17:$L$17</c:f>
              <c:numCache>
                <c:formatCode>0%</c:formatCode>
                <c:ptCount val="4"/>
                <c:pt idx="0">
                  <c:v>0.7530197855504478</c:v>
                </c:pt>
                <c:pt idx="1">
                  <c:v>0.72642034766414421</c:v>
                </c:pt>
                <c:pt idx="2">
                  <c:v>0.69216924678848002</c:v>
                </c:pt>
                <c:pt idx="3">
                  <c:v>0.67761062067386613</c:v>
                </c:pt>
              </c:numCache>
            </c:numRef>
          </c:val>
          <c:smooth val="0"/>
          <c:extLst>
            <c:ext xmlns:c16="http://schemas.microsoft.com/office/drawing/2014/chart" uri="{C3380CC4-5D6E-409C-BE32-E72D297353CC}">
              <c16:uniqueId val="{00000008-E31A-46EB-A127-9C096CDC0238}"/>
            </c:ext>
          </c:extLst>
        </c:ser>
        <c:ser>
          <c:idx val="0"/>
          <c:order val="3"/>
          <c:tx>
            <c:strRef>
              <c:f>'Figures 9-16, All'!$H$16</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E31A-46EB-A127-9C096CDC0238}"/>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All'!$I$16:$L$16</c:f>
              <c:numCache>
                <c:formatCode>0%</c:formatCode>
                <c:ptCount val="4"/>
                <c:pt idx="0">
                  <c:v>0.51238633871390482</c:v>
                </c:pt>
                <c:pt idx="1">
                  <c:v>0.49422634625013045</c:v>
                </c:pt>
                <c:pt idx="2">
                  <c:v>0.44202893239928259</c:v>
                </c:pt>
                <c:pt idx="3">
                  <c:v>0.45694736527859781</c:v>
                </c:pt>
              </c:numCache>
            </c:numRef>
          </c:val>
          <c:smooth val="0"/>
          <c:extLst>
            <c:ext xmlns:c16="http://schemas.microsoft.com/office/drawing/2014/chart" uri="{C3380CC4-5D6E-409C-BE32-E72D297353CC}">
              <c16:uniqueId val="{0000000B-E31A-46EB-A127-9C096CDC0238}"/>
            </c:ext>
          </c:extLst>
        </c:ser>
        <c:dLbls>
          <c:showLegendKey val="0"/>
          <c:showVal val="0"/>
          <c:showCatName val="0"/>
          <c:showSerName val="0"/>
          <c:showPercent val="0"/>
          <c:showBubbleSize val="0"/>
        </c:dLbls>
        <c:marker val="1"/>
        <c:smooth val="0"/>
        <c:axId val="80627136"/>
        <c:axId val="1"/>
      </c:lineChart>
      <c:catAx>
        <c:axId val="8062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35000000000000003"/>
        </c:scaling>
        <c:delete val="0"/>
        <c:axPos val="l"/>
        <c:numFmt formatCode="0%" sourceLinked="1"/>
        <c:majorTickMark val="none"/>
        <c:minorTickMark val="none"/>
        <c:tickLblPos val="none"/>
        <c:spPr>
          <a:ln>
            <a:solidFill>
              <a:schemeClr val="tx1">
                <a:alpha val="0"/>
              </a:schemeClr>
            </a:solidFill>
          </a:ln>
        </c:spPr>
        <c:crossAx val="80627136"/>
        <c:crosses val="autoZero"/>
        <c:crossBetween val="between"/>
      </c:valAx>
    </c:plotArea>
    <c:legend>
      <c:legendPos val="r"/>
      <c:layout>
        <c:manualLayout>
          <c:xMode val="edge"/>
          <c:yMode val="edge"/>
          <c:x val="0.74439913395431656"/>
          <c:y val="0.38394037080438226"/>
          <c:w val="0.22953073265627777"/>
          <c:h val="0.3452486203589795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15. Labor Force Participation Rate: Hispanic U.S.-Born</a:t>
            </a:r>
          </a:p>
        </c:rich>
      </c:tx>
      <c:overlay val="0"/>
    </c:title>
    <c:autoTitleDeleted val="0"/>
    <c:plotArea>
      <c:layout>
        <c:manualLayout>
          <c:layoutTarget val="inner"/>
          <c:xMode val="edge"/>
          <c:yMode val="edge"/>
          <c:x val="3.1814997043135708E-2"/>
          <c:y val="0.17903990201461198"/>
          <c:w val="0.75431567800228871"/>
          <c:h val="0.70080158936363457"/>
        </c:manualLayout>
      </c:layout>
      <c:lineChart>
        <c:grouping val="standard"/>
        <c:varyColors val="0"/>
        <c:ser>
          <c:idx val="3"/>
          <c:order val="0"/>
          <c:tx>
            <c:strRef>
              <c:f>'Figures 9-16, All'!$H$27</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A75-462B-BA4C-CE9FD9602B06}"/>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All'!$I$27:$L$27</c:f>
              <c:numCache>
                <c:formatCode>0%</c:formatCode>
                <c:ptCount val="4"/>
                <c:pt idx="0">
                  <c:v>0.8380551675924045</c:v>
                </c:pt>
                <c:pt idx="1">
                  <c:v>0.88106384614929578</c:v>
                </c:pt>
                <c:pt idx="2">
                  <c:v>0.87097180642744998</c:v>
                </c:pt>
                <c:pt idx="3">
                  <c:v>0.877873379607092</c:v>
                </c:pt>
              </c:numCache>
            </c:numRef>
          </c:val>
          <c:smooth val="0"/>
          <c:extLst>
            <c:ext xmlns:c16="http://schemas.microsoft.com/office/drawing/2014/chart" uri="{C3380CC4-5D6E-409C-BE32-E72D297353CC}">
              <c16:uniqueId val="{00000002-6A75-462B-BA4C-CE9FD9602B06}"/>
            </c:ext>
          </c:extLst>
        </c:ser>
        <c:ser>
          <c:idx val="2"/>
          <c:order val="1"/>
          <c:tx>
            <c:strRef>
              <c:f>'Figures 9-16, All'!$H$26</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6.2632990056710858E-2"/>
                  <c:y val="-1.9934854003784488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75-462B-BA4C-CE9FD9602B06}"/>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6A75-462B-BA4C-CE9FD9602B06}"/>
                </c:ext>
              </c:extLst>
            </c:dLbl>
            <c:dLbl>
              <c:idx val="2"/>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5-6A75-462B-BA4C-CE9FD9602B06}"/>
                </c:ext>
              </c:extLst>
            </c:dLbl>
            <c:dLbl>
              <c:idx val="3"/>
              <c:numFmt formatCode="0%" sourceLinked="0"/>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6-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All'!$I$26:$L$26</c:f>
              <c:numCache>
                <c:formatCode>0%</c:formatCode>
                <c:ptCount val="4"/>
                <c:pt idx="0">
                  <c:v>0.79931044629607717</c:v>
                </c:pt>
                <c:pt idx="1">
                  <c:v>0.79430225206006189</c:v>
                </c:pt>
                <c:pt idx="2">
                  <c:v>0.76431293717216564</c:v>
                </c:pt>
                <c:pt idx="3">
                  <c:v>0.75067147427334446</c:v>
                </c:pt>
              </c:numCache>
            </c:numRef>
          </c:val>
          <c:smooth val="0"/>
          <c:extLst>
            <c:ext xmlns:c16="http://schemas.microsoft.com/office/drawing/2014/chart" uri="{C3380CC4-5D6E-409C-BE32-E72D297353CC}">
              <c16:uniqueId val="{00000007-6A75-462B-BA4C-CE9FD9602B06}"/>
            </c:ext>
          </c:extLst>
        </c:ser>
        <c:ser>
          <c:idx val="1"/>
          <c:order val="2"/>
          <c:tx>
            <c:strRef>
              <c:f>'Figures 9-16, All'!$H$25</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8-6A75-462B-BA4C-CE9FD9602B06}"/>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6A75-462B-BA4C-CE9FD9602B06}"/>
                </c:ext>
              </c:extLst>
            </c:dLbl>
            <c:dLbl>
              <c:idx val="2"/>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All'!$I$25:$L$25</c:f>
              <c:numCache>
                <c:formatCode>0%</c:formatCode>
                <c:ptCount val="4"/>
                <c:pt idx="0">
                  <c:v>0.77409300006038095</c:v>
                </c:pt>
                <c:pt idx="1">
                  <c:v>0.76178029490566768</c:v>
                </c:pt>
                <c:pt idx="2">
                  <c:v>0.75035026247136272</c:v>
                </c:pt>
                <c:pt idx="3">
                  <c:v>0.73496327825629459</c:v>
                </c:pt>
              </c:numCache>
            </c:numRef>
          </c:val>
          <c:smooth val="0"/>
          <c:extLst>
            <c:ext xmlns:c16="http://schemas.microsoft.com/office/drawing/2014/chart" uri="{C3380CC4-5D6E-409C-BE32-E72D297353CC}">
              <c16:uniqueId val="{0000000B-6A75-462B-BA4C-CE9FD9602B06}"/>
            </c:ext>
          </c:extLst>
        </c:ser>
        <c:ser>
          <c:idx val="0"/>
          <c:order val="3"/>
          <c:tx>
            <c:strRef>
              <c:f>'Figures 9-16, All'!$H$24</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C-6A75-462B-BA4C-CE9FD9602B06}"/>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D-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All'!$I$24:$L$24</c:f>
              <c:numCache>
                <c:formatCode>0%</c:formatCode>
                <c:ptCount val="4"/>
                <c:pt idx="0">
                  <c:v>0.59723952876254527</c:v>
                </c:pt>
                <c:pt idx="1">
                  <c:v>0.56107041760542087</c:v>
                </c:pt>
                <c:pt idx="2">
                  <c:v>0.55483466429845074</c:v>
                </c:pt>
                <c:pt idx="3">
                  <c:v>0.53883855100870948</c:v>
                </c:pt>
              </c:numCache>
            </c:numRef>
          </c:val>
          <c:smooth val="0"/>
          <c:extLst>
            <c:ext xmlns:c16="http://schemas.microsoft.com/office/drawing/2014/chart" uri="{C3380CC4-5D6E-409C-BE32-E72D297353CC}">
              <c16:uniqueId val="{0000000E-6A75-462B-BA4C-CE9FD9602B06}"/>
            </c:ext>
          </c:extLst>
        </c:ser>
        <c:dLbls>
          <c:showLegendKey val="0"/>
          <c:showVal val="0"/>
          <c:showCatName val="0"/>
          <c:showSerName val="0"/>
          <c:showPercent val="0"/>
          <c:showBubbleSize val="0"/>
        </c:dLbls>
        <c:marker val="1"/>
        <c:smooth val="0"/>
        <c:axId val="74080048"/>
        <c:axId val="1"/>
      </c:lineChart>
      <c:catAx>
        <c:axId val="740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74080048"/>
        <c:crosses val="autoZero"/>
        <c:crossBetween val="between"/>
      </c:valAx>
    </c:plotArea>
    <c:legend>
      <c:legendPos val="r"/>
      <c:layout>
        <c:manualLayout>
          <c:xMode val="edge"/>
          <c:yMode val="edge"/>
          <c:x val="0.7531997697415761"/>
          <c:y val="0.33119074401414111"/>
          <c:w val="0.22595999259883637"/>
          <c:h val="0.36027076972521294"/>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12. Employment Rate: White U.S.-Born</a:t>
            </a:r>
          </a:p>
        </c:rich>
      </c:tx>
      <c:overlay val="1"/>
    </c:title>
    <c:autoTitleDeleted val="0"/>
    <c:plotArea>
      <c:layout>
        <c:manualLayout>
          <c:layoutTarget val="inner"/>
          <c:xMode val="edge"/>
          <c:yMode val="edge"/>
          <c:x val="5.7051111504811979E-2"/>
          <c:y val="2.7993219675366495E-2"/>
          <c:w val="0.68926245824792154"/>
          <c:h val="0.83415510877523258"/>
        </c:manualLayout>
      </c:layout>
      <c:lineChart>
        <c:grouping val="standard"/>
        <c:varyColors val="0"/>
        <c:ser>
          <c:idx val="3"/>
          <c:order val="0"/>
          <c:tx>
            <c:strRef>
              <c:f>'Figures 9-16, All'!$B$35</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42F2-4B05-994A-4B239AB7048B}"/>
                </c:ext>
              </c:extLst>
            </c:dLbl>
            <c:dLbl>
              <c:idx val="1"/>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42F2-4B05-994A-4B239AB7048B}"/>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All'!$C$35:$F$35</c:f>
              <c:numCache>
                <c:formatCode>0%</c:formatCode>
                <c:ptCount val="4"/>
                <c:pt idx="0">
                  <c:v>0.86307748299159759</c:v>
                </c:pt>
                <c:pt idx="1">
                  <c:v>0.85013161414679828</c:v>
                </c:pt>
                <c:pt idx="2">
                  <c:v>0.85714272326889163</c:v>
                </c:pt>
                <c:pt idx="3">
                  <c:v>0.85530322690552618</c:v>
                </c:pt>
              </c:numCache>
            </c:numRef>
          </c:val>
          <c:smooth val="0"/>
          <c:extLst>
            <c:ext xmlns:c16="http://schemas.microsoft.com/office/drawing/2014/chart" uri="{C3380CC4-5D6E-409C-BE32-E72D297353CC}">
              <c16:uniqueId val="{00000002-42F2-4B05-994A-4B239AB7048B}"/>
            </c:ext>
          </c:extLst>
        </c:ser>
        <c:ser>
          <c:idx val="2"/>
          <c:order val="1"/>
          <c:tx>
            <c:strRef>
              <c:f>'Figures 9-16, All'!$B$34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4497524149687476E-2"/>
                  <c:y val="-3.2580377295520269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F2-4B05-994A-4B239AB7048B}"/>
                </c:ext>
              </c:extLst>
            </c:dLbl>
            <c:dLbl>
              <c:idx val="1"/>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42F2-4B05-994A-4B239AB7048B}"/>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All'!$C$34:$F$34</c:f>
              <c:numCache>
                <c:formatCode>0%</c:formatCode>
                <c:ptCount val="4"/>
                <c:pt idx="0">
                  <c:v>0.79520032584810219</c:v>
                </c:pt>
                <c:pt idx="1">
                  <c:v>0.76621143282558957</c:v>
                </c:pt>
                <c:pt idx="2">
                  <c:v>0.73692114977298373</c:v>
                </c:pt>
                <c:pt idx="3">
                  <c:v>0.72485169760704948</c:v>
                </c:pt>
              </c:numCache>
            </c:numRef>
          </c:val>
          <c:smooth val="0"/>
          <c:extLst>
            <c:ext xmlns:c16="http://schemas.microsoft.com/office/drawing/2014/chart" uri="{C3380CC4-5D6E-409C-BE32-E72D297353CC}">
              <c16:uniqueId val="{00000005-42F2-4B05-994A-4B239AB7048B}"/>
            </c:ext>
          </c:extLst>
        </c:ser>
        <c:ser>
          <c:idx val="1"/>
          <c:order val="2"/>
          <c:tx>
            <c:strRef>
              <c:f>'Figures 9-16, All'!$B$33</c:f>
              <c:strCache>
                <c:ptCount val="1"/>
                <c:pt idx="0">
                  <c:v>HS only</c:v>
                </c:pt>
              </c:strCache>
            </c:strRef>
          </c:tx>
          <c:marker>
            <c:symbol val="circle"/>
            <c:size val="5"/>
            <c:spPr>
              <a:solidFill>
                <a:schemeClr val="bg1"/>
              </a:solidFill>
            </c:spPr>
          </c:marker>
          <c:dLbls>
            <c:dLbl>
              <c:idx val="0"/>
              <c:layout>
                <c:manualLayout>
                  <c:x val="-2.777777777777803E-3"/>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F2-4B05-994A-4B239AB7048B}"/>
                </c:ext>
              </c:extLst>
            </c:dLbl>
            <c:dLbl>
              <c:idx val="1"/>
              <c:layout>
                <c:manualLayout>
                  <c:x val="0"/>
                  <c:y val="6.0185185185185182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F2-4B05-994A-4B239AB7048B}"/>
                </c:ext>
              </c:extLst>
            </c:dLbl>
            <c:dLbl>
              <c:idx val="2"/>
              <c:layout>
                <c:manualLayout>
                  <c:x val="-8.3332673782911312E-3"/>
                  <c:y val="5.530089406230371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F2-4B05-994A-4B239AB7048B}"/>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All'!$C$33:$F$33</c:f>
              <c:numCache>
                <c:formatCode>0%</c:formatCode>
                <c:ptCount val="4"/>
                <c:pt idx="0">
                  <c:v>0.76148835458882136</c:v>
                </c:pt>
                <c:pt idx="1">
                  <c:v>0.74077136996788595</c:v>
                </c:pt>
                <c:pt idx="2">
                  <c:v>0.69714815623115522</c:v>
                </c:pt>
                <c:pt idx="3">
                  <c:v>0.6836767745253467</c:v>
                </c:pt>
              </c:numCache>
            </c:numRef>
          </c:val>
          <c:smooth val="0"/>
          <c:extLst>
            <c:ext xmlns:c16="http://schemas.microsoft.com/office/drawing/2014/chart" uri="{C3380CC4-5D6E-409C-BE32-E72D297353CC}">
              <c16:uniqueId val="{00000009-42F2-4B05-994A-4B239AB7048B}"/>
            </c:ext>
          </c:extLst>
        </c:ser>
        <c:ser>
          <c:idx val="0"/>
          <c:order val="3"/>
          <c:tx>
            <c:strRef>
              <c:f>'Figures 9-16, All'!$B$32</c:f>
              <c:strCache>
                <c:ptCount val="1"/>
                <c:pt idx="0">
                  <c:v>&lt; HS</c:v>
                </c:pt>
              </c:strCache>
            </c:strRef>
          </c:tx>
          <c:marker>
            <c:symbol val="circle"/>
            <c:size val="5"/>
            <c:spPr>
              <a:solidFill>
                <a:schemeClr val="bg1"/>
              </a:solidFill>
            </c:spPr>
          </c:marker>
          <c:dLbls>
            <c:dLbl>
              <c:idx val="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42F2-4B05-994A-4B239AB7048B}"/>
                </c:ext>
              </c:extLst>
            </c:dLbl>
            <c:dLbl>
              <c:idx val="1"/>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42F2-4B05-994A-4B239AB7048B}"/>
                </c:ext>
              </c:extLst>
            </c:dLbl>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All'!$C$31:$F$31</c:f>
              <c:strCache>
                <c:ptCount val="4"/>
                <c:pt idx="0">
                  <c:v>Q4 2000</c:v>
                </c:pt>
                <c:pt idx="1">
                  <c:v>Q4 2006</c:v>
                </c:pt>
                <c:pt idx="2">
                  <c:v>Q4 2019</c:v>
                </c:pt>
                <c:pt idx="3">
                  <c:v>Q4 2022</c:v>
                </c:pt>
              </c:strCache>
            </c:strRef>
          </c:cat>
          <c:val>
            <c:numRef>
              <c:f>'Figures 9-16, All'!$C$32:$F$32</c:f>
              <c:numCache>
                <c:formatCode>0%</c:formatCode>
                <c:ptCount val="4"/>
                <c:pt idx="0">
                  <c:v>0.56400395101549294</c:v>
                </c:pt>
                <c:pt idx="1">
                  <c:v>0.54149275058000479</c:v>
                </c:pt>
                <c:pt idx="2">
                  <c:v>0.48462740825281436</c:v>
                </c:pt>
                <c:pt idx="3">
                  <c:v>0.47974872748346575</c:v>
                </c:pt>
              </c:numCache>
            </c:numRef>
          </c:val>
          <c:smooth val="0"/>
          <c:extLst>
            <c:ext xmlns:c16="http://schemas.microsoft.com/office/drawing/2014/chart" uri="{C3380CC4-5D6E-409C-BE32-E72D297353CC}">
              <c16:uniqueId val="{0000000C-42F2-4B05-994A-4B239AB7048B}"/>
            </c:ext>
          </c:extLst>
        </c:ser>
        <c:dLbls>
          <c:showLegendKey val="0"/>
          <c:showVal val="0"/>
          <c:showCatName val="0"/>
          <c:showSerName val="0"/>
          <c:showPercent val="0"/>
          <c:showBubbleSize val="0"/>
        </c:dLbls>
        <c:marker val="1"/>
        <c:smooth val="0"/>
        <c:axId val="77644304"/>
        <c:axId val="1"/>
      </c:lineChart>
      <c:catAx>
        <c:axId val="7764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1"/>
        <c:axPos val="l"/>
        <c:numFmt formatCode="0%" sourceLinked="1"/>
        <c:majorTickMark val="out"/>
        <c:minorTickMark val="none"/>
        <c:tickLblPos val="nextTo"/>
        <c:crossAx val="77644304"/>
        <c:crosses val="autoZero"/>
        <c:crossBetween val="between"/>
        <c:majorUnit val="0.1"/>
      </c:valAx>
    </c:plotArea>
    <c:legend>
      <c:legendPos val="r"/>
      <c:layout>
        <c:manualLayout>
          <c:xMode val="edge"/>
          <c:yMode val="edge"/>
          <c:x val="0.75217550125821908"/>
          <c:y val="0.32143959177634518"/>
          <c:w val="0.21945612468544529"/>
          <c:h val="0.3323097114095198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16. Labor Force Participation Rate: White U.S.-Born</a:t>
            </a:r>
          </a:p>
        </c:rich>
      </c:tx>
      <c:overlay val="1"/>
    </c:title>
    <c:autoTitleDeleted val="0"/>
    <c:plotArea>
      <c:layout>
        <c:manualLayout>
          <c:layoutTarget val="inner"/>
          <c:xMode val="edge"/>
          <c:yMode val="edge"/>
          <c:x val="3.1205673758865248E-2"/>
          <c:y val="8.5332620401038561E-2"/>
          <c:w val="0.70374378734573073"/>
          <c:h val="0.80215563000794265"/>
        </c:manualLayout>
      </c:layout>
      <c:lineChart>
        <c:grouping val="standard"/>
        <c:varyColors val="0"/>
        <c:ser>
          <c:idx val="3"/>
          <c:order val="0"/>
          <c:tx>
            <c:strRef>
              <c:f>'Figures 9-16, All'!$H$35</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B5C1-4BB8-8A0D-96FB919974A1}"/>
                </c:ext>
              </c:extLst>
            </c:dLbl>
            <c:dLbl>
              <c:idx val="1"/>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B5C1-4BB8-8A0D-96FB919974A1}"/>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All'!$I$35:$L$35</c:f>
              <c:numCache>
                <c:formatCode>0%</c:formatCode>
                <c:ptCount val="4"/>
                <c:pt idx="0">
                  <c:v>0.87506798742868908</c:v>
                </c:pt>
                <c:pt idx="1">
                  <c:v>0.86562204515385033</c:v>
                </c:pt>
                <c:pt idx="2">
                  <c:v>0.87063489962414553</c:v>
                </c:pt>
                <c:pt idx="3">
                  <c:v>0.86897941202373241</c:v>
                </c:pt>
              </c:numCache>
            </c:numRef>
          </c:val>
          <c:smooth val="0"/>
          <c:extLst>
            <c:ext xmlns:c16="http://schemas.microsoft.com/office/drawing/2014/chart" uri="{C3380CC4-5D6E-409C-BE32-E72D297353CC}">
              <c16:uniqueId val="{00000002-B5C1-4BB8-8A0D-96FB919974A1}"/>
            </c:ext>
          </c:extLst>
        </c:ser>
        <c:ser>
          <c:idx val="2"/>
          <c:order val="1"/>
          <c:tx>
            <c:strRef>
              <c:f>'Figures 9-16, All'!$H$34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200956103249068E-2"/>
                  <c:y val="-3.6718362785360184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C1-4BB8-8A0D-96FB919974A1}"/>
                </c:ext>
              </c:extLst>
            </c:dLbl>
            <c:dLbl>
              <c:idx val="1"/>
              <c:layout>
                <c:manualLayout>
                  <c:x val="-4.4264295300758268E-2"/>
                  <c:y val="-3.6718362785360226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C1-4BB8-8A0D-96FB919974A1}"/>
                </c:ext>
              </c:extLst>
            </c:dLbl>
            <c:dLbl>
              <c:idx val="2"/>
              <c:layout>
                <c:manualLayout>
                  <c:x val="-3.6519029569025765E-2"/>
                  <c:y val="-4.5781805816089892E-2"/>
                </c:manualLayout>
              </c:layout>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C1-4BB8-8A0D-96FB919974A1}"/>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All'!$I$34:$L$34</c:f>
              <c:numCache>
                <c:formatCode>0%</c:formatCode>
                <c:ptCount val="4"/>
                <c:pt idx="0">
                  <c:v>0.81411433861335536</c:v>
                </c:pt>
                <c:pt idx="1">
                  <c:v>0.79110267409414026</c:v>
                </c:pt>
                <c:pt idx="2">
                  <c:v>0.75717216484945515</c:v>
                </c:pt>
                <c:pt idx="3">
                  <c:v>0.74617356558972692</c:v>
                </c:pt>
              </c:numCache>
            </c:numRef>
          </c:val>
          <c:smooth val="0"/>
          <c:extLst>
            <c:ext xmlns:c16="http://schemas.microsoft.com/office/drawing/2014/chart" uri="{C3380CC4-5D6E-409C-BE32-E72D297353CC}">
              <c16:uniqueId val="{00000006-B5C1-4BB8-8A0D-96FB919974A1}"/>
            </c:ext>
          </c:extLst>
        </c:ser>
        <c:ser>
          <c:idx val="1"/>
          <c:order val="2"/>
          <c:tx>
            <c:strRef>
              <c:f>'Figures 9-16, All'!$H$33</c:f>
              <c:strCache>
                <c:ptCount val="1"/>
                <c:pt idx="0">
                  <c:v>HS only</c:v>
                </c:pt>
              </c:strCache>
            </c:strRef>
          </c:tx>
          <c:marker>
            <c:symbol val="circle"/>
            <c:size val="5"/>
            <c:spPr>
              <a:solidFill>
                <a:schemeClr val="bg1"/>
              </a:solidFill>
            </c:spPr>
          </c:marker>
          <c:dLbls>
            <c:dLbl>
              <c:idx val="0"/>
              <c:layout>
                <c:manualLayout>
                  <c:x val="-2.5462668816039986E-17"/>
                  <c:y val="5.0925925925925923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C1-4BB8-8A0D-96FB919974A1}"/>
                </c:ext>
              </c:extLst>
            </c:dLbl>
            <c:dLbl>
              <c:idx val="1"/>
              <c:layout>
                <c:manualLayout>
                  <c:x val="0"/>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C1-4BB8-8A0D-96FB919974A1}"/>
                </c:ext>
              </c:extLst>
            </c:dLbl>
            <c:dLbl>
              <c:idx val="2"/>
              <c:layout>
                <c:manualLayout>
                  <c:x val="2.7777777777777779E-3"/>
                  <c:y val="2.7777777777777776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C1-4BB8-8A0D-96FB919974A1}"/>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All'!$I$33:$L$33</c:f>
              <c:numCache>
                <c:formatCode>0%</c:formatCode>
                <c:ptCount val="4"/>
                <c:pt idx="0">
                  <c:v>0.78785039453752181</c:v>
                </c:pt>
                <c:pt idx="1">
                  <c:v>0.77484339950451286</c:v>
                </c:pt>
                <c:pt idx="2">
                  <c:v>0.72506614534030889</c:v>
                </c:pt>
                <c:pt idx="3">
                  <c:v>0.70993176402397007</c:v>
                </c:pt>
              </c:numCache>
            </c:numRef>
          </c:val>
          <c:smooth val="0"/>
          <c:extLst>
            <c:ext xmlns:c16="http://schemas.microsoft.com/office/drawing/2014/chart" uri="{C3380CC4-5D6E-409C-BE32-E72D297353CC}">
              <c16:uniqueId val="{0000000A-B5C1-4BB8-8A0D-96FB919974A1}"/>
            </c:ext>
          </c:extLst>
        </c:ser>
        <c:ser>
          <c:idx val="0"/>
          <c:order val="3"/>
          <c:tx>
            <c:strRef>
              <c:f>'Figures 9-16, All'!$H$32</c:f>
              <c:strCache>
                <c:ptCount val="1"/>
                <c:pt idx="0">
                  <c:v>&lt; HS</c:v>
                </c:pt>
              </c:strCache>
            </c:strRef>
          </c:tx>
          <c:marker>
            <c:symbol val="circle"/>
            <c:size val="5"/>
            <c:spPr>
              <a:solidFill>
                <a:schemeClr val="bg1"/>
              </a:solidFill>
            </c:spPr>
          </c:marker>
          <c:dLbls>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All'!$I$31:$L$31</c:f>
              <c:strCache>
                <c:ptCount val="4"/>
                <c:pt idx="0">
                  <c:v>Q4 2000</c:v>
                </c:pt>
                <c:pt idx="1">
                  <c:v>Q4 2006</c:v>
                </c:pt>
                <c:pt idx="2">
                  <c:v>Q4 2019</c:v>
                </c:pt>
                <c:pt idx="3">
                  <c:v>Q4 2022</c:v>
                </c:pt>
              </c:strCache>
            </c:strRef>
          </c:cat>
          <c:val>
            <c:numRef>
              <c:f>'Figures 9-16, All'!$I$32:$L$32</c:f>
              <c:numCache>
                <c:formatCode>0%</c:formatCode>
                <c:ptCount val="4"/>
                <c:pt idx="0">
                  <c:v>0.60893978424732043</c:v>
                </c:pt>
                <c:pt idx="1">
                  <c:v>0.59085443207781263</c:v>
                </c:pt>
                <c:pt idx="2">
                  <c:v>0.52247504690660695</c:v>
                </c:pt>
                <c:pt idx="3">
                  <c:v>0.51146069435592245</c:v>
                </c:pt>
              </c:numCache>
            </c:numRef>
          </c:val>
          <c:smooth val="0"/>
          <c:extLst>
            <c:ext xmlns:c16="http://schemas.microsoft.com/office/drawing/2014/chart" uri="{C3380CC4-5D6E-409C-BE32-E72D297353CC}">
              <c16:uniqueId val="{0000000B-B5C1-4BB8-8A0D-96FB919974A1}"/>
            </c:ext>
          </c:extLst>
        </c:ser>
        <c:dLbls>
          <c:showLegendKey val="0"/>
          <c:showVal val="0"/>
          <c:showCatName val="0"/>
          <c:showSerName val="0"/>
          <c:showPercent val="0"/>
          <c:showBubbleSize val="0"/>
        </c:dLbls>
        <c:marker val="1"/>
        <c:smooth val="0"/>
        <c:axId val="88158528"/>
        <c:axId val="1"/>
      </c:lineChart>
      <c:catAx>
        <c:axId val="8815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1"/>
        <c:axPos val="l"/>
        <c:numFmt formatCode="0%" sourceLinked="1"/>
        <c:majorTickMark val="out"/>
        <c:minorTickMark val="none"/>
        <c:tickLblPos val="nextTo"/>
        <c:crossAx val="88158528"/>
        <c:crosses val="autoZero"/>
        <c:crossBetween val="between"/>
        <c:majorUnit val="0.1"/>
      </c:valAx>
    </c:plotArea>
    <c:legend>
      <c:legendPos val="r"/>
      <c:layout>
        <c:manualLayout>
          <c:xMode val="edge"/>
          <c:yMode val="edge"/>
          <c:x val="0.75045410996173967"/>
          <c:y val="0.32454512399253943"/>
          <c:w val="0.21945611610915861"/>
          <c:h val="0.3323097114078417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17. Employment Rate: All U.S.-Born</a:t>
            </a:r>
          </a:p>
        </c:rich>
      </c:tx>
      <c:overlay val="1"/>
    </c:title>
    <c:autoTitleDeleted val="0"/>
    <c:plotArea>
      <c:layout>
        <c:manualLayout>
          <c:layoutTarget val="inner"/>
          <c:xMode val="edge"/>
          <c:yMode val="edge"/>
          <c:x val="3.4658739086185657E-2"/>
          <c:y val="0.11915318277523002"/>
          <c:w val="0.72909871980288177"/>
          <c:h val="0.75408343187870752"/>
        </c:manualLayout>
      </c:layout>
      <c:lineChart>
        <c:grouping val="standard"/>
        <c:varyColors val="0"/>
        <c:ser>
          <c:idx val="3"/>
          <c:order val="0"/>
          <c:tx>
            <c:strRef>
              <c:f>'Figures 17-24, Men 25-54'!$B$12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B31-40D3-A02D-6F5D46957531}"/>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B31-40D3-A02D-6F5D46957531}"/>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25-54'!$C$12:$F$12</c:f>
              <c:numCache>
                <c:formatCode>###0%</c:formatCode>
                <c:ptCount val="4"/>
                <c:pt idx="0">
                  <c:v>0.94759298382372203</c:v>
                </c:pt>
                <c:pt idx="1">
                  <c:v>0.93928652191007989</c:v>
                </c:pt>
                <c:pt idx="2">
                  <c:v>0.92649411716532493</c:v>
                </c:pt>
                <c:pt idx="3">
                  <c:v>0.92380918671569845</c:v>
                </c:pt>
              </c:numCache>
            </c:numRef>
          </c:val>
          <c:smooth val="0"/>
          <c:extLst>
            <c:ext xmlns:c16="http://schemas.microsoft.com/office/drawing/2014/chart" uri="{C3380CC4-5D6E-409C-BE32-E72D297353CC}">
              <c16:uniqueId val="{00000002-6B31-40D3-A02D-6F5D46957531}"/>
            </c:ext>
          </c:extLst>
        </c:ser>
        <c:ser>
          <c:idx val="2"/>
          <c:order val="1"/>
          <c:tx>
            <c:strRef>
              <c:f>'Figures 17-24, Men 25-54'!$B$11</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3708258584948589E-2"/>
                  <c:y val="-4.2025675207498225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31-40D3-A02D-6F5D46957531}"/>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6B31-40D3-A02D-6F5D46957531}"/>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25-54'!$C$11:$F$11</c:f>
              <c:numCache>
                <c:formatCode>###0%</c:formatCode>
                <c:ptCount val="4"/>
                <c:pt idx="0">
                  <c:v>0.90324078876762626</c:v>
                </c:pt>
                <c:pt idx="1">
                  <c:v>0.88808220977496488</c:v>
                </c:pt>
                <c:pt idx="2">
                  <c:v>0.86689607826232928</c:v>
                </c:pt>
                <c:pt idx="3">
                  <c:v>0.85500243885052907</c:v>
                </c:pt>
              </c:numCache>
            </c:numRef>
          </c:val>
          <c:smooth val="0"/>
          <c:extLst>
            <c:ext xmlns:c16="http://schemas.microsoft.com/office/drawing/2014/chart" uri="{C3380CC4-5D6E-409C-BE32-E72D297353CC}">
              <c16:uniqueId val="{00000005-6B31-40D3-A02D-6F5D46957531}"/>
            </c:ext>
          </c:extLst>
        </c:ser>
        <c:ser>
          <c:idx val="1"/>
          <c:order val="2"/>
          <c:tx>
            <c:strRef>
              <c:f>'Figures 17-24, Men 25-54'!$B$10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6B31-40D3-A02D-6F5D46957531}"/>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6B31-40D3-A02D-6F5D46957531}"/>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25-54'!$C$10:$F$10</c:f>
              <c:numCache>
                <c:formatCode>###0%</c:formatCode>
                <c:ptCount val="4"/>
                <c:pt idx="0">
                  <c:v>0.87044414389529545</c:v>
                </c:pt>
                <c:pt idx="1">
                  <c:v>0.84739697973784178</c:v>
                </c:pt>
                <c:pt idx="2">
                  <c:v>0.80969132247591136</c:v>
                </c:pt>
                <c:pt idx="3">
                  <c:v>0.78836722668054482</c:v>
                </c:pt>
              </c:numCache>
            </c:numRef>
          </c:val>
          <c:smooth val="0"/>
          <c:extLst>
            <c:ext xmlns:c16="http://schemas.microsoft.com/office/drawing/2014/chart" uri="{C3380CC4-5D6E-409C-BE32-E72D297353CC}">
              <c16:uniqueId val="{00000008-6B31-40D3-A02D-6F5D46957531}"/>
            </c:ext>
          </c:extLst>
        </c:ser>
        <c:ser>
          <c:idx val="0"/>
          <c:order val="3"/>
          <c:tx>
            <c:strRef>
              <c:f>'Figures 17-24, Men 25-54'!$B$9</c:f>
              <c:strCache>
                <c:ptCount val="1"/>
                <c:pt idx="0">
                  <c:v>&lt; HS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6B31-40D3-A02D-6F5D46957531}"/>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6B31-40D3-A02D-6F5D46957531}"/>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25-54'!$C$9:$F$9</c:f>
              <c:numCache>
                <c:formatCode>###0%</c:formatCode>
                <c:ptCount val="4"/>
                <c:pt idx="0">
                  <c:v>0.69992739533373405</c:v>
                </c:pt>
                <c:pt idx="1">
                  <c:v>0.67548116003947201</c:v>
                </c:pt>
                <c:pt idx="2">
                  <c:v>0.64075298342302189</c:v>
                </c:pt>
                <c:pt idx="3">
                  <c:v>0.65056482940213911</c:v>
                </c:pt>
              </c:numCache>
            </c:numRef>
          </c:val>
          <c:smooth val="0"/>
          <c:extLst>
            <c:ext xmlns:c16="http://schemas.microsoft.com/office/drawing/2014/chart" uri="{C3380CC4-5D6E-409C-BE32-E72D297353CC}">
              <c16:uniqueId val="{0000000B-6B31-40D3-A02D-6F5D46957531}"/>
            </c:ext>
          </c:extLst>
        </c:ser>
        <c:dLbls>
          <c:showLegendKey val="0"/>
          <c:showVal val="0"/>
          <c:showCatName val="0"/>
          <c:showSerName val="0"/>
          <c:showPercent val="0"/>
          <c:showBubbleSize val="0"/>
        </c:dLbls>
        <c:marker val="1"/>
        <c:smooth val="0"/>
        <c:axId val="81589440"/>
        <c:axId val="1"/>
      </c:lineChart>
      <c:catAx>
        <c:axId val="8158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5000000000000004"/>
        </c:scaling>
        <c:delete val="1"/>
        <c:axPos val="l"/>
        <c:numFmt formatCode="###0%" sourceLinked="1"/>
        <c:majorTickMark val="out"/>
        <c:minorTickMark val="none"/>
        <c:tickLblPos val="nextTo"/>
        <c:crossAx val="81589440"/>
        <c:crosses val="autoZero"/>
        <c:crossBetween val="between"/>
        <c:majorUnit val="0.1"/>
      </c:valAx>
    </c:plotArea>
    <c:legend>
      <c:legendPos val="r"/>
      <c:layout>
        <c:manualLayout>
          <c:xMode val="edge"/>
          <c:yMode val="edge"/>
          <c:x val="0.77321091542946441"/>
          <c:y val="0.30794176890679364"/>
          <c:w val="0.20995572118370698"/>
          <c:h val="0.379483611060245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18. Employment Rate: Black U.S.-Born</a:t>
            </a:r>
          </a:p>
        </c:rich>
      </c:tx>
      <c:overlay val="1"/>
    </c:title>
    <c:autoTitleDeleted val="0"/>
    <c:plotArea>
      <c:layout>
        <c:manualLayout>
          <c:layoutTarget val="inner"/>
          <c:xMode val="edge"/>
          <c:yMode val="edge"/>
          <c:x val="2.1813224267211998E-2"/>
          <c:y val="0.12743360463919268"/>
          <c:w val="0.70021716610577056"/>
          <c:h val="0.75432852450170251"/>
        </c:manualLayout>
      </c:layout>
      <c:lineChart>
        <c:grouping val="standard"/>
        <c:varyColors val="0"/>
        <c:ser>
          <c:idx val="3"/>
          <c:order val="0"/>
          <c:tx>
            <c:strRef>
              <c:f>'Figures 17-24, Men 25-54'!$B$19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CDCD-4B2B-A4A7-325C95F2F833}"/>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CDCD-4B2B-A4A7-325C95F2F83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25-54'!$C$19:$F$19</c:f>
              <c:numCache>
                <c:formatCode>###0%</c:formatCode>
                <c:ptCount val="4"/>
                <c:pt idx="0">
                  <c:v>0.92254416857468935</c:v>
                </c:pt>
                <c:pt idx="1">
                  <c:v>0.90411212262482565</c:v>
                </c:pt>
                <c:pt idx="2">
                  <c:v>0.89487735053204975</c:v>
                </c:pt>
                <c:pt idx="3">
                  <c:v>0.88294468752240429</c:v>
                </c:pt>
              </c:numCache>
            </c:numRef>
          </c:val>
          <c:smooth val="0"/>
          <c:extLst>
            <c:ext xmlns:c16="http://schemas.microsoft.com/office/drawing/2014/chart" uri="{C3380CC4-5D6E-409C-BE32-E72D297353CC}">
              <c16:uniqueId val="{00000002-CDCD-4B2B-A4A7-325C95F2F833}"/>
            </c:ext>
          </c:extLst>
        </c:ser>
        <c:ser>
          <c:idx val="2"/>
          <c:order val="1"/>
          <c:tx>
            <c:strRef>
              <c:f>'Figures 17-24, Men 25-54'!$B$18</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CDCD-4B2B-A4A7-325C95F2F833}"/>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CDCD-4B2B-A4A7-325C95F2F833}"/>
                </c:ext>
              </c:extLst>
            </c:dLbl>
            <c:dLbl>
              <c:idx val="2"/>
              <c:layout>
                <c:manualLayout>
                  <c:x val="-4.6099860425301821E-2"/>
                  <c:y val="5.2526319997636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75-49C6-A498-99DD9891825C}"/>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25-54'!$C$18:$F$18</c:f>
              <c:numCache>
                <c:formatCode>###0%</c:formatCode>
                <c:ptCount val="4"/>
                <c:pt idx="0">
                  <c:v>0.83966926129663055</c:v>
                </c:pt>
                <c:pt idx="1">
                  <c:v>0.81660405187708363</c:v>
                </c:pt>
                <c:pt idx="2">
                  <c:v>0.81564727621090649</c:v>
                </c:pt>
                <c:pt idx="3">
                  <c:v>0.80300487365517914</c:v>
                </c:pt>
              </c:numCache>
            </c:numRef>
          </c:val>
          <c:smooth val="0"/>
          <c:extLst>
            <c:ext xmlns:c16="http://schemas.microsoft.com/office/drawing/2014/chart" uri="{C3380CC4-5D6E-409C-BE32-E72D297353CC}">
              <c16:uniqueId val="{00000005-CDCD-4B2B-A4A7-325C95F2F833}"/>
            </c:ext>
          </c:extLst>
        </c:ser>
        <c:ser>
          <c:idx val="1"/>
          <c:order val="2"/>
          <c:tx>
            <c:strRef>
              <c:f>'Figures 17-24, Men 25-54'!$B$17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CDCD-4B2B-A4A7-325C95F2F833}"/>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CDCD-4B2B-A4A7-325C95F2F83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25-54'!$C$17:$F$17</c:f>
              <c:numCache>
                <c:formatCode>###0%</c:formatCode>
                <c:ptCount val="4"/>
                <c:pt idx="0">
                  <c:v>0.76178188906157163</c:v>
                </c:pt>
                <c:pt idx="1">
                  <c:v>0.74426035223224152</c:v>
                </c:pt>
                <c:pt idx="2">
                  <c:v>0.71317515184165259</c:v>
                </c:pt>
                <c:pt idx="3">
                  <c:v>0.71122859186297116</c:v>
                </c:pt>
              </c:numCache>
            </c:numRef>
          </c:val>
          <c:smooth val="0"/>
          <c:extLst>
            <c:ext xmlns:c16="http://schemas.microsoft.com/office/drawing/2014/chart" uri="{C3380CC4-5D6E-409C-BE32-E72D297353CC}">
              <c16:uniqueId val="{00000008-CDCD-4B2B-A4A7-325C95F2F833}"/>
            </c:ext>
          </c:extLst>
        </c:ser>
        <c:ser>
          <c:idx val="0"/>
          <c:order val="3"/>
          <c:tx>
            <c:strRef>
              <c:f>'Figures 17-24, Men 25-54'!$B$16</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CDCD-4B2B-A4A7-325C95F2F833}"/>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CDCD-4B2B-A4A7-325C95F2F83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25-54'!$C$8:$F$8</c:f>
              <c:strCache>
                <c:ptCount val="4"/>
                <c:pt idx="0">
                  <c:v>Q4 2000</c:v>
                </c:pt>
                <c:pt idx="1">
                  <c:v>Q4 2006</c:v>
                </c:pt>
                <c:pt idx="2">
                  <c:v>Q4 2019</c:v>
                </c:pt>
                <c:pt idx="3">
                  <c:v>Q4 2022</c:v>
                </c:pt>
              </c:strCache>
            </c:strRef>
          </c:cat>
          <c:val>
            <c:numRef>
              <c:f>'Figures 17-24, Men 25-54'!$C$16:$F$16</c:f>
              <c:numCache>
                <c:formatCode>###0%</c:formatCode>
                <c:ptCount val="4"/>
                <c:pt idx="0">
                  <c:v>0.55022506773397095</c:v>
                </c:pt>
                <c:pt idx="1">
                  <c:v>0.52776036141901916</c:v>
                </c:pt>
                <c:pt idx="2">
                  <c:v>0.53466946735605914</c:v>
                </c:pt>
                <c:pt idx="3">
                  <c:v>0.52408187583760624</c:v>
                </c:pt>
              </c:numCache>
            </c:numRef>
          </c:val>
          <c:smooth val="0"/>
          <c:extLst>
            <c:ext xmlns:c16="http://schemas.microsoft.com/office/drawing/2014/chart" uri="{C3380CC4-5D6E-409C-BE32-E72D297353CC}">
              <c16:uniqueId val="{0000000B-CDCD-4B2B-A4A7-325C95F2F833}"/>
            </c:ext>
          </c:extLst>
        </c:ser>
        <c:dLbls>
          <c:showLegendKey val="0"/>
          <c:showVal val="0"/>
          <c:showCatName val="0"/>
          <c:showSerName val="0"/>
          <c:showPercent val="0"/>
          <c:showBubbleSize val="0"/>
        </c:dLbls>
        <c:marker val="1"/>
        <c:smooth val="0"/>
        <c:axId val="81599840"/>
        <c:axId val="1"/>
      </c:lineChart>
      <c:catAx>
        <c:axId val="81599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1"/>
        <c:axPos val="l"/>
        <c:numFmt formatCode="###0%" sourceLinked="1"/>
        <c:majorTickMark val="out"/>
        <c:minorTickMark val="none"/>
        <c:tickLblPos val="nextTo"/>
        <c:crossAx val="81599840"/>
        <c:crosses val="autoZero"/>
        <c:crossBetween val="between"/>
        <c:majorUnit val="0.1"/>
      </c:valAx>
    </c:plotArea>
    <c:legend>
      <c:legendPos val="r"/>
      <c:layout>
        <c:manualLayout>
          <c:xMode val="edge"/>
          <c:yMode val="edge"/>
          <c:x val="0.76184816472788308"/>
          <c:y val="0.32733859105398938"/>
          <c:w val="0.21537837390662595"/>
          <c:h val="0.3483601355345067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19. Employment Rate: Hispanic U.S.-Born</a:t>
            </a:r>
          </a:p>
        </c:rich>
      </c:tx>
      <c:overlay val="1"/>
    </c:title>
    <c:autoTitleDeleted val="0"/>
    <c:plotArea>
      <c:layout>
        <c:manualLayout>
          <c:layoutTarget val="inner"/>
          <c:xMode val="edge"/>
          <c:yMode val="edge"/>
          <c:x val="5.4274302668688157E-2"/>
          <c:y val="0.1693483617742903"/>
          <c:w val="0.70847144106986626"/>
          <c:h val="0.71618033816338234"/>
        </c:manualLayout>
      </c:layout>
      <c:lineChart>
        <c:grouping val="standard"/>
        <c:varyColors val="0"/>
        <c:ser>
          <c:idx val="3"/>
          <c:order val="0"/>
          <c:tx>
            <c:strRef>
              <c:f>'Figures 17-24, Men 25-54'!$B$27</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3F5-4267-B907-D8ACF1F40EE5}"/>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3F5-4267-B907-D8ACF1F40EE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25-54'!$C$27:$F$27</c:f>
              <c:numCache>
                <c:formatCode>###0%</c:formatCode>
                <c:ptCount val="4"/>
                <c:pt idx="0">
                  <c:v>0.89532823910167447</c:v>
                </c:pt>
                <c:pt idx="1">
                  <c:v>0.94219600166346995</c:v>
                </c:pt>
                <c:pt idx="2">
                  <c:v>0.9099193810683025</c:v>
                </c:pt>
                <c:pt idx="3">
                  <c:v>0.92056760737236798</c:v>
                </c:pt>
              </c:numCache>
            </c:numRef>
          </c:val>
          <c:smooth val="0"/>
          <c:extLst>
            <c:ext xmlns:c16="http://schemas.microsoft.com/office/drawing/2014/chart" uri="{C3380CC4-5D6E-409C-BE32-E72D297353CC}">
              <c16:uniqueId val="{00000002-63F5-4267-B907-D8ACF1F40EE5}"/>
            </c:ext>
          </c:extLst>
        </c:ser>
        <c:ser>
          <c:idx val="2"/>
          <c:order val="1"/>
          <c:tx>
            <c:strRef>
              <c:f>'Figures 17-24, Men 25-54'!$B$26</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3646543617979386E-2"/>
                  <c:y val="-4.5726125027144474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F5-4267-B907-D8ACF1F40EE5}"/>
                </c:ext>
              </c:extLst>
            </c:dLbl>
            <c:dLbl>
              <c:idx val="1"/>
              <c:layout>
                <c:manualLayout>
                  <c:x val="-4.3646543617979386E-2"/>
                  <c:y val="-5.0749582993656596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F5-4267-B907-D8ACF1F40EE5}"/>
                </c:ext>
              </c:extLst>
            </c:dLbl>
            <c:dLbl>
              <c:idx val="2"/>
              <c:layout>
                <c:manualLayout>
                  <c:x val="-4.3646543617979483E-2"/>
                  <c:y val="-3.567920909412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1A-4F90-9262-91DE2D235B47}"/>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25-54'!$C$26:$F$26</c:f>
              <c:numCache>
                <c:formatCode>###0%</c:formatCode>
                <c:ptCount val="4"/>
                <c:pt idx="0">
                  <c:v>0.87582390301294055</c:v>
                </c:pt>
                <c:pt idx="1">
                  <c:v>0.8967710792879835</c:v>
                </c:pt>
                <c:pt idx="2">
                  <c:v>0.86957250908667649</c:v>
                </c:pt>
                <c:pt idx="3">
                  <c:v>0.85939073055530679</c:v>
                </c:pt>
              </c:numCache>
            </c:numRef>
          </c:val>
          <c:smooth val="0"/>
          <c:extLst>
            <c:ext xmlns:c16="http://schemas.microsoft.com/office/drawing/2014/chart" uri="{C3380CC4-5D6E-409C-BE32-E72D297353CC}">
              <c16:uniqueId val="{00000005-63F5-4267-B907-D8ACF1F40EE5}"/>
            </c:ext>
          </c:extLst>
        </c:ser>
        <c:ser>
          <c:idx val="1"/>
          <c:order val="2"/>
          <c:tx>
            <c:strRef>
              <c:f>'Figures 17-24, Men 25-54'!$B$25</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63F5-4267-B907-D8ACF1F40EE5}"/>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63F5-4267-B907-D8ACF1F40EE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25-54'!$C$25:$F$25</c:f>
              <c:numCache>
                <c:formatCode>###0%</c:formatCode>
                <c:ptCount val="4"/>
                <c:pt idx="0">
                  <c:v>0.85843186757033996</c:v>
                </c:pt>
                <c:pt idx="1">
                  <c:v>0.83818419408151978</c:v>
                </c:pt>
                <c:pt idx="2">
                  <c:v>0.83725209408274337</c:v>
                </c:pt>
                <c:pt idx="3">
                  <c:v>0.79260656921379236</c:v>
                </c:pt>
              </c:numCache>
            </c:numRef>
          </c:val>
          <c:smooth val="0"/>
          <c:extLst>
            <c:ext xmlns:c16="http://schemas.microsoft.com/office/drawing/2014/chart" uri="{C3380CC4-5D6E-409C-BE32-E72D297353CC}">
              <c16:uniqueId val="{00000008-63F5-4267-B907-D8ACF1F40EE5}"/>
            </c:ext>
          </c:extLst>
        </c:ser>
        <c:ser>
          <c:idx val="0"/>
          <c:order val="3"/>
          <c:tx>
            <c:strRef>
              <c:f>'Figures 17-24, Men 25-54'!$B$24</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63F5-4267-B907-D8ACF1F40EE5}"/>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63F5-4267-B907-D8ACF1F40EE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25-54'!$C$24:$F$24</c:f>
              <c:numCache>
                <c:formatCode>###0%</c:formatCode>
                <c:ptCount val="4"/>
                <c:pt idx="0">
                  <c:v>0.70514929626445388</c:v>
                </c:pt>
                <c:pt idx="1">
                  <c:v>0.74231460786394787</c:v>
                </c:pt>
                <c:pt idx="2">
                  <c:v>0.69085050590909769</c:v>
                </c:pt>
                <c:pt idx="3">
                  <c:v>0.7392689332539959</c:v>
                </c:pt>
              </c:numCache>
            </c:numRef>
          </c:val>
          <c:smooth val="0"/>
          <c:extLst>
            <c:ext xmlns:c16="http://schemas.microsoft.com/office/drawing/2014/chart" uri="{C3380CC4-5D6E-409C-BE32-E72D297353CC}">
              <c16:uniqueId val="{0000000B-63F5-4267-B907-D8ACF1F40EE5}"/>
            </c:ext>
          </c:extLst>
        </c:ser>
        <c:dLbls>
          <c:showLegendKey val="0"/>
          <c:showVal val="0"/>
          <c:showCatName val="0"/>
          <c:showSerName val="0"/>
          <c:showPercent val="0"/>
          <c:showBubbleSize val="0"/>
        </c:dLbls>
        <c:marker val="1"/>
        <c:smooth val="0"/>
        <c:axId val="81592768"/>
        <c:axId val="1"/>
      </c:lineChart>
      <c:catAx>
        <c:axId val="81592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0000000000000009"/>
        </c:scaling>
        <c:delete val="1"/>
        <c:axPos val="l"/>
        <c:numFmt formatCode="###0%" sourceLinked="1"/>
        <c:majorTickMark val="out"/>
        <c:minorTickMark val="none"/>
        <c:tickLblPos val="nextTo"/>
        <c:crossAx val="81592768"/>
        <c:crosses val="autoZero"/>
        <c:crossBetween val="between"/>
        <c:majorUnit val="0.1"/>
      </c:valAx>
    </c:plotArea>
    <c:legend>
      <c:legendPos val="r"/>
      <c:layout>
        <c:manualLayout>
          <c:xMode val="edge"/>
          <c:yMode val="edge"/>
          <c:x val="0.76241787378434323"/>
          <c:y val="0.25689489383297359"/>
          <c:w val="0.2179557201403024"/>
          <c:h val="0.4929076288922404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baseline="0">
                <a:effectLst/>
              </a:rPr>
              <a:t>Figure 2</a:t>
            </a:r>
          </a:p>
          <a:p>
            <a:pPr>
              <a:defRPr/>
            </a:pPr>
            <a:r>
              <a:rPr lang="en-US" sz="1800" b="1" i="0" baseline="0">
                <a:effectLst/>
              </a:rPr>
              <a:t>There were two million more immigrants employed in the fourth quarter of 2022 than in 2019, before Covid.  The fourth quarter number is also well above the </a:t>
            </a:r>
          </a:p>
          <a:p>
            <a:pPr>
              <a:defRPr/>
            </a:pPr>
            <a:r>
              <a:rPr lang="en-US" sz="1800" b="1" i="0" baseline="0">
                <a:effectLst/>
              </a:rPr>
              <a:t>pre-Covid trend line. (in millions)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 2'!$C$2</c:f>
              <c:strCache>
                <c:ptCount val="1"/>
                <c:pt idx="0">
                  <c:v>Immigrants Employed</c:v>
                </c:pt>
              </c:strCache>
            </c:strRef>
          </c:tx>
          <c:spPr>
            <a:ln w="66675" cap="rnd">
              <a:solidFill>
                <a:srgbClr val="00B050"/>
              </a:solidFill>
              <a:round/>
            </a:ln>
            <a:effectLst/>
          </c:spPr>
          <c:marker>
            <c:symbol val="circle"/>
            <c:size val="8"/>
            <c:spPr>
              <a:solidFill>
                <a:schemeClr val="bg1"/>
              </a:solidFill>
              <a:ln w="9525">
                <a:solidFill>
                  <a:srgbClr val="00B050"/>
                </a:solidFill>
              </a:ln>
              <a:effectLst/>
            </c:spPr>
          </c:marker>
          <c:dLbls>
            <c:dLbl>
              <c:idx val="2"/>
              <c:layout>
                <c:manualLayout>
                  <c:x val="-2.2786666666666653E-2"/>
                  <c:y val="3.5395389224609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61-4D65-976F-C1852F003D2D}"/>
                </c:ext>
              </c:extLst>
            </c:dLbl>
            <c:dLbl>
              <c:idx val="5"/>
              <c:layout>
                <c:manualLayout>
                  <c:x val="-3.4786666666666667E-2"/>
                  <c:y val="-3.7254195648124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61-4D65-976F-C1852F003D2D}"/>
                </c:ext>
              </c:extLst>
            </c:dLbl>
            <c:dLbl>
              <c:idx val="9"/>
              <c:layout>
                <c:manualLayout>
                  <c:x val="-2.7590943217789186E-2"/>
                  <c:y val="3.7592385939238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57-4ABA-A701-FA00A5BB85C5}"/>
                </c:ext>
              </c:extLst>
            </c:dLbl>
            <c:dLbl>
              <c:idx val="10"/>
              <c:layout>
                <c:manualLayout>
                  <c:x val="-2.6341919079364961E-2"/>
                  <c:y val="3.5452203663115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57-4ABA-A701-FA00A5BB85C5}"/>
                </c:ext>
              </c:extLst>
            </c:dLbl>
            <c:dLbl>
              <c:idx val="11"/>
              <c:layout>
                <c:manualLayout>
                  <c:x val="-2.5092894940940826E-2"/>
                  <c:y val="3.5452203663115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57-4ABA-A701-FA00A5BB85C5}"/>
                </c:ext>
              </c:extLst>
            </c:dLbl>
            <c:dLbl>
              <c:idx val="12"/>
              <c:layout>
                <c:manualLayout>
                  <c:x val="-2.2786666666666764E-2"/>
                  <c:y val="3.7532141720866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61-4D65-976F-C1852F003D2D}"/>
                </c:ext>
              </c:extLst>
            </c:dLbl>
            <c:dLbl>
              <c:idx val="13"/>
              <c:layout>
                <c:manualLayout>
                  <c:x val="-2.4119999999999999E-2"/>
                  <c:y val="3.9668894217123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61-4D65-976F-C1852F003D2D}"/>
                </c:ext>
              </c:extLst>
            </c:dLbl>
            <c:dLbl>
              <c:idx val="17"/>
              <c:layout>
                <c:manualLayout>
                  <c:x val="-3.3460052493438322E-2"/>
                  <c:y val="-5.5651634640896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61-4D65-976F-C1852F003D2D}"/>
                </c:ext>
              </c:extLst>
            </c:dLbl>
            <c:dLbl>
              <c:idx val="20"/>
              <c:layout>
                <c:manualLayout>
                  <c:x val="-3.2126719160105087E-2"/>
                  <c:y val="3.6228722698149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61-4D65-976F-C1852F003D2D}"/>
                </c:ext>
              </c:extLst>
            </c:dLbl>
            <c:dLbl>
              <c:idx val="21"/>
              <c:layout>
                <c:manualLayout>
                  <c:x val="-7.1618257310380922E-3"/>
                  <c:y val="2.3504256940510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61-4D65-976F-C1852F003D2D}"/>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2'!$B$3:$B$25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2'!$C$3:$C$25</c:f>
              <c:numCache>
                <c:formatCode>_(* #,##0.0_);_(* \(#,##0.0\);_(* "-"??_);_(@_)</c:formatCode>
                <c:ptCount val="23"/>
                <c:pt idx="0">
                  <c:v>18.797000000000001</c:v>
                </c:pt>
                <c:pt idx="1">
                  <c:v>19.079000000000001</c:v>
                </c:pt>
                <c:pt idx="2">
                  <c:v>19.32</c:v>
                </c:pt>
                <c:pt idx="3">
                  <c:v>20.187999999999999</c:v>
                </c:pt>
                <c:pt idx="4">
                  <c:v>20.687000000000001</c:v>
                </c:pt>
                <c:pt idx="5">
                  <c:v>21.445</c:v>
                </c:pt>
                <c:pt idx="6">
                  <c:v>22.579000000000001</c:v>
                </c:pt>
                <c:pt idx="7">
                  <c:v>23.056999999999999</c:v>
                </c:pt>
                <c:pt idx="8">
                  <c:v>22.364999999999998</c:v>
                </c:pt>
                <c:pt idx="9">
                  <c:v>21.745999999999999</c:v>
                </c:pt>
                <c:pt idx="10">
                  <c:v>22.274000000000001</c:v>
                </c:pt>
                <c:pt idx="11">
                  <c:v>22.619</c:v>
                </c:pt>
                <c:pt idx="12">
                  <c:v>23.271000000000001</c:v>
                </c:pt>
                <c:pt idx="13">
                  <c:v>23.855</c:v>
                </c:pt>
                <c:pt idx="14">
                  <c:v>24.975999999999999</c:v>
                </c:pt>
                <c:pt idx="15">
                  <c:v>25.334</c:v>
                </c:pt>
                <c:pt idx="16">
                  <c:v>25.994</c:v>
                </c:pt>
                <c:pt idx="17">
                  <c:v>26.276</c:v>
                </c:pt>
                <c:pt idx="18">
                  <c:v>27.542999999999999</c:v>
                </c:pt>
                <c:pt idx="19">
                  <c:v>27.394706999999997</c:v>
                </c:pt>
                <c:pt idx="20">
                  <c:v>25.318563999999999</c:v>
                </c:pt>
                <c:pt idx="21">
                  <c:v>27.595689999999998</c:v>
                </c:pt>
                <c:pt idx="22">
                  <c:v>29.374213000000001</c:v>
                </c:pt>
              </c:numCache>
            </c:numRef>
          </c:val>
          <c:smooth val="0"/>
          <c:extLst>
            <c:ext xmlns:c16="http://schemas.microsoft.com/office/drawing/2014/chart" uri="{C3380CC4-5D6E-409C-BE32-E72D297353CC}">
              <c16:uniqueId val="{00000000-4261-4D65-976F-C1852F003D2D}"/>
            </c:ext>
          </c:extLst>
        </c:ser>
        <c:ser>
          <c:idx val="1"/>
          <c:order val="1"/>
          <c:tx>
            <c:strRef>
              <c:f>'Fig 2'!$D$2</c:f>
              <c:strCache>
                <c:ptCount val="1"/>
                <c:pt idx="0">
                  <c:v>Trend Line, 2000 to 2019</c:v>
                </c:pt>
              </c:strCache>
            </c:strRef>
          </c:tx>
          <c:spPr>
            <a:ln w="28575" cap="rnd">
              <a:solidFill>
                <a:schemeClr val="accent6">
                  <a:lumMod val="75000"/>
                </a:schemeClr>
              </a:solidFill>
              <a:round/>
            </a:ln>
            <a:effectLst/>
          </c:spPr>
          <c:marker>
            <c:symbol val="none"/>
          </c:marker>
          <c:val>
            <c:numRef>
              <c:f>'Fig 2'!$D$3:$D$25</c:f>
              <c:numCache>
                <c:formatCode>_(* #,##0.00_);_(* \(#,##0.00\);_(* "-"??_);_(@_)</c:formatCode>
                <c:ptCount val="23"/>
                <c:pt idx="0">
                  <c:v>18.788</c:v>
                </c:pt>
                <c:pt idx="1">
                  <c:v>19.224999999999998</c:v>
                </c:pt>
                <c:pt idx="2">
                  <c:v>19.661999999999999</c:v>
                </c:pt>
                <c:pt idx="3">
                  <c:v>20.099</c:v>
                </c:pt>
                <c:pt idx="4">
                  <c:v>20.535999999999998</c:v>
                </c:pt>
                <c:pt idx="5">
                  <c:v>20.972999999999999</c:v>
                </c:pt>
                <c:pt idx="6">
                  <c:v>21.41</c:v>
                </c:pt>
                <c:pt idx="7">
                  <c:v>21.846999999999998</c:v>
                </c:pt>
                <c:pt idx="8">
                  <c:v>22.283999999999999</c:v>
                </c:pt>
                <c:pt idx="9">
                  <c:v>22.721</c:v>
                </c:pt>
                <c:pt idx="10">
                  <c:v>23.158000000000001</c:v>
                </c:pt>
                <c:pt idx="11">
                  <c:v>23.594999999999999</c:v>
                </c:pt>
                <c:pt idx="12">
                  <c:v>24.032</c:v>
                </c:pt>
                <c:pt idx="13">
                  <c:v>24.469000000000001</c:v>
                </c:pt>
                <c:pt idx="14">
                  <c:v>24.905999999999999</c:v>
                </c:pt>
                <c:pt idx="15">
                  <c:v>25.343</c:v>
                </c:pt>
                <c:pt idx="16">
                  <c:v>25.78</c:v>
                </c:pt>
                <c:pt idx="17">
                  <c:v>26.216999999999999</c:v>
                </c:pt>
                <c:pt idx="18">
                  <c:v>26.654</c:v>
                </c:pt>
                <c:pt idx="19">
                  <c:v>27.091000000000001</c:v>
                </c:pt>
                <c:pt idx="20">
                  <c:v>27.527999999999899</c:v>
                </c:pt>
                <c:pt idx="21">
                  <c:v>27.965</c:v>
                </c:pt>
                <c:pt idx="22">
                  <c:v>28.402000000000001</c:v>
                </c:pt>
              </c:numCache>
            </c:numRef>
          </c:val>
          <c:smooth val="0"/>
          <c:extLst>
            <c:ext xmlns:c16="http://schemas.microsoft.com/office/drawing/2014/chart" uri="{C3380CC4-5D6E-409C-BE32-E72D297353CC}">
              <c16:uniqueId val="{00000017-4261-4D65-976F-C1852F003D2D}"/>
            </c:ext>
          </c:extLst>
        </c:ser>
        <c:dLbls>
          <c:showLegendKey val="0"/>
          <c:showVal val="0"/>
          <c:showCatName val="0"/>
          <c:showSerName val="0"/>
          <c:showPercent val="0"/>
          <c:showBubbleSize val="0"/>
        </c:dLbls>
        <c:marker val="1"/>
        <c:smooth val="0"/>
        <c:axId val="1938398608"/>
        <c:axId val="1938396112"/>
      </c:lineChart>
      <c:catAx>
        <c:axId val="193839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38396112"/>
        <c:crosses val="autoZero"/>
        <c:auto val="1"/>
        <c:lblAlgn val="ctr"/>
        <c:lblOffset val="100"/>
        <c:noMultiLvlLbl val="0"/>
      </c:catAx>
      <c:valAx>
        <c:axId val="1938396112"/>
        <c:scaling>
          <c:orientation val="minMax"/>
          <c:max val="30"/>
          <c:min val="18"/>
        </c:scaling>
        <c:delete val="1"/>
        <c:axPos val="l"/>
        <c:numFmt formatCode="_(* #,##0.0_);_(* \(#,##0.0\);_(* &quot;-&quot;??_);_(@_)" sourceLinked="1"/>
        <c:majorTickMark val="none"/>
        <c:minorTickMark val="none"/>
        <c:tickLblPos val="nextTo"/>
        <c:crossAx val="1938398608"/>
        <c:crosses val="autoZero"/>
        <c:crossBetween val="between"/>
      </c:valAx>
      <c:spPr>
        <a:noFill/>
        <a:ln>
          <a:noFill/>
        </a:ln>
        <a:effectLst/>
      </c:spPr>
    </c:plotArea>
    <c:legend>
      <c:legendPos val="t"/>
      <c:layout>
        <c:manualLayout>
          <c:xMode val="edge"/>
          <c:yMode val="edge"/>
          <c:x val="0.11856977540096421"/>
          <c:y val="0.34281658670217241"/>
          <c:w val="0.28920944881889771"/>
          <c:h val="0.14290734066404964"/>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21. Labor Force Participation Rate: All U.S.-Born</a:t>
            </a:r>
          </a:p>
        </c:rich>
      </c:tx>
      <c:overlay val="1"/>
    </c:title>
    <c:autoTitleDeleted val="0"/>
    <c:plotArea>
      <c:layout>
        <c:manualLayout>
          <c:layoutTarget val="inner"/>
          <c:xMode val="edge"/>
          <c:yMode val="edge"/>
          <c:x val="4.084619970806521E-2"/>
          <c:y val="0.16841830291434945"/>
          <c:w val="0.66172033747422709"/>
          <c:h val="0.69885368081415145"/>
        </c:manualLayout>
      </c:layout>
      <c:lineChart>
        <c:grouping val="standard"/>
        <c:varyColors val="0"/>
        <c:ser>
          <c:idx val="3"/>
          <c:order val="0"/>
          <c:tx>
            <c:strRef>
              <c:f>'Figures 17-24, Men 25-54'!$H$12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767A-477B-9F49-9991F2647E67}"/>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767A-477B-9F49-9991F2647E67}"/>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25-54'!$I$15:$L$15</c:f>
              <c:strCache>
                <c:ptCount val="4"/>
                <c:pt idx="0">
                  <c:v>Q4 2000</c:v>
                </c:pt>
                <c:pt idx="1">
                  <c:v>Q4 2006</c:v>
                </c:pt>
                <c:pt idx="2">
                  <c:v>Q4 2019</c:v>
                </c:pt>
                <c:pt idx="3">
                  <c:v>Q4 2022</c:v>
                </c:pt>
              </c:strCache>
            </c:strRef>
          </c:cat>
          <c:val>
            <c:numRef>
              <c:f>'Figures 17-24, Men 25-54'!$I$12:$L$12</c:f>
              <c:numCache>
                <c:formatCode>###0%</c:formatCode>
                <c:ptCount val="4"/>
                <c:pt idx="0">
                  <c:v>0.95964763445725598</c:v>
                </c:pt>
                <c:pt idx="1">
                  <c:v>0.95426234140756894</c:v>
                </c:pt>
                <c:pt idx="2">
                  <c:v>0.94339838786637875</c:v>
                </c:pt>
                <c:pt idx="3">
                  <c:v>0.94050907390630945</c:v>
                </c:pt>
              </c:numCache>
            </c:numRef>
          </c:val>
          <c:smooth val="0"/>
          <c:extLst>
            <c:ext xmlns:c16="http://schemas.microsoft.com/office/drawing/2014/chart" uri="{C3380CC4-5D6E-409C-BE32-E72D297353CC}">
              <c16:uniqueId val="{00000002-767A-477B-9F49-9991F2647E67}"/>
            </c:ext>
          </c:extLst>
        </c:ser>
        <c:ser>
          <c:idx val="2"/>
          <c:order val="1"/>
          <c:tx>
            <c:strRef>
              <c:f>'Figures 17-24, Men 25-54'!$H$11</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9173548428397669E-2"/>
                  <c:y val="-3.8400567227674737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7A-477B-9F49-9991F2647E67}"/>
                </c:ext>
              </c:extLst>
            </c:dLbl>
            <c:dLbl>
              <c:idx val="1"/>
              <c:layout>
                <c:manualLayout>
                  <c:x val="-4.917353304063056E-2"/>
                  <c:y val="-2.9575503395000008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7A-477B-9F49-9991F2647E67}"/>
                </c:ext>
              </c:extLst>
            </c:dLbl>
            <c:dLbl>
              <c:idx val="2"/>
              <c:layout>
                <c:manualLayout>
                  <c:x val="-4.4656451602317994E-2"/>
                  <c:y val="-3.25004819116489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41-48B1-8DC8-744C5BA14CA3}"/>
                </c:ext>
              </c:extLst>
            </c:dLbl>
            <c:dLbl>
              <c:idx val="3"/>
              <c:layout>
                <c:manualLayout>
                  <c:x val="-4.7261079718847826E-2"/>
                  <c:y val="-3.7076390652895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41-48B1-8DC8-744C5BA14CA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25-54'!$I$15:$L$15</c:f>
              <c:strCache>
                <c:ptCount val="4"/>
                <c:pt idx="0">
                  <c:v>Q4 2000</c:v>
                </c:pt>
                <c:pt idx="1">
                  <c:v>Q4 2006</c:v>
                </c:pt>
                <c:pt idx="2">
                  <c:v>Q4 2019</c:v>
                </c:pt>
                <c:pt idx="3">
                  <c:v>Q4 2022</c:v>
                </c:pt>
              </c:strCache>
            </c:strRef>
          </c:cat>
          <c:val>
            <c:numRef>
              <c:f>'Figures 17-24, Men 25-54'!$I$11:$L$11</c:f>
              <c:numCache>
                <c:formatCode>###0%</c:formatCode>
                <c:ptCount val="4"/>
                <c:pt idx="0">
                  <c:v>0.92489344395979378</c:v>
                </c:pt>
                <c:pt idx="1">
                  <c:v>0.91602975198592707</c:v>
                </c:pt>
                <c:pt idx="2">
                  <c:v>0.88949396079368159</c:v>
                </c:pt>
                <c:pt idx="3">
                  <c:v>0.87950547882223706</c:v>
                </c:pt>
              </c:numCache>
            </c:numRef>
          </c:val>
          <c:smooth val="0"/>
          <c:extLst>
            <c:ext xmlns:c16="http://schemas.microsoft.com/office/drawing/2014/chart" uri="{C3380CC4-5D6E-409C-BE32-E72D297353CC}">
              <c16:uniqueId val="{00000005-767A-477B-9F49-9991F2647E67}"/>
            </c:ext>
          </c:extLst>
        </c:ser>
        <c:ser>
          <c:idx val="1"/>
          <c:order val="2"/>
          <c:tx>
            <c:strRef>
              <c:f>'Figures 17-24, Men 25-54'!$H$10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767A-477B-9F49-9991F2647E67}"/>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767A-477B-9F49-9991F2647E67}"/>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25-54'!$I$15:$L$15</c:f>
              <c:strCache>
                <c:ptCount val="4"/>
                <c:pt idx="0">
                  <c:v>Q4 2000</c:v>
                </c:pt>
                <c:pt idx="1">
                  <c:v>Q4 2006</c:v>
                </c:pt>
                <c:pt idx="2">
                  <c:v>Q4 2019</c:v>
                </c:pt>
                <c:pt idx="3">
                  <c:v>Q4 2022</c:v>
                </c:pt>
              </c:strCache>
            </c:strRef>
          </c:cat>
          <c:val>
            <c:numRef>
              <c:f>'Figures 17-24, Men 25-54'!$I$10:$L$10</c:f>
              <c:numCache>
                <c:formatCode>###0%</c:formatCode>
                <c:ptCount val="4"/>
                <c:pt idx="0">
                  <c:v>0.90241831359518021</c:v>
                </c:pt>
                <c:pt idx="1">
                  <c:v>0.88975240249898813</c:v>
                </c:pt>
                <c:pt idx="2">
                  <c:v>0.8445657187679686</c:v>
                </c:pt>
                <c:pt idx="3">
                  <c:v>0.82157105087575144</c:v>
                </c:pt>
              </c:numCache>
            </c:numRef>
          </c:val>
          <c:smooth val="0"/>
          <c:extLst>
            <c:ext xmlns:c16="http://schemas.microsoft.com/office/drawing/2014/chart" uri="{C3380CC4-5D6E-409C-BE32-E72D297353CC}">
              <c16:uniqueId val="{00000008-767A-477B-9F49-9991F2647E67}"/>
            </c:ext>
          </c:extLst>
        </c:ser>
        <c:ser>
          <c:idx val="0"/>
          <c:order val="3"/>
          <c:tx>
            <c:strRef>
              <c:f>'Figures 17-24, Men 25-54'!$H$9</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767A-477B-9F49-9991F2647E67}"/>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767A-477B-9F49-9991F2647E67}"/>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25-54'!$I$15:$L$15</c:f>
              <c:strCache>
                <c:ptCount val="4"/>
                <c:pt idx="0">
                  <c:v>Q4 2000</c:v>
                </c:pt>
                <c:pt idx="1">
                  <c:v>Q4 2006</c:v>
                </c:pt>
                <c:pt idx="2">
                  <c:v>Q4 2019</c:v>
                </c:pt>
                <c:pt idx="3">
                  <c:v>Q4 2022</c:v>
                </c:pt>
              </c:strCache>
            </c:strRef>
          </c:cat>
          <c:val>
            <c:numRef>
              <c:f>'Figures 17-24, Men 25-54'!$I$9:$L$9</c:f>
              <c:numCache>
                <c:formatCode>###0%</c:formatCode>
                <c:ptCount val="4"/>
                <c:pt idx="0">
                  <c:v>0.75293490648112449</c:v>
                </c:pt>
                <c:pt idx="1">
                  <c:v>0.73069918510913068</c:v>
                </c:pt>
                <c:pt idx="2">
                  <c:v>0.69831503941345219</c:v>
                </c:pt>
                <c:pt idx="3">
                  <c:v>0.69498446649709789</c:v>
                </c:pt>
              </c:numCache>
            </c:numRef>
          </c:val>
          <c:smooth val="0"/>
          <c:extLst>
            <c:ext xmlns:c16="http://schemas.microsoft.com/office/drawing/2014/chart" uri="{C3380CC4-5D6E-409C-BE32-E72D297353CC}">
              <c16:uniqueId val="{0000000B-767A-477B-9F49-9991F2647E67}"/>
            </c:ext>
          </c:extLst>
        </c:ser>
        <c:dLbls>
          <c:showLegendKey val="0"/>
          <c:showVal val="0"/>
          <c:showCatName val="0"/>
          <c:showSerName val="0"/>
          <c:showPercent val="0"/>
          <c:showBubbleSize val="0"/>
        </c:dLbls>
        <c:marker val="1"/>
        <c:smooth val="0"/>
        <c:axId val="80626304"/>
        <c:axId val="1"/>
      </c:lineChart>
      <c:catAx>
        <c:axId val="8062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55000000000000004"/>
        </c:scaling>
        <c:delete val="1"/>
        <c:axPos val="l"/>
        <c:numFmt formatCode="###0%" sourceLinked="1"/>
        <c:majorTickMark val="out"/>
        <c:minorTickMark val="none"/>
        <c:tickLblPos val="nextTo"/>
        <c:crossAx val="80626304"/>
        <c:crosses val="autoZero"/>
        <c:crossBetween val="between"/>
      </c:valAx>
    </c:plotArea>
    <c:legend>
      <c:legendPos val="r"/>
      <c:layout>
        <c:manualLayout>
          <c:xMode val="edge"/>
          <c:yMode val="edge"/>
          <c:x val="0.7398606114183508"/>
          <c:y val="0.31596584884872531"/>
          <c:w val="0.23035957319956413"/>
          <c:h val="0.3665206758454163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22. Labor Force Participation Rate: Black U.S.-Born</a:t>
            </a:r>
          </a:p>
        </c:rich>
      </c:tx>
      <c:overlay val="0"/>
    </c:title>
    <c:autoTitleDeleted val="0"/>
    <c:plotArea>
      <c:layout>
        <c:manualLayout>
          <c:layoutTarget val="inner"/>
          <c:xMode val="edge"/>
          <c:yMode val="edge"/>
          <c:x val="6.538797310258003E-2"/>
          <c:y val="0.15981106480166918"/>
          <c:w val="0.72686053497041481"/>
          <c:h val="0.73967299254635055"/>
        </c:manualLayout>
      </c:layout>
      <c:lineChart>
        <c:grouping val="standard"/>
        <c:varyColors val="0"/>
        <c:ser>
          <c:idx val="3"/>
          <c:order val="0"/>
          <c:tx>
            <c:strRef>
              <c:f>'Figures 17-24, Men 25-54'!$H$19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1CF-4AF1-BFAE-7D3E9DD12C58}"/>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1CF-4AF1-BFAE-7D3E9DD12C5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25-54'!$I$19:$L$19</c:f>
              <c:numCache>
                <c:formatCode>###0%</c:formatCode>
                <c:ptCount val="4"/>
                <c:pt idx="0">
                  <c:v>0.9339849714390287</c:v>
                </c:pt>
                <c:pt idx="1">
                  <c:v>0.92533579681254008</c:v>
                </c:pt>
                <c:pt idx="2">
                  <c:v>0.91432114871496106</c:v>
                </c:pt>
                <c:pt idx="3">
                  <c:v>0.9061634170177334</c:v>
                </c:pt>
              </c:numCache>
            </c:numRef>
          </c:val>
          <c:smooth val="0"/>
          <c:extLst>
            <c:ext xmlns:c16="http://schemas.microsoft.com/office/drawing/2014/chart" uri="{C3380CC4-5D6E-409C-BE32-E72D297353CC}">
              <c16:uniqueId val="{00000002-E1CF-4AF1-BFAE-7D3E9DD12C58}"/>
            </c:ext>
          </c:extLst>
        </c:ser>
        <c:ser>
          <c:idx val="2"/>
          <c:order val="1"/>
          <c:tx>
            <c:strRef>
              <c:f>'Figures 17-24, Men 25-54'!$H$18</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E1CF-4AF1-BFAE-7D3E9DD12C58}"/>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1CF-4AF1-BFAE-7D3E9DD12C58}"/>
                </c:ext>
              </c:extLst>
            </c:dLbl>
            <c:dLbl>
              <c:idx val="2"/>
              <c:layout>
                <c:manualLayout>
                  <c:x val="-4.4731770029784026E-2"/>
                  <c:y val="4.3696482255539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DC-4395-B76D-1B96D0D8EDF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25-54'!$I$18:$L$18</c:f>
              <c:numCache>
                <c:formatCode>###0%</c:formatCode>
                <c:ptCount val="4"/>
                <c:pt idx="0">
                  <c:v>0.87865657153023458</c:v>
                </c:pt>
                <c:pt idx="1">
                  <c:v>0.86284489767544481</c:v>
                </c:pt>
                <c:pt idx="2">
                  <c:v>0.84492266326629362</c:v>
                </c:pt>
                <c:pt idx="3">
                  <c:v>0.844652539136025</c:v>
                </c:pt>
              </c:numCache>
            </c:numRef>
          </c:val>
          <c:smooth val="0"/>
          <c:extLst>
            <c:ext xmlns:c16="http://schemas.microsoft.com/office/drawing/2014/chart" uri="{C3380CC4-5D6E-409C-BE32-E72D297353CC}">
              <c16:uniqueId val="{00000005-E1CF-4AF1-BFAE-7D3E9DD12C58}"/>
            </c:ext>
          </c:extLst>
        </c:ser>
        <c:ser>
          <c:idx val="1"/>
          <c:order val="2"/>
          <c:tx>
            <c:strRef>
              <c:f>'Figures 17-24, Men 25-54'!$H$17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1CF-4AF1-BFAE-7D3E9DD12C58}"/>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1CF-4AF1-BFAE-7D3E9DD12C5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25-54'!$I$17:$L$17</c:f>
              <c:numCache>
                <c:formatCode>###0%</c:formatCode>
                <c:ptCount val="4"/>
                <c:pt idx="0">
                  <c:v>0.8345726206573858</c:v>
                </c:pt>
                <c:pt idx="1">
                  <c:v>0.82403996866800722</c:v>
                </c:pt>
                <c:pt idx="2">
                  <c:v>0.76913984199170304</c:v>
                </c:pt>
                <c:pt idx="3">
                  <c:v>0.76377121066256781</c:v>
                </c:pt>
              </c:numCache>
            </c:numRef>
          </c:val>
          <c:smooth val="0"/>
          <c:extLst>
            <c:ext xmlns:c16="http://schemas.microsoft.com/office/drawing/2014/chart" uri="{C3380CC4-5D6E-409C-BE32-E72D297353CC}">
              <c16:uniqueId val="{00000008-E1CF-4AF1-BFAE-7D3E9DD12C58}"/>
            </c:ext>
          </c:extLst>
        </c:ser>
        <c:ser>
          <c:idx val="0"/>
          <c:order val="3"/>
          <c:tx>
            <c:strRef>
              <c:f>'Figures 17-24, Men 25-54'!$H$16</c:f>
              <c:strCache>
                <c:ptCount val="1"/>
                <c:pt idx="0">
                  <c:v>&lt; HS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E1CF-4AF1-BFAE-7D3E9DD12C58}"/>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1CF-4AF1-BFAE-7D3E9DD12C5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25-54'!$I$16:$L$16</c:f>
              <c:numCache>
                <c:formatCode>###0%</c:formatCode>
                <c:ptCount val="4"/>
                <c:pt idx="0">
                  <c:v>0.63229545052938652</c:v>
                </c:pt>
                <c:pt idx="1">
                  <c:v>0.60177265671108171</c:v>
                </c:pt>
                <c:pt idx="2">
                  <c:v>0.61680805524309457</c:v>
                </c:pt>
                <c:pt idx="3">
                  <c:v>0.58122268759107343</c:v>
                </c:pt>
              </c:numCache>
            </c:numRef>
          </c:val>
          <c:smooth val="0"/>
          <c:extLst>
            <c:ext xmlns:c16="http://schemas.microsoft.com/office/drawing/2014/chart" uri="{C3380CC4-5D6E-409C-BE32-E72D297353CC}">
              <c16:uniqueId val="{0000000B-E1CF-4AF1-BFAE-7D3E9DD12C58}"/>
            </c:ext>
          </c:extLst>
        </c:ser>
        <c:dLbls>
          <c:showLegendKey val="0"/>
          <c:showVal val="0"/>
          <c:showCatName val="0"/>
          <c:showSerName val="0"/>
          <c:showPercent val="0"/>
          <c:showBubbleSize val="0"/>
        </c:dLbls>
        <c:marker val="1"/>
        <c:smooth val="0"/>
        <c:axId val="80627136"/>
        <c:axId val="1"/>
      </c:lineChart>
      <c:catAx>
        <c:axId val="8062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5000000000000004"/>
        </c:scaling>
        <c:delete val="1"/>
        <c:axPos val="l"/>
        <c:numFmt formatCode="###0%" sourceLinked="1"/>
        <c:majorTickMark val="out"/>
        <c:minorTickMark val="none"/>
        <c:tickLblPos val="nextTo"/>
        <c:crossAx val="80627136"/>
        <c:crosses val="autoZero"/>
        <c:crossBetween val="between"/>
      </c:valAx>
    </c:plotArea>
    <c:legend>
      <c:legendPos val="r"/>
      <c:layout>
        <c:manualLayout>
          <c:xMode val="edge"/>
          <c:yMode val="edge"/>
          <c:x val="0.74439913395431656"/>
          <c:y val="0.38394037080438226"/>
          <c:w val="0.22953073265627777"/>
          <c:h val="0.3452486203589795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23. Labor Force Participation Rate: Hispanic U.S.-Born</a:t>
            </a:r>
          </a:p>
        </c:rich>
      </c:tx>
      <c:layout>
        <c:manualLayout>
          <c:xMode val="edge"/>
          <c:yMode val="edge"/>
          <c:x val="0.10068338875613192"/>
          <c:y val="3.0001665446782677E-2"/>
        </c:manualLayout>
      </c:layout>
      <c:overlay val="0"/>
    </c:title>
    <c:autoTitleDeleted val="0"/>
    <c:plotArea>
      <c:layout>
        <c:manualLayout>
          <c:layoutTarget val="inner"/>
          <c:xMode val="edge"/>
          <c:yMode val="edge"/>
          <c:x val="3.1814997043135708E-2"/>
          <c:y val="0.17903990201461198"/>
          <c:w val="0.75431567800228871"/>
          <c:h val="0.70080158936363457"/>
        </c:manualLayout>
      </c:layout>
      <c:lineChart>
        <c:grouping val="standard"/>
        <c:varyColors val="0"/>
        <c:ser>
          <c:idx val="3"/>
          <c:order val="0"/>
          <c:tx>
            <c:strRef>
              <c:f>'Figures 17-24, Men 25-54'!$H$27</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AAA5-44FA-A3B7-D75AF1EA2593}"/>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AAA5-44FA-A3B7-D75AF1EA259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25-54'!$I$27:$L$27</c:f>
              <c:numCache>
                <c:formatCode>###0%</c:formatCode>
                <c:ptCount val="4"/>
                <c:pt idx="0">
                  <c:v>0.90544611068617653</c:v>
                </c:pt>
                <c:pt idx="1">
                  <c:v>0.9595360001517993</c:v>
                </c:pt>
                <c:pt idx="2">
                  <c:v>0.93628856262933458</c:v>
                </c:pt>
                <c:pt idx="3">
                  <c:v>0.94229387713306745</c:v>
                </c:pt>
              </c:numCache>
            </c:numRef>
          </c:val>
          <c:smooth val="0"/>
          <c:extLst>
            <c:ext xmlns:c16="http://schemas.microsoft.com/office/drawing/2014/chart" uri="{C3380CC4-5D6E-409C-BE32-E72D297353CC}">
              <c16:uniqueId val="{00000002-AAA5-44FA-A3B7-D75AF1EA2593}"/>
            </c:ext>
          </c:extLst>
        </c:ser>
        <c:ser>
          <c:idx val="2"/>
          <c:order val="1"/>
          <c:tx>
            <c:strRef>
              <c:f>'Figures 17-24, Men 25-54'!$H$26</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1.5384745335656988E-2"/>
                  <c:y val="-3.4429470297366947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A5-44FA-A3B7-D75AF1EA2593}"/>
                </c:ext>
              </c:extLst>
            </c:dLbl>
            <c:dLbl>
              <c:idx val="1"/>
              <c:layout>
                <c:manualLayout>
                  <c:x val="-4.7967756159299901E-17"/>
                  <c:y val="-1.8880575654002842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A5-44FA-A3B7-D75AF1EA2593}"/>
                </c:ext>
              </c:extLst>
            </c:dLbl>
            <c:dLbl>
              <c:idx val="2"/>
              <c:layout>
                <c:manualLayout>
                  <c:x val="0"/>
                  <c:y val="-3.4813849018602017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A5-44FA-A3B7-D75AF1EA2593}"/>
                </c:ext>
              </c:extLst>
            </c:dLbl>
            <c:dLbl>
              <c:idx val="3"/>
              <c:layout>
                <c:manualLayout>
                  <c:x val="-1.3043479153952793E-2"/>
                  <c:y val="-1.5280137866146841E-2"/>
                </c:manualLayout>
              </c:layout>
              <c:numFmt formatCode="0%" sourceLinked="0"/>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A5-44FA-A3B7-D75AF1EA259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25-54'!$I$26:$L$26</c:f>
              <c:numCache>
                <c:formatCode>###0%</c:formatCode>
                <c:ptCount val="4"/>
                <c:pt idx="0">
                  <c:v>0.90278500012381169</c:v>
                </c:pt>
                <c:pt idx="1">
                  <c:v>0.93088728900131346</c:v>
                </c:pt>
                <c:pt idx="2">
                  <c:v>0.8900586430583789</c:v>
                </c:pt>
                <c:pt idx="3">
                  <c:v>0.87401352765843099</c:v>
                </c:pt>
              </c:numCache>
            </c:numRef>
          </c:val>
          <c:smooth val="0"/>
          <c:extLst>
            <c:ext xmlns:c16="http://schemas.microsoft.com/office/drawing/2014/chart" uri="{C3380CC4-5D6E-409C-BE32-E72D297353CC}">
              <c16:uniqueId val="{00000007-AAA5-44FA-A3B7-D75AF1EA2593}"/>
            </c:ext>
          </c:extLst>
        </c:ser>
        <c:ser>
          <c:idx val="1"/>
          <c:order val="2"/>
          <c:tx>
            <c:strRef>
              <c:f>'Figures 17-24, Men 25-54'!$H$25</c:f>
              <c:strCache>
                <c:ptCount val="1"/>
                <c:pt idx="0">
                  <c:v>HS only</c:v>
                </c:pt>
              </c:strCache>
            </c:strRef>
          </c:tx>
          <c:marker>
            <c:symbol val="circle"/>
            <c:size val="5"/>
            <c:spPr>
              <a:solidFill>
                <a:schemeClr val="bg1"/>
              </a:solidFill>
            </c:spPr>
          </c:marker>
          <c:dLbls>
            <c:dLbl>
              <c:idx val="0"/>
              <c:layout>
                <c:manualLayout>
                  <c:x val="-8.6386893945949068E-3"/>
                  <c:y val="5.4602651202895668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A5-44FA-A3B7-D75AF1EA2593}"/>
                </c:ext>
              </c:extLst>
            </c:dLbl>
            <c:dLbl>
              <c:idx val="1"/>
              <c:layout>
                <c:manualLayout>
                  <c:x val="-5.4030169305759853E-3"/>
                  <c:y val="6.0151416091039162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A5-44FA-A3B7-D75AF1EA2593}"/>
                </c:ext>
              </c:extLst>
            </c:dLbl>
            <c:dLbl>
              <c:idx val="2"/>
              <c:layout>
                <c:manualLayout>
                  <c:x val="-8.3997208911640881E-3"/>
                  <c:y val="5.3684692419527752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A5-44FA-A3B7-D75AF1EA2593}"/>
                </c:ext>
              </c:extLst>
            </c:dLbl>
            <c:dLbl>
              <c:idx val="3"/>
              <c:layout>
                <c:manualLayout>
                  <c:x val="-1.3265826915042666E-2"/>
                  <c:y val="-1.4645256902328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0F-4A91-9CA9-463323372FAC}"/>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25-54'!$I$25:$L$25</c:f>
              <c:numCache>
                <c:formatCode>###0%</c:formatCode>
                <c:ptCount val="4"/>
                <c:pt idx="0">
                  <c:v>0.89213820715568648</c:v>
                </c:pt>
                <c:pt idx="1">
                  <c:v>0.88000147035822673</c:v>
                </c:pt>
                <c:pt idx="2">
                  <c:v>0.86923872578280348</c:v>
                </c:pt>
                <c:pt idx="3">
                  <c:v>0.83482879920831565</c:v>
                </c:pt>
              </c:numCache>
            </c:numRef>
          </c:val>
          <c:smooth val="0"/>
          <c:extLst>
            <c:ext xmlns:c16="http://schemas.microsoft.com/office/drawing/2014/chart" uri="{C3380CC4-5D6E-409C-BE32-E72D297353CC}">
              <c16:uniqueId val="{0000000B-AAA5-44FA-A3B7-D75AF1EA2593}"/>
            </c:ext>
          </c:extLst>
        </c:ser>
        <c:ser>
          <c:idx val="0"/>
          <c:order val="3"/>
          <c:tx>
            <c:strRef>
              <c:f>'Figures 17-24, Men 25-54'!$H$24</c:f>
              <c:strCache>
                <c:ptCount val="1"/>
                <c:pt idx="0">
                  <c:v>&lt; HS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C-AAA5-44FA-A3B7-D75AF1EA2593}"/>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D-AAA5-44FA-A3B7-D75AF1EA259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25-54'!$I$24:$L$24</c:f>
              <c:numCache>
                <c:formatCode>###0%</c:formatCode>
                <c:ptCount val="4"/>
                <c:pt idx="0">
                  <c:v>0.7612786058597939</c:v>
                </c:pt>
                <c:pt idx="1">
                  <c:v>0.80495243446569742</c:v>
                </c:pt>
                <c:pt idx="2">
                  <c:v>0.74202840397496705</c:v>
                </c:pt>
                <c:pt idx="3">
                  <c:v>0.80805446071161324</c:v>
                </c:pt>
              </c:numCache>
            </c:numRef>
          </c:val>
          <c:smooth val="0"/>
          <c:extLst>
            <c:ext xmlns:c16="http://schemas.microsoft.com/office/drawing/2014/chart" uri="{C3380CC4-5D6E-409C-BE32-E72D297353CC}">
              <c16:uniqueId val="{0000000E-AAA5-44FA-A3B7-D75AF1EA2593}"/>
            </c:ext>
          </c:extLst>
        </c:ser>
        <c:dLbls>
          <c:showLegendKey val="0"/>
          <c:showVal val="0"/>
          <c:showCatName val="0"/>
          <c:showSerName val="0"/>
          <c:showPercent val="0"/>
          <c:showBubbleSize val="0"/>
        </c:dLbls>
        <c:marker val="1"/>
        <c:smooth val="0"/>
        <c:axId val="74080048"/>
        <c:axId val="1"/>
      </c:lineChart>
      <c:catAx>
        <c:axId val="740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1"/>
        <c:axPos val="l"/>
        <c:numFmt formatCode="###0%" sourceLinked="1"/>
        <c:majorTickMark val="out"/>
        <c:minorTickMark val="none"/>
        <c:tickLblPos val="nextTo"/>
        <c:crossAx val="74080048"/>
        <c:crosses val="autoZero"/>
        <c:crossBetween val="between"/>
      </c:valAx>
    </c:plotArea>
    <c:legend>
      <c:legendPos val="r"/>
      <c:layout>
        <c:manualLayout>
          <c:xMode val="edge"/>
          <c:yMode val="edge"/>
          <c:x val="0.7531997697415761"/>
          <c:y val="0.25618666233046788"/>
          <c:w val="0.22595999259883637"/>
          <c:h val="0.4352749503023593"/>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20. Employment Rate: White U.S.-Born</a:t>
            </a:r>
          </a:p>
        </c:rich>
      </c:tx>
      <c:layout>
        <c:manualLayout>
          <c:xMode val="edge"/>
          <c:yMode val="edge"/>
          <c:x val="0.20397706181791916"/>
          <c:y val="1.8453079775424566E-2"/>
        </c:manualLayout>
      </c:layout>
      <c:overlay val="1"/>
    </c:title>
    <c:autoTitleDeleted val="0"/>
    <c:plotArea>
      <c:layout>
        <c:manualLayout>
          <c:layoutTarget val="inner"/>
          <c:xMode val="edge"/>
          <c:yMode val="edge"/>
          <c:x val="5.7051111504811979E-2"/>
          <c:y val="9.273834985876854E-2"/>
          <c:w val="0.68926245824792154"/>
          <c:h val="0.76956934580199698"/>
        </c:manualLayout>
      </c:layout>
      <c:lineChart>
        <c:grouping val="standard"/>
        <c:varyColors val="0"/>
        <c:ser>
          <c:idx val="3"/>
          <c:order val="0"/>
          <c:tx>
            <c:strRef>
              <c:f>'Figures 17-24, Men 25-54'!$B$35</c:f>
              <c:strCache>
                <c:ptCount val="1"/>
                <c:pt idx="0">
                  <c:v>≥Bachelor's</c:v>
                </c:pt>
              </c:strCache>
            </c:strRef>
          </c:tx>
          <c:marker>
            <c:symbol val="circle"/>
            <c:size val="5"/>
            <c:spPr>
              <a:solidFill>
                <a:schemeClr val="bg1"/>
              </a:solidFill>
            </c:spPr>
          </c:marker>
          <c:dLbls>
            <c:dLbl>
              <c:idx val="0"/>
              <c:layout>
                <c:manualLayout>
                  <c:x val="-4.3689692465433208E-2"/>
                  <c:y val="-5.1218920364063281E-2"/>
                </c:manualLayout>
              </c:layout>
              <c:spPr/>
              <c:txPr>
                <a:bodyPr/>
                <a:lstStyle/>
                <a:p>
                  <a:pPr>
                    <a:defRPr sz="1000" b="0" i="0" u="none" strike="noStrike" baseline="0">
                      <a:solidFill>
                        <a:srgbClr val="7030A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D4-4CAD-AC40-37E7908D59B1}"/>
                </c:ext>
              </c:extLst>
            </c:dLbl>
            <c:dLbl>
              <c:idx val="1"/>
              <c:layout>
                <c:manualLayout>
                  <c:x val="-4.3689692465433257E-2"/>
                  <c:y val="-4.6605650420207138E-2"/>
                </c:manualLayout>
              </c:layout>
              <c:spPr/>
              <c:txPr>
                <a:bodyPr/>
                <a:lstStyle/>
                <a:p>
                  <a:pPr>
                    <a:defRPr sz="1000" b="0" i="0" u="none" strike="noStrike" baseline="0">
                      <a:solidFill>
                        <a:srgbClr val="7030A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D4-4CAD-AC40-37E7908D59B1}"/>
                </c:ext>
              </c:extLst>
            </c:dLbl>
            <c:dLbl>
              <c:idx val="2"/>
              <c:layout>
                <c:manualLayout>
                  <c:x val="-4.3689692465433208E-2"/>
                  <c:y val="-4.6605650420207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D0-494B-8CB1-3DE02A6FFBEB}"/>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25-54'!$C$35:$F$35</c:f>
              <c:numCache>
                <c:formatCode>###0%</c:formatCode>
                <c:ptCount val="4"/>
                <c:pt idx="0">
                  <c:v>0.95343252700179715</c:v>
                </c:pt>
                <c:pt idx="1">
                  <c:v>0.94330409969466766</c:v>
                </c:pt>
                <c:pt idx="2">
                  <c:v>0.93428148633933905</c:v>
                </c:pt>
                <c:pt idx="3">
                  <c:v>0.93423136772122239</c:v>
                </c:pt>
              </c:numCache>
            </c:numRef>
          </c:val>
          <c:smooth val="0"/>
          <c:extLst>
            <c:ext xmlns:c16="http://schemas.microsoft.com/office/drawing/2014/chart" uri="{C3380CC4-5D6E-409C-BE32-E72D297353CC}">
              <c16:uniqueId val="{00000002-EDD4-4CAD-AC40-37E7908D59B1}"/>
            </c:ext>
          </c:extLst>
        </c:ser>
        <c:ser>
          <c:idx val="2"/>
          <c:order val="1"/>
          <c:tx>
            <c:strRef>
              <c:f>'Figures 17-24, Men 25-54'!$B$34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4497524149687476E-2"/>
                  <c:y val="-3.2580377295520269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D4-4CAD-AC40-37E7908D59B1}"/>
                </c:ext>
              </c:extLst>
            </c:dLbl>
            <c:dLbl>
              <c:idx val="1"/>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DD4-4CAD-AC40-37E7908D59B1}"/>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25-54'!$C$34:$F$34</c:f>
              <c:numCache>
                <c:formatCode>###0%</c:formatCode>
                <c:ptCount val="4"/>
                <c:pt idx="0">
                  <c:v>0.91608565714464374</c:v>
                </c:pt>
                <c:pt idx="1">
                  <c:v>0.90017030512925489</c:v>
                </c:pt>
                <c:pt idx="2">
                  <c:v>0.8793066918657434</c:v>
                </c:pt>
                <c:pt idx="3">
                  <c:v>0.86835674605365687</c:v>
                </c:pt>
              </c:numCache>
            </c:numRef>
          </c:val>
          <c:smooth val="0"/>
          <c:extLst>
            <c:ext xmlns:c16="http://schemas.microsoft.com/office/drawing/2014/chart" uri="{C3380CC4-5D6E-409C-BE32-E72D297353CC}">
              <c16:uniqueId val="{00000005-EDD4-4CAD-AC40-37E7908D59B1}"/>
            </c:ext>
          </c:extLst>
        </c:ser>
        <c:ser>
          <c:idx val="1"/>
          <c:order val="2"/>
          <c:tx>
            <c:strRef>
              <c:f>'Figures 17-24, Men 25-54'!$B$33</c:f>
              <c:strCache>
                <c:ptCount val="1"/>
                <c:pt idx="0">
                  <c:v>HS only</c:v>
                </c:pt>
              </c:strCache>
            </c:strRef>
          </c:tx>
          <c:marker>
            <c:symbol val="circle"/>
            <c:size val="5"/>
            <c:spPr>
              <a:solidFill>
                <a:schemeClr val="bg1"/>
              </a:solidFill>
            </c:spPr>
          </c:marker>
          <c:dLbls>
            <c:dLbl>
              <c:idx val="0"/>
              <c:layout>
                <c:manualLayout>
                  <c:x val="-2.777777777777803E-3"/>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D4-4CAD-AC40-37E7908D59B1}"/>
                </c:ext>
              </c:extLst>
            </c:dLbl>
            <c:dLbl>
              <c:idx val="1"/>
              <c:layout>
                <c:manualLayout>
                  <c:x val="0"/>
                  <c:y val="6.0185185185185182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D4-4CAD-AC40-37E7908D59B1}"/>
                </c:ext>
              </c:extLst>
            </c:dLbl>
            <c:dLbl>
              <c:idx val="2"/>
              <c:layout>
                <c:manualLayout>
                  <c:x val="-8.3332673782911312E-3"/>
                  <c:y val="5.530089406230371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D4-4CAD-AC40-37E7908D59B1}"/>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25-54'!$C$33:$F$33</c:f>
              <c:numCache>
                <c:formatCode>###0%</c:formatCode>
                <c:ptCount val="4"/>
                <c:pt idx="0">
                  <c:v>0.89225869792188273</c:v>
                </c:pt>
                <c:pt idx="1">
                  <c:v>0.87099407782706995</c:v>
                </c:pt>
                <c:pt idx="2">
                  <c:v>0.83216043579397114</c:v>
                </c:pt>
                <c:pt idx="3">
                  <c:v>0.81113212867503715</c:v>
                </c:pt>
              </c:numCache>
            </c:numRef>
          </c:val>
          <c:smooth val="0"/>
          <c:extLst>
            <c:ext xmlns:c16="http://schemas.microsoft.com/office/drawing/2014/chart" uri="{C3380CC4-5D6E-409C-BE32-E72D297353CC}">
              <c16:uniqueId val="{00000009-EDD4-4CAD-AC40-37E7908D59B1}"/>
            </c:ext>
          </c:extLst>
        </c:ser>
        <c:ser>
          <c:idx val="0"/>
          <c:order val="3"/>
          <c:tx>
            <c:strRef>
              <c:f>'Figures 17-24, Men 25-54'!$B$32</c:f>
              <c:strCache>
                <c:ptCount val="1"/>
                <c:pt idx="0">
                  <c:v>&lt; HS</c:v>
                </c:pt>
              </c:strCache>
            </c:strRef>
          </c:tx>
          <c:marker>
            <c:symbol val="circle"/>
            <c:size val="5"/>
            <c:spPr>
              <a:solidFill>
                <a:schemeClr val="bg1"/>
              </a:solidFill>
            </c:spPr>
          </c:marker>
          <c:dLbls>
            <c:dLbl>
              <c:idx val="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DD4-4CAD-AC40-37E7908D59B1}"/>
                </c:ext>
              </c:extLst>
            </c:dLbl>
            <c:dLbl>
              <c:idx val="1"/>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EDD4-4CAD-AC40-37E7908D59B1}"/>
                </c:ext>
              </c:extLst>
            </c:dLbl>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25-54'!$C$31:$F$31</c:f>
              <c:strCache>
                <c:ptCount val="4"/>
                <c:pt idx="0">
                  <c:v>Q4 2000</c:v>
                </c:pt>
                <c:pt idx="1">
                  <c:v>Q4 2006</c:v>
                </c:pt>
                <c:pt idx="2">
                  <c:v>Q4 2019</c:v>
                </c:pt>
                <c:pt idx="3">
                  <c:v>Q4 2022</c:v>
                </c:pt>
              </c:strCache>
            </c:strRef>
          </c:cat>
          <c:val>
            <c:numRef>
              <c:f>'Figures 17-24, Men 25-54'!$C$32:$F$32</c:f>
              <c:numCache>
                <c:formatCode>###0%</c:formatCode>
                <c:ptCount val="4"/>
                <c:pt idx="0">
                  <c:v>0.74474218675537029</c:v>
                </c:pt>
                <c:pt idx="1">
                  <c:v>0.70747689912335132</c:v>
                </c:pt>
                <c:pt idx="2">
                  <c:v>0.65765518173337456</c:v>
                </c:pt>
                <c:pt idx="3">
                  <c:v>0.6577916205918426</c:v>
                </c:pt>
              </c:numCache>
            </c:numRef>
          </c:val>
          <c:smooth val="0"/>
          <c:extLst>
            <c:ext xmlns:c16="http://schemas.microsoft.com/office/drawing/2014/chart" uri="{C3380CC4-5D6E-409C-BE32-E72D297353CC}">
              <c16:uniqueId val="{0000000C-EDD4-4CAD-AC40-37E7908D59B1}"/>
            </c:ext>
          </c:extLst>
        </c:ser>
        <c:dLbls>
          <c:showLegendKey val="0"/>
          <c:showVal val="0"/>
          <c:showCatName val="0"/>
          <c:showSerName val="0"/>
          <c:showPercent val="0"/>
          <c:showBubbleSize val="0"/>
        </c:dLbls>
        <c:marker val="1"/>
        <c:smooth val="0"/>
        <c:axId val="77644304"/>
        <c:axId val="1"/>
      </c:lineChart>
      <c:catAx>
        <c:axId val="7764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55000000000000004"/>
        </c:scaling>
        <c:delete val="1"/>
        <c:axPos val="l"/>
        <c:numFmt formatCode="###0%" sourceLinked="1"/>
        <c:majorTickMark val="out"/>
        <c:minorTickMark val="none"/>
        <c:tickLblPos val="nextTo"/>
        <c:crossAx val="77644304"/>
        <c:crosses val="autoZero"/>
        <c:crossBetween val="between"/>
        <c:majorUnit val="0.1"/>
      </c:valAx>
    </c:plotArea>
    <c:legend>
      <c:legendPos val="r"/>
      <c:layout>
        <c:manualLayout>
          <c:xMode val="edge"/>
          <c:yMode val="edge"/>
          <c:x val="0.75217550125821908"/>
          <c:y val="0.24301398365667395"/>
          <c:w val="0.21945612468544529"/>
          <c:h val="0.4707079153541248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24. Labor Force Participation Rate: White U.S.-Born</a:t>
            </a:r>
          </a:p>
        </c:rich>
      </c:tx>
      <c:overlay val="1"/>
    </c:title>
    <c:autoTitleDeleted val="0"/>
    <c:plotArea>
      <c:layout>
        <c:manualLayout>
          <c:layoutTarget val="inner"/>
          <c:xMode val="edge"/>
          <c:yMode val="edge"/>
          <c:x val="3.1205673758865248E-2"/>
          <c:y val="0.15007470107734866"/>
          <c:w val="0.7509322610310244"/>
          <c:h val="0.73741342376357244"/>
        </c:manualLayout>
      </c:layout>
      <c:lineChart>
        <c:grouping val="standard"/>
        <c:varyColors val="0"/>
        <c:ser>
          <c:idx val="3"/>
          <c:order val="0"/>
          <c:tx>
            <c:strRef>
              <c:f>'Figures 17-24, Men 25-54'!$H$35</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3382-41B5-B041-4E15F5F54051}"/>
                </c:ext>
              </c:extLst>
            </c:dLbl>
            <c:dLbl>
              <c:idx val="1"/>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3382-41B5-B041-4E15F5F54051}"/>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25-54'!$I$35:$L$35</c:f>
              <c:numCache>
                <c:formatCode>###0%</c:formatCode>
                <c:ptCount val="4"/>
                <c:pt idx="0">
                  <c:v>0.96510031748138647</c:v>
                </c:pt>
                <c:pt idx="1">
                  <c:v>0.95784967407173272</c:v>
                </c:pt>
                <c:pt idx="2">
                  <c:v>0.948844572246343</c:v>
                </c:pt>
                <c:pt idx="3">
                  <c:v>0.94887210392021148</c:v>
                </c:pt>
              </c:numCache>
            </c:numRef>
          </c:val>
          <c:smooth val="0"/>
          <c:extLst>
            <c:ext xmlns:c16="http://schemas.microsoft.com/office/drawing/2014/chart" uri="{C3380CC4-5D6E-409C-BE32-E72D297353CC}">
              <c16:uniqueId val="{00000002-3382-41B5-B041-4E15F5F54051}"/>
            </c:ext>
          </c:extLst>
        </c:ser>
        <c:ser>
          <c:idx val="2"/>
          <c:order val="1"/>
          <c:tx>
            <c:strRef>
              <c:f>'Figures 17-24, Men 25-54'!$H$34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200956103249068E-2"/>
                  <c:y val="-3.6718362785360184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82-41B5-B041-4E15F5F54051}"/>
                </c:ext>
              </c:extLst>
            </c:dLbl>
            <c:dLbl>
              <c:idx val="1"/>
              <c:layout>
                <c:manualLayout>
                  <c:x val="-4.4264295300758268E-2"/>
                  <c:y val="-3.6718362785360226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82-41B5-B041-4E15F5F54051}"/>
                </c:ext>
              </c:extLst>
            </c:dLbl>
            <c:dLbl>
              <c:idx val="2"/>
              <c:layout>
                <c:manualLayout>
                  <c:x val="-3.6519029569025765E-2"/>
                  <c:y val="-4.5781805816089892E-2"/>
                </c:manualLayout>
              </c:layout>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82-41B5-B041-4E15F5F54051}"/>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25-54'!$I$34:$L$34</c:f>
              <c:numCache>
                <c:formatCode>###0%</c:formatCode>
                <c:ptCount val="4"/>
                <c:pt idx="0">
                  <c:v>0.93450239558897408</c:v>
                </c:pt>
                <c:pt idx="1">
                  <c:v>0.92407702143271875</c:v>
                </c:pt>
                <c:pt idx="2">
                  <c:v>0.90070918274973755</c:v>
                </c:pt>
                <c:pt idx="3">
                  <c:v>0.89127414125240034</c:v>
                </c:pt>
              </c:numCache>
            </c:numRef>
          </c:val>
          <c:smooth val="0"/>
          <c:extLst>
            <c:ext xmlns:c16="http://schemas.microsoft.com/office/drawing/2014/chart" uri="{C3380CC4-5D6E-409C-BE32-E72D297353CC}">
              <c16:uniqueId val="{00000006-3382-41B5-B041-4E15F5F54051}"/>
            </c:ext>
          </c:extLst>
        </c:ser>
        <c:ser>
          <c:idx val="1"/>
          <c:order val="2"/>
          <c:tx>
            <c:strRef>
              <c:f>'Figures 17-24, Men 25-54'!$H$33</c:f>
              <c:strCache>
                <c:ptCount val="1"/>
                <c:pt idx="0">
                  <c:v>HS only</c:v>
                </c:pt>
              </c:strCache>
            </c:strRef>
          </c:tx>
          <c:marker>
            <c:symbol val="circle"/>
            <c:size val="5"/>
            <c:spPr>
              <a:solidFill>
                <a:schemeClr val="bg1"/>
              </a:solidFill>
            </c:spPr>
          </c:marker>
          <c:dLbls>
            <c:dLbl>
              <c:idx val="0"/>
              <c:layout>
                <c:manualLayout>
                  <c:x val="-2.5462668816039986E-17"/>
                  <c:y val="5.0925925925925923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82-41B5-B041-4E15F5F54051}"/>
                </c:ext>
              </c:extLst>
            </c:dLbl>
            <c:dLbl>
              <c:idx val="1"/>
              <c:layout>
                <c:manualLayout>
                  <c:x val="0"/>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82-41B5-B041-4E15F5F54051}"/>
                </c:ext>
              </c:extLst>
            </c:dLbl>
            <c:dLbl>
              <c:idx val="2"/>
              <c:layout>
                <c:manualLayout>
                  <c:x val="2.7778437186816544E-3"/>
                  <c:y val="4.6275706146389269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82-41B5-B041-4E15F5F54051}"/>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25-54'!$I$33:$L$33</c:f>
              <c:numCache>
                <c:formatCode>###0%</c:formatCode>
                <c:ptCount val="4"/>
                <c:pt idx="0">
                  <c:v>0.91648440734994463</c:v>
                </c:pt>
                <c:pt idx="1">
                  <c:v>0.90526211999817208</c:v>
                </c:pt>
                <c:pt idx="2">
                  <c:v>0.86155283575821173</c:v>
                </c:pt>
                <c:pt idx="3">
                  <c:v>0.83512480312567983</c:v>
                </c:pt>
              </c:numCache>
            </c:numRef>
          </c:val>
          <c:smooth val="0"/>
          <c:extLst>
            <c:ext xmlns:c16="http://schemas.microsoft.com/office/drawing/2014/chart" uri="{C3380CC4-5D6E-409C-BE32-E72D297353CC}">
              <c16:uniqueId val="{0000000A-3382-41B5-B041-4E15F5F54051}"/>
            </c:ext>
          </c:extLst>
        </c:ser>
        <c:ser>
          <c:idx val="0"/>
          <c:order val="3"/>
          <c:tx>
            <c:strRef>
              <c:f>'Figures 17-24, Men 25-54'!$H$32</c:f>
              <c:strCache>
                <c:ptCount val="1"/>
                <c:pt idx="0">
                  <c:v>&lt; HS</c:v>
                </c:pt>
              </c:strCache>
            </c:strRef>
          </c:tx>
          <c:marker>
            <c:symbol val="circle"/>
            <c:size val="5"/>
            <c:spPr>
              <a:solidFill>
                <a:schemeClr val="bg1"/>
              </a:solidFill>
            </c:spPr>
          </c:marker>
          <c:dLbls>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17-24, Men 25-54'!$I$31:$L$31</c:f>
              <c:strCache>
                <c:ptCount val="4"/>
                <c:pt idx="0">
                  <c:v>Q4 2000</c:v>
                </c:pt>
                <c:pt idx="1">
                  <c:v>Q4 2006</c:v>
                </c:pt>
                <c:pt idx="2">
                  <c:v>Q4 2019</c:v>
                </c:pt>
                <c:pt idx="3">
                  <c:v>Q4 2022</c:v>
                </c:pt>
              </c:strCache>
            </c:strRef>
          </c:cat>
          <c:val>
            <c:numRef>
              <c:f>'Figures 17-24, Men 25-54'!$I$32:$L$32</c:f>
              <c:numCache>
                <c:formatCode>###0%</c:formatCode>
                <c:ptCount val="4"/>
                <c:pt idx="0">
                  <c:v>0.78777521514554039</c:v>
                </c:pt>
                <c:pt idx="1">
                  <c:v>0.75439358553435698</c:v>
                </c:pt>
                <c:pt idx="2">
                  <c:v>0.70772638772419905</c:v>
                </c:pt>
                <c:pt idx="3">
                  <c:v>0.69194634521278209</c:v>
                </c:pt>
              </c:numCache>
            </c:numRef>
          </c:val>
          <c:smooth val="0"/>
          <c:extLst>
            <c:ext xmlns:c16="http://schemas.microsoft.com/office/drawing/2014/chart" uri="{C3380CC4-5D6E-409C-BE32-E72D297353CC}">
              <c16:uniqueId val="{0000000B-3382-41B5-B041-4E15F5F54051}"/>
            </c:ext>
          </c:extLst>
        </c:ser>
        <c:dLbls>
          <c:showLegendKey val="0"/>
          <c:showVal val="0"/>
          <c:showCatName val="0"/>
          <c:showSerName val="0"/>
          <c:showPercent val="0"/>
          <c:showBubbleSize val="0"/>
        </c:dLbls>
        <c:marker val="1"/>
        <c:smooth val="0"/>
        <c:axId val="88158528"/>
        <c:axId val="1"/>
      </c:lineChart>
      <c:catAx>
        <c:axId val="8815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60000000000000009"/>
        </c:scaling>
        <c:delete val="1"/>
        <c:axPos val="l"/>
        <c:numFmt formatCode="###0%" sourceLinked="1"/>
        <c:majorTickMark val="out"/>
        <c:minorTickMark val="none"/>
        <c:tickLblPos val="nextTo"/>
        <c:crossAx val="88158528"/>
        <c:crosses val="autoZero"/>
        <c:crossBetween val="between"/>
        <c:majorUnit val="0.1"/>
      </c:valAx>
    </c:plotArea>
    <c:legend>
      <c:legendPos val="r"/>
      <c:layout>
        <c:manualLayout>
          <c:xMode val="edge"/>
          <c:yMode val="edge"/>
          <c:x val="0.75045410996173967"/>
          <c:y val="0.25055393133763909"/>
          <c:w val="0.21945611610915861"/>
          <c:h val="0.461793940091301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25. Employment Rate: All U.S.-Born</a:t>
            </a:r>
          </a:p>
        </c:rich>
      </c:tx>
      <c:overlay val="1"/>
    </c:title>
    <c:autoTitleDeleted val="0"/>
    <c:plotArea>
      <c:layout>
        <c:manualLayout>
          <c:layoutTarget val="inner"/>
          <c:xMode val="edge"/>
          <c:yMode val="edge"/>
          <c:x val="3.4658739086185657E-2"/>
          <c:y val="0.11915318277523002"/>
          <c:w val="0.72909871980288177"/>
          <c:h val="0.75408343187870752"/>
        </c:manualLayout>
      </c:layout>
      <c:lineChart>
        <c:grouping val="standard"/>
        <c:varyColors val="0"/>
        <c:ser>
          <c:idx val="3"/>
          <c:order val="0"/>
          <c:tx>
            <c:strRef>
              <c:f>'Figures 25-32, Women 25-54'!$B$12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9349-4732-9DB3-FF77A3FC1654}"/>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9349-4732-9DB3-FF77A3FC1654}"/>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25-54'!$C$12:$F$12</c:f>
              <c:numCache>
                <c:formatCode>###0%</c:formatCode>
                <c:ptCount val="4"/>
                <c:pt idx="0">
                  <c:v>0.82937234783649538</c:v>
                </c:pt>
                <c:pt idx="1">
                  <c:v>0.83491208774521097</c:v>
                </c:pt>
                <c:pt idx="2">
                  <c:v>0.86044507224127631</c:v>
                </c:pt>
                <c:pt idx="3" formatCode="###0.0%">
                  <c:v>0.85592334424804828</c:v>
                </c:pt>
              </c:numCache>
            </c:numRef>
          </c:val>
          <c:smooth val="0"/>
          <c:extLst>
            <c:ext xmlns:c16="http://schemas.microsoft.com/office/drawing/2014/chart" uri="{C3380CC4-5D6E-409C-BE32-E72D297353CC}">
              <c16:uniqueId val="{00000002-9349-4732-9DB3-FF77A3FC1654}"/>
            </c:ext>
          </c:extLst>
        </c:ser>
        <c:ser>
          <c:idx val="2"/>
          <c:order val="1"/>
          <c:tx>
            <c:strRef>
              <c:f>'Figures 25-32, Women 25-54'!$B$11</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3-9349-4732-9DB3-FF77A3FC1654}"/>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4-9349-4732-9DB3-FF77A3FC1654}"/>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25-54'!$C$11:$F$11</c:f>
              <c:numCache>
                <c:formatCode>###0%</c:formatCode>
                <c:ptCount val="4"/>
                <c:pt idx="0">
                  <c:v>0.79470067927565613</c:v>
                </c:pt>
                <c:pt idx="1">
                  <c:v>0.77173684117271302</c:v>
                </c:pt>
                <c:pt idx="2">
                  <c:v>0.76231919937005377</c:v>
                </c:pt>
                <c:pt idx="3" formatCode="###0.0%">
                  <c:v>0.75225628142726042</c:v>
                </c:pt>
              </c:numCache>
            </c:numRef>
          </c:val>
          <c:smooth val="0"/>
          <c:extLst>
            <c:ext xmlns:c16="http://schemas.microsoft.com/office/drawing/2014/chart" uri="{C3380CC4-5D6E-409C-BE32-E72D297353CC}">
              <c16:uniqueId val="{00000005-9349-4732-9DB3-FF77A3FC1654}"/>
            </c:ext>
          </c:extLst>
        </c:ser>
        <c:ser>
          <c:idx val="1"/>
          <c:order val="2"/>
          <c:tx>
            <c:strRef>
              <c:f>'Figures 25-32, Women 25-54'!$B$10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9349-4732-9DB3-FF77A3FC1654}"/>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9349-4732-9DB3-FF77A3FC1654}"/>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25-54'!$C$10:$F$10</c:f>
              <c:numCache>
                <c:formatCode>###0%</c:formatCode>
                <c:ptCount val="4"/>
                <c:pt idx="0">
                  <c:v>0.73336392246624271</c:v>
                </c:pt>
                <c:pt idx="1">
                  <c:v>0.70868502173047998</c:v>
                </c:pt>
                <c:pt idx="2">
                  <c:v>0.66461677775885586</c:v>
                </c:pt>
                <c:pt idx="3" formatCode="###0.0%">
                  <c:v>0.65338196135478721</c:v>
                </c:pt>
              </c:numCache>
            </c:numRef>
          </c:val>
          <c:smooth val="0"/>
          <c:extLst>
            <c:ext xmlns:c16="http://schemas.microsoft.com/office/drawing/2014/chart" uri="{C3380CC4-5D6E-409C-BE32-E72D297353CC}">
              <c16:uniqueId val="{00000008-9349-4732-9DB3-FF77A3FC1654}"/>
            </c:ext>
          </c:extLst>
        </c:ser>
        <c:ser>
          <c:idx val="0"/>
          <c:order val="3"/>
          <c:tx>
            <c:strRef>
              <c:f>'Figures 25-32, Women 25-54'!$B$9</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9349-4732-9DB3-FF77A3FC1654}"/>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9349-4732-9DB3-FF77A3FC1654}"/>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25-54'!$C$9:$F$9</c:f>
              <c:numCache>
                <c:formatCode>###0%</c:formatCode>
                <c:ptCount val="4"/>
                <c:pt idx="0">
                  <c:v>0.5100327966881435</c:v>
                </c:pt>
                <c:pt idx="1">
                  <c:v>0.46667743917427673</c:v>
                </c:pt>
                <c:pt idx="2">
                  <c:v>0.47478706431145346</c:v>
                </c:pt>
                <c:pt idx="3" formatCode="###0.0%">
                  <c:v>0.44055586037325895</c:v>
                </c:pt>
              </c:numCache>
            </c:numRef>
          </c:val>
          <c:smooth val="0"/>
          <c:extLst>
            <c:ext xmlns:c16="http://schemas.microsoft.com/office/drawing/2014/chart" uri="{C3380CC4-5D6E-409C-BE32-E72D297353CC}">
              <c16:uniqueId val="{0000000B-9349-4732-9DB3-FF77A3FC1654}"/>
            </c:ext>
          </c:extLst>
        </c:ser>
        <c:dLbls>
          <c:showLegendKey val="0"/>
          <c:showVal val="0"/>
          <c:showCatName val="0"/>
          <c:showSerName val="0"/>
          <c:showPercent val="0"/>
          <c:showBubbleSize val="0"/>
        </c:dLbls>
        <c:marker val="1"/>
        <c:smooth val="0"/>
        <c:axId val="81589440"/>
        <c:axId val="1"/>
      </c:lineChart>
      <c:catAx>
        <c:axId val="8158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1"/>
        <c:axPos val="l"/>
        <c:numFmt formatCode="###0%" sourceLinked="1"/>
        <c:majorTickMark val="out"/>
        <c:minorTickMark val="none"/>
        <c:tickLblPos val="nextTo"/>
        <c:crossAx val="81589440"/>
        <c:crosses val="autoZero"/>
        <c:crossBetween val="between"/>
        <c:majorUnit val="0.1"/>
      </c:valAx>
    </c:plotArea>
    <c:legend>
      <c:legendPos val="r"/>
      <c:layout>
        <c:manualLayout>
          <c:xMode val="edge"/>
          <c:yMode val="edge"/>
          <c:x val="0.77321091542946441"/>
          <c:y val="0.30794176890679364"/>
          <c:w val="0.20995572118370698"/>
          <c:h val="0.379483611060245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26. Employment Rate: Black U.S.-Born</a:t>
            </a:r>
          </a:p>
        </c:rich>
      </c:tx>
      <c:overlay val="1"/>
    </c:title>
    <c:autoTitleDeleted val="0"/>
    <c:plotArea>
      <c:layout>
        <c:manualLayout>
          <c:layoutTarget val="inner"/>
          <c:xMode val="edge"/>
          <c:yMode val="edge"/>
          <c:x val="2.1813224267211998E-2"/>
          <c:y val="0.12743360463919268"/>
          <c:w val="0.70021716610577056"/>
          <c:h val="0.75432852450170251"/>
        </c:manualLayout>
      </c:layout>
      <c:lineChart>
        <c:grouping val="standard"/>
        <c:varyColors val="0"/>
        <c:ser>
          <c:idx val="3"/>
          <c:order val="0"/>
          <c:tx>
            <c:strRef>
              <c:f>'Figures 25-32, Women 25-54'!$B$19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7BB1-4BC0-B61F-988DE68A93DD}"/>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7BB1-4BC0-B61F-988DE68A93D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25-54'!$C$19:$F$19</c:f>
              <c:numCache>
                <c:formatCode>###0%</c:formatCode>
                <c:ptCount val="4"/>
                <c:pt idx="0">
                  <c:v>0.86847148560429266</c:v>
                </c:pt>
                <c:pt idx="1">
                  <c:v>0.87877461037359395</c:v>
                </c:pt>
                <c:pt idx="2">
                  <c:v>0.88300838177591756</c:v>
                </c:pt>
                <c:pt idx="3" formatCode="###0.0%">
                  <c:v>0.84211586531992022</c:v>
                </c:pt>
              </c:numCache>
            </c:numRef>
          </c:val>
          <c:smooth val="0"/>
          <c:extLst>
            <c:ext xmlns:c16="http://schemas.microsoft.com/office/drawing/2014/chart" uri="{C3380CC4-5D6E-409C-BE32-E72D297353CC}">
              <c16:uniqueId val="{00000002-7BB1-4BC0-B61F-988DE68A93DD}"/>
            </c:ext>
          </c:extLst>
        </c:ser>
        <c:ser>
          <c:idx val="2"/>
          <c:order val="1"/>
          <c:tx>
            <c:strRef>
              <c:f>'Figures 25-32, Women 25-54'!$B$18</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7BB1-4BC0-B61F-988DE68A93DD}"/>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7BB1-4BC0-B61F-988DE68A93D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25-54'!$C$18:$F$18</c:f>
              <c:numCache>
                <c:formatCode>###0%</c:formatCode>
                <c:ptCount val="4"/>
                <c:pt idx="0">
                  <c:v>0.81210159425629369</c:v>
                </c:pt>
                <c:pt idx="1">
                  <c:v>0.76519743093929693</c:v>
                </c:pt>
                <c:pt idx="2">
                  <c:v>0.78063991609259797</c:v>
                </c:pt>
                <c:pt idx="3" formatCode="###0.0%">
                  <c:v>0.77300083408238796</c:v>
                </c:pt>
              </c:numCache>
            </c:numRef>
          </c:val>
          <c:smooth val="0"/>
          <c:extLst>
            <c:ext xmlns:c16="http://schemas.microsoft.com/office/drawing/2014/chart" uri="{C3380CC4-5D6E-409C-BE32-E72D297353CC}">
              <c16:uniqueId val="{00000005-7BB1-4BC0-B61F-988DE68A93DD}"/>
            </c:ext>
          </c:extLst>
        </c:ser>
        <c:ser>
          <c:idx val="1"/>
          <c:order val="2"/>
          <c:tx>
            <c:strRef>
              <c:f>'Figures 25-32, Women 25-54'!$B$17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7BB1-4BC0-B61F-988DE68A93DD}"/>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7BB1-4BC0-B61F-988DE68A93D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25-54'!$C$17:$F$17</c:f>
              <c:numCache>
                <c:formatCode>###0%</c:formatCode>
                <c:ptCount val="4"/>
                <c:pt idx="0">
                  <c:v>0.72511803878012837</c:v>
                </c:pt>
                <c:pt idx="1">
                  <c:v>0.66830979361053588</c:v>
                </c:pt>
                <c:pt idx="2">
                  <c:v>0.65585357264827082</c:v>
                </c:pt>
                <c:pt idx="3" formatCode="###0.0%">
                  <c:v>0.63860017781426559</c:v>
                </c:pt>
              </c:numCache>
            </c:numRef>
          </c:val>
          <c:smooth val="0"/>
          <c:extLst>
            <c:ext xmlns:c16="http://schemas.microsoft.com/office/drawing/2014/chart" uri="{C3380CC4-5D6E-409C-BE32-E72D297353CC}">
              <c16:uniqueId val="{00000008-7BB1-4BC0-B61F-988DE68A93DD}"/>
            </c:ext>
          </c:extLst>
        </c:ser>
        <c:ser>
          <c:idx val="0"/>
          <c:order val="3"/>
          <c:tx>
            <c:strRef>
              <c:f>'Figures 25-32, Women 25-54'!$B$16</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7BB1-4BC0-B61F-988DE68A93DD}"/>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7BB1-4BC0-B61F-988DE68A93D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25-54'!$C$8:$F$8</c:f>
              <c:strCache>
                <c:ptCount val="4"/>
                <c:pt idx="0">
                  <c:v>Q4 2000</c:v>
                </c:pt>
                <c:pt idx="1">
                  <c:v>Q4 2006</c:v>
                </c:pt>
                <c:pt idx="2">
                  <c:v>Q4 2019</c:v>
                </c:pt>
                <c:pt idx="3">
                  <c:v>Q4 2022</c:v>
                </c:pt>
              </c:strCache>
            </c:strRef>
          </c:cat>
          <c:val>
            <c:numRef>
              <c:f>'Figures 25-32, Women 25-54'!$C$16:$F$16</c:f>
              <c:numCache>
                <c:formatCode>###0%</c:formatCode>
                <c:ptCount val="4"/>
                <c:pt idx="0">
                  <c:v>0.48255056572024679</c:v>
                </c:pt>
                <c:pt idx="1">
                  <c:v>0.45353503263116063</c:v>
                </c:pt>
                <c:pt idx="2">
                  <c:v>0.48256640983323235</c:v>
                </c:pt>
                <c:pt idx="3" formatCode="###0.0%">
                  <c:v>0.45325302086764652</c:v>
                </c:pt>
              </c:numCache>
            </c:numRef>
          </c:val>
          <c:smooth val="0"/>
          <c:extLst>
            <c:ext xmlns:c16="http://schemas.microsoft.com/office/drawing/2014/chart" uri="{C3380CC4-5D6E-409C-BE32-E72D297353CC}">
              <c16:uniqueId val="{0000000B-7BB1-4BC0-B61F-988DE68A93DD}"/>
            </c:ext>
          </c:extLst>
        </c:ser>
        <c:dLbls>
          <c:showLegendKey val="0"/>
          <c:showVal val="0"/>
          <c:showCatName val="0"/>
          <c:showSerName val="0"/>
          <c:showPercent val="0"/>
          <c:showBubbleSize val="0"/>
        </c:dLbls>
        <c:marker val="1"/>
        <c:smooth val="0"/>
        <c:axId val="81599840"/>
        <c:axId val="1"/>
      </c:lineChart>
      <c:catAx>
        <c:axId val="81599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30000000000000004"/>
        </c:scaling>
        <c:delete val="0"/>
        <c:axPos val="l"/>
        <c:numFmt formatCode="###0%" sourceLinked="1"/>
        <c:majorTickMark val="none"/>
        <c:minorTickMark val="none"/>
        <c:tickLblPos val="none"/>
        <c:spPr>
          <a:ln>
            <a:solidFill>
              <a:schemeClr val="tx1">
                <a:alpha val="0"/>
              </a:schemeClr>
            </a:solidFill>
          </a:ln>
        </c:spPr>
        <c:crossAx val="81599840"/>
        <c:crosses val="autoZero"/>
        <c:crossBetween val="between"/>
        <c:majorUnit val="0.1"/>
      </c:valAx>
    </c:plotArea>
    <c:legend>
      <c:legendPos val="r"/>
      <c:layout>
        <c:manualLayout>
          <c:xMode val="edge"/>
          <c:yMode val="edge"/>
          <c:x val="0.76184816472788308"/>
          <c:y val="0.32733859105398938"/>
          <c:w val="0.21537837390662595"/>
          <c:h val="0.3483601355345067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27. Employment Rate: Hispanic U.S.-Born</a:t>
            </a:r>
          </a:p>
        </c:rich>
      </c:tx>
      <c:overlay val="1"/>
    </c:title>
    <c:autoTitleDeleted val="0"/>
    <c:plotArea>
      <c:layout>
        <c:manualLayout>
          <c:layoutTarget val="inner"/>
          <c:xMode val="edge"/>
          <c:yMode val="edge"/>
          <c:x val="5.4274302668688157E-2"/>
          <c:y val="0.1693483617742903"/>
          <c:w val="0.70847144106986626"/>
          <c:h val="0.71618033816338234"/>
        </c:manualLayout>
      </c:layout>
      <c:lineChart>
        <c:grouping val="standard"/>
        <c:varyColors val="0"/>
        <c:ser>
          <c:idx val="3"/>
          <c:order val="0"/>
          <c:tx>
            <c:strRef>
              <c:f>'Figures 25-32, Women 25-54'!$B$27</c:f>
              <c:strCache>
                <c:ptCount val="1"/>
                <c:pt idx="0">
                  <c:v>≥Bachelor's</c:v>
                </c:pt>
              </c:strCache>
            </c:strRef>
          </c:tx>
          <c:spPr>
            <a:ln>
              <a:solidFill>
                <a:srgbClr val="7030A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802-46C0-9FB1-1B814390D0D8}"/>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802-46C0-9FB1-1B814390D0D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25-54'!$C$27:$F$27</c:f>
              <c:numCache>
                <c:formatCode>###0%</c:formatCode>
                <c:ptCount val="4"/>
                <c:pt idx="0">
                  <c:v>0.81307628601055992</c:v>
                </c:pt>
                <c:pt idx="1">
                  <c:v>0.834078697724845</c:v>
                </c:pt>
                <c:pt idx="2">
                  <c:v>0.83647970539622984</c:v>
                </c:pt>
                <c:pt idx="3">
                  <c:v>0.86093342252859428</c:v>
                </c:pt>
              </c:numCache>
            </c:numRef>
          </c:val>
          <c:smooth val="0"/>
          <c:extLst>
            <c:ext xmlns:c16="http://schemas.microsoft.com/office/drawing/2014/chart" uri="{C3380CC4-5D6E-409C-BE32-E72D297353CC}">
              <c16:uniqueId val="{00000002-6802-46C0-9FB1-1B814390D0D8}"/>
            </c:ext>
          </c:extLst>
        </c:ser>
        <c:ser>
          <c:idx val="2"/>
          <c:order val="1"/>
          <c:tx>
            <c:strRef>
              <c:f>'Figures 25-32, Women 25-54'!$B$26</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3-6802-46C0-9FB1-1B814390D0D8}"/>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4-6802-46C0-9FB1-1B814390D0D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25-54'!$C$26:$F$26</c:f>
              <c:numCache>
                <c:formatCode>###0%</c:formatCode>
                <c:ptCount val="4"/>
                <c:pt idx="0">
                  <c:v>0.77388742560750545</c:v>
                </c:pt>
                <c:pt idx="1">
                  <c:v>0.77091952232957994</c:v>
                </c:pt>
                <c:pt idx="2">
                  <c:v>0.75793866204753457</c:v>
                </c:pt>
                <c:pt idx="3">
                  <c:v>0.7576247430428249</c:v>
                </c:pt>
              </c:numCache>
            </c:numRef>
          </c:val>
          <c:smooth val="0"/>
          <c:extLst>
            <c:ext xmlns:c16="http://schemas.microsoft.com/office/drawing/2014/chart" uri="{C3380CC4-5D6E-409C-BE32-E72D297353CC}">
              <c16:uniqueId val="{00000005-6802-46C0-9FB1-1B814390D0D8}"/>
            </c:ext>
          </c:extLst>
        </c:ser>
        <c:ser>
          <c:idx val="1"/>
          <c:order val="2"/>
          <c:tx>
            <c:strRef>
              <c:f>'Figures 25-32, Women 25-54'!$B$25</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6802-46C0-9FB1-1B814390D0D8}"/>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6802-46C0-9FB1-1B814390D0D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25-54'!$C$25:$F$25</c:f>
              <c:numCache>
                <c:formatCode>###0%</c:formatCode>
                <c:ptCount val="4"/>
                <c:pt idx="0">
                  <c:v>0.69383763915163077</c:v>
                </c:pt>
                <c:pt idx="1">
                  <c:v>0.69527993179581371</c:v>
                </c:pt>
                <c:pt idx="2">
                  <c:v>0.66902417125811497</c:v>
                </c:pt>
                <c:pt idx="3">
                  <c:v>0.66576599793756097</c:v>
                </c:pt>
              </c:numCache>
            </c:numRef>
          </c:val>
          <c:smooth val="0"/>
          <c:extLst>
            <c:ext xmlns:c16="http://schemas.microsoft.com/office/drawing/2014/chart" uri="{C3380CC4-5D6E-409C-BE32-E72D297353CC}">
              <c16:uniqueId val="{00000008-6802-46C0-9FB1-1B814390D0D8}"/>
            </c:ext>
          </c:extLst>
        </c:ser>
        <c:ser>
          <c:idx val="0"/>
          <c:order val="3"/>
          <c:tx>
            <c:strRef>
              <c:f>'Figures 25-32, Women 25-54'!$B$24</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6802-46C0-9FB1-1B814390D0D8}"/>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6802-46C0-9FB1-1B814390D0D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25-54'!$C$24:$F$24</c:f>
              <c:numCache>
                <c:formatCode>###0%</c:formatCode>
                <c:ptCount val="4"/>
                <c:pt idx="0">
                  <c:v>0.52193274240095944</c:v>
                </c:pt>
                <c:pt idx="1">
                  <c:v>0.4403656925494841</c:v>
                </c:pt>
                <c:pt idx="2">
                  <c:v>0.54132155606665633</c:v>
                </c:pt>
                <c:pt idx="3">
                  <c:v>0.49070225725546401</c:v>
                </c:pt>
              </c:numCache>
            </c:numRef>
          </c:val>
          <c:smooth val="0"/>
          <c:extLst>
            <c:ext xmlns:c16="http://schemas.microsoft.com/office/drawing/2014/chart" uri="{C3380CC4-5D6E-409C-BE32-E72D297353CC}">
              <c16:uniqueId val="{0000000B-6802-46C0-9FB1-1B814390D0D8}"/>
            </c:ext>
          </c:extLst>
        </c:ser>
        <c:dLbls>
          <c:showLegendKey val="0"/>
          <c:showVal val="0"/>
          <c:showCatName val="0"/>
          <c:showSerName val="0"/>
          <c:showPercent val="0"/>
          <c:showBubbleSize val="0"/>
        </c:dLbls>
        <c:marker val="1"/>
        <c:smooth val="0"/>
        <c:axId val="81592768"/>
        <c:axId val="1"/>
      </c:lineChart>
      <c:catAx>
        <c:axId val="81592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81592768"/>
        <c:crosses val="autoZero"/>
        <c:crossBetween val="between"/>
        <c:majorUnit val="0.1"/>
      </c:valAx>
    </c:plotArea>
    <c:legend>
      <c:legendPos val="r"/>
      <c:layout>
        <c:manualLayout>
          <c:xMode val="edge"/>
          <c:yMode val="edge"/>
          <c:x val="0.76241787378434323"/>
          <c:y val="0.32722314976981531"/>
          <c:w val="0.2179557201403024"/>
          <c:h val="0.35727408757323736"/>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29. Labor Force Participation Rate: All U.S.-Born</a:t>
            </a:r>
          </a:p>
        </c:rich>
      </c:tx>
      <c:overlay val="1"/>
    </c:title>
    <c:autoTitleDeleted val="0"/>
    <c:plotArea>
      <c:layout>
        <c:manualLayout>
          <c:layoutTarget val="inner"/>
          <c:xMode val="edge"/>
          <c:yMode val="edge"/>
          <c:x val="4.084619970806521E-2"/>
          <c:y val="0.10893146113791996"/>
          <c:w val="0.66172033747422709"/>
          <c:h val="0.7583403453971882"/>
        </c:manualLayout>
      </c:layout>
      <c:lineChart>
        <c:grouping val="standard"/>
        <c:varyColors val="0"/>
        <c:ser>
          <c:idx val="3"/>
          <c:order val="0"/>
          <c:tx>
            <c:strRef>
              <c:f>'Figures 25-32, Women 25-54'!$H$12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C7A-418A-82C8-822619640EBA}"/>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C7A-418A-82C8-822619640EB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25-54'!$I$15:$L$15</c:f>
              <c:strCache>
                <c:ptCount val="4"/>
                <c:pt idx="0">
                  <c:v>Q4 2000</c:v>
                </c:pt>
                <c:pt idx="1">
                  <c:v>Q4 2006</c:v>
                </c:pt>
                <c:pt idx="2">
                  <c:v>Q4 2019</c:v>
                </c:pt>
                <c:pt idx="3">
                  <c:v>Q4 2022</c:v>
                </c:pt>
              </c:strCache>
            </c:strRef>
          </c:cat>
          <c:val>
            <c:numRef>
              <c:f>'Figures 25-32, Women 25-54'!$I$12:$L$12</c:f>
              <c:numCache>
                <c:formatCode>###0%</c:formatCode>
                <c:ptCount val="4"/>
                <c:pt idx="0">
                  <c:v>0.84166647104910486</c:v>
                </c:pt>
                <c:pt idx="1">
                  <c:v>0.84864723347063731</c:v>
                </c:pt>
                <c:pt idx="2">
                  <c:v>0.87482972900093547</c:v>
                </c:pt>
                <c:pt idx="3">
                  <c:v>0.86974031620415104</c:v>
                </c:pt>
              </c:numCache>
            </c:numRef>
          </c:val>
          <c:smooth val="0"/>
          <c:extLst>
            <c:ext xmlns:c16="http://schemas.microsoft.com/office/drawing/2014/chart" uri="{C3380CC4-5D6E-409C-BE32-E72D297353CC}">
              <c16:uniqueId val="{00000002-EC7A-418A-82C8-822619640EBA}"/>
            </c:ext>
          </c:extLst>
        </c:ser>
        <c:ser>
          <c:idx val="2"/>
          <c:order val="1"/>
          <c:tx>
            <c:strRef>
              <c:f>'Figures 25-32, Women 25-54'!$H$11</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7.5112908127751218E-2"/>
                  <c:y val="1.2218453085357786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7A-418A-82C8-822619640EBA}"/>
                </c:ext>
              </c:extLst>
            </c:dLbl>
            <c:dLbl>
              <c:idx val="1"/>
              <c:layout>
                <c:manualLayout>
                  <c:x val="-3.6203721556465548E-2"/>
                  <c:y val="3.495163853582918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7A-418A-82C8-822619640EB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25-54'!$I$15:$L$15</c:f>
              <c:strCache>
                <c:ptCount val="4"/>
                <c:pt idx="0">
                  <c:v>Q4 2000</c:v>
                </c:pt>
                <c:pt idx="1">
                  <c:v>Q4 2006</c:v>
                </c:pt>
                <c:pt idx="2">
                  <c:v>Q4 2019</c:v>
                </c:pt>
                <c:pt idx="3">
                  <c:v>Q4 2022</c:v>
                </c:pt>
              </c:strCache>
            </c:strRef>
          </c:cat>
          <c:val>
            <c:numRef>
              <c:f>'Figures 25-32, Women 25-54'!$I$11:$L$11</c:f>
              <c:numCache>
                <c:formatCode>###0%</c:formatCode>
                <c:ptCount val="4"/>
                <c:pt idx="0">
                  <c:v>0.81363478143985601</c:v>
                </c:pt>
                <c:pt idx="1">
                  <c:v>0.80031171079443997</c:v>
                </c:pt>
                <c:pt idx="2">
                  <c:v>0.78735186575083349</c:v>
                </c:pt>
                <c:pt idx="3">
                  <c:v>0.77713118588729757</c:v>
                </c:pt>
              </c:numCache>
            </c:numRef>
          </c:val>
          <c:smooth val="0"/>
          <c:extLst>
            <c:ext xmlns:c16="http://schemas.microsoft.com/office/drawing/2014/chart" uri="{C3380CC4-5D6E-409C-BE32-E72D297353CC}">
              <c16:uniqueId val="{00000005-EC7A-418A-82C8-822619640EBA}"/>
            </c:ext>
          </c:extLst>
        </c:ser>
        <c:ser>
          <c:idx val="1"/>
          <c:order val="2"/>
          <c:tx>
            <c:strRef>
              <c:f>'Figures 25-32, Women 25-54'!$H$10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C7A-418A-82C8-822619640EBA}"/>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C7A-418A-82C8-822619640EB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25-54'!$I$15:$L$15</c:f>
              <c:strCache>
                <c:ptCount val="4"/>
                <c:pt idx="0">
                  <c:v>Q4 2000</c:v>
                </c:pt>
                <c:pt idx="1">
                  <c:v>Q4 2006</c:v>
                </c:pt>
                <c:pt idx="2">
                  <c:v>Q4 2019</c:v>
                </c:pt>
                <c:pt idx="3">
                  <c:v>Q4 2022</c:v>
                </c:pt>
              </c:strCache>
            </c:strRef>
          </c:cat>
          <c:val>
            <c:numRef>
              <c:f>'Figures 25-32, Women 25-54'!$I$10:$L$10</c:f>
              <c:numCache>
                <c:formatCode>###0%</c:formatCode>
                <c:ptCount val="4"/>
                <c:pt idx="0">
                  <c:v>0.75867251652891288</c:v>
                </c:pt>
                <c:pt idx="1">
                  <c:v>0.74166199413974676</c:v>
                </c:pt>
                <c:pt idx="2">
                  <c:v>0.69871976092011379</c:v>
                </c:pt>
                <c:pt idx="3">
                  <c:v>0.68845802169764425</c:v>
                </c:pt>
              </c:numCache>
            </c:numRef>
          </c:val>
          <c:smooth val="0"/>
          <c:extLst>
            <c:ext xmlns:c16="http://schemas.microsoft.com/office/drawing/2014/chart" uri="{C3380CC4-5D6E-409C-BE32-E72D297353CC}">
              <c16:uniqueId val="{00000008-EC7A-418A-82C8-822619640EBA}"/>
            </c:ext>
          </c:extLst>
        </c:ser>
        <c:ser>
          <c:idx val="0"/>
          <c:order val="3"/>
          <c:tx>
            <c:strRef>
              <c:f>'Figures 25-32, Women 25-54'!$H$9</c:f>
              <c:strCache>
                <c:ptCount val="1"/>
                <c:pt idx="0">
                  <c:v>&lt; HS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EC7A-418A-82C8-822619640EBA}"/>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C7A-418A-82C8-822619640EB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25-54'!$I$15:$L$15</c:f>
              <c:strCache>
                <c:ptCount val="4"/>
                <c:pt idx="0">
                  <c:v>Q4 2000</c:v>
                </c:pt>
                <c:pt idx="1">
                  <c:v>Q4 2006</c:v>
                </c:pt>
                <c:pt idx="2">
                  <c:v>Q4 2019</c:v>
                </c:pt>
                <c:pt idx="3">
                  <c:v>Q4 2022</c:v>
                </c:pt>
              </c:strCache>
            </c:strRef>
          </c:cat>
          <c:val>
            <c:numRef>
              <c:f>'Figures 25-32, Women 25-54'!$I$9:$L$9</c:f>
              <c:numCache>
                <c:formatCode>###0%</c:formatCode>
                <c:ptCount val="4"/>
                <c:pt idx="0">
                  <c:v>0.55835138654248295</c:v>
                </c:pt>
                <c:pt idx="1">
                  <c:v>0.51690135155365702</c:v>
                </c:pt>
                <c:pt idx="2">
                  <c:v>0.51856260825103284</c:v>
                </c:pt>
                <c:pt idx="3">
                  <c:v>0.49224415055886511</c:v>
                </c:pt>
              </c:numCache>
            </c:numRef>
          </c:val>
          <c:smooth val="0"/>
          <c:extLst>
            <c:ext xmlns:c16="http://schemas.microsoft.com/office/drawing/2014/chart" uri="{C3380CC4-5D6E-409C-BE32-E72D297353CC}">
              <c16:uniqueId val="{0000000B-EC7A-418A-82C8-822619640EBA}"/>
            </c:ext>
          </c:extLst>
        </c:ser>
        <c:dLbls>
          <c:showLegendKey val="0"/>
          <c:showVal val="0"/>
          <c:showCatName val="0"/>
          <c:showSerName val="0"/>
          <c:showPercent val="0"/>
          <c:showBubbleSize val="0"/>
        </c:dLbls>
        <c:marker val="1"/>
        <c:smooth val="0"/>
        <c:axId val="80626304"/>
        <c:axId val="1"/>
      </c:lineChart>
      <c:catAx>
        <c:axId val="8062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0"/>
        <c:axPos val="l"/>
        <c:numFmt formatCode="###0%" sourceLinked="1"/>
        <c:majorTickMark val="none"/>
        <c:minorTickMark val="none"/>
        <c:tickLblPos val="none"/>
        <c:spPr>
          <a:solidFill>
            <a:schemeClr val="tx1">
              <a:alpha val="0"/>
            </a:schemeClr>
          </a:solidFill>
          <a:ln>
            <a:solidFill>
              <a:schemeClr val="tx1">
                <a:alpha val="0"/>
              </a:schemeClr>
            </a:solidFill>
          </a:ln>
        </c:spPr>
        <c:crossAx val="80626304"/>
        <c:crosses val="autoZero"/>
        <c:crossBetween val="between"/>
      </c:valAx>
    </c:plotArea>
    <c:legend>
      <c:legendPos val="r"/>
      <c:layout>
        <c:manualLayout>
          <c:xMode val="edge"/>
          <c:yMode val="edge"/>
          <c:x val="0.7398606114183508"/>
          <c:y val="0.31596584884872531"/>
          <c:w val="0.23035957319956413"/>
          <c:h val="0.3665206758454163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30. Labor Force Participation Rate: Black U.S.-Born</a:t>
            </a:r>
          </a:p>
        </c:rich>
      </c:tx>
      <c:overlay val="0"/>
    </c:title>
    <c:autoTitleDeleted val="0"/>
    <c:plotArea>
      <c:layout>
        <c:manualLayout>
          <c:layoutTarget val="inner"/>
          <c:xMode val="edge"/>
          <c:yMode val="edge"/>
          <c:x val="6.538802890294744E-2"/>
          <c:y val="0.16866660855922599"/>
          <c:w val="0.72686053497041481"/>
          <c:h val="0.73967299254635055"/>
        </c:manualLayout>
      </c:layout>
      <c:lineChart>
        <c:grouping val="standard"/>
        <c:varyColors val="0"/>
        <c:ser>
          <c:idx val="3"/>
          <c:order val="0"/>
          <c:tx>
            <c:strRef>
              <c:f>'Figures 25-32, Women 25-54'!$H$19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37E0-4A3C-9B0B-C7215AFD2DAA}"/>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37E0-4A3C-9B0B-C7215AFD2DA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25-54'!$I$19:$L$19</c:f>
              <c:numCache>
                <c:formatCode>###0%</c:formatCode>
                <c:ptCount val="4"/>
                <c:pt idx="0">
                  <c:v>0.8879746356917364</c:v>
                </c:pt>
                <c:pt idx="1">
                  <c:v>0.89953620228896947</c:v>
                </c:pt>
                <c:pt idx="2">
                  <c:v>0.90911139151793874</c:v>
                </c:pt>
                <c:pt idx="3">
                  <c:v>0.87316495919730219</c:v>
                </c:pt>
              </c:numCache>
            </c:numRef>
          </c:val>
          <c:smooth val="0"/>
          <c:extLst>
            <c:ext xmlns:c16="http://schemas.microsoft.com/office/drawing/2014/chart" uri="{C3380CC4-5D6E-409C-BE32-E72D297353CC}">
              <c16:uniqueId val="{00000002-37E0-4A3C-9B0B-C7215AFD2DAA}"/>
            </c:ext>
          </c:extLst>
        </c:ser>
        <c:ser>
          <c:idx val="2"/>
          <c:order val="1"/>
          <c:tx>
            <c:strRef>
              <c:f>'Figures 25-32, Women 25-54'!$H$18</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4.4548003746466232E-2"/>
                  <c:y val="-3.5876231151398937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E0-4A3C-9B0B-C7215AFD2DAA}"/>
                </c:ext>
              </c:extLst>
            </c:dLbl>
            <c:dLbl>
              <c:idx val="1"/>
              <c:layout>
                <c:manualLayout>
                  <c:x val="-4.4548003746466204E-2"/>
                  <c:y val="-4.4731805107644074E-2"/>
                </c:manualLayout>
              </c:layout>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E0-4A3C-9B0B-C7215AFD2DAA}"/>
                </c:ext>
              </c:extLst>
            </c:dLbl>
            <c:dLbl>
              <c:idx val="2"/>
              <c:layout>
                <c:manualLayout>
                  <c:x val="-4.4548003746466204E-2"/>
                  <c:y val="-3.5876231151398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78-4A37-A91C-649768046268}"/>
                </c:ext>
              </c:extLst>
            </c:dLbl>
            <c:dLbl>
              <c:idx val="3"/>
              <c:layout>
                <c:manualLayout>
                  <c:x val="-4.4548003746466204E-2"/>
                  <c:y val="-4.4731805107644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78-4A37-A91C-64976804626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25-54'!$I$18:$L$18</c:f>
              <c:numCache>
                <c:formatCode>###0%</c:formatCode>
                <c:ptCount val="4"/>
                <c:pt idx="0">
                  <c:v>0.83892622716541354</c:v>
                </c:pt>
                <c:pt idx="1">
                  <c:v>0.82261235394475496</c:v>
                </c:pt>
                <c:pt idx="2">
                  <c:v>0.81000431419080055</c:v>
                </c:pt>
                <c:pt idx="3">
                  <c:v>0.80871551194633906</c:v>
                </c:pt>
              </c:numCache>
            </c:numRef>
          </c:val>
          <c:smooth val="0"/>
          <c:extLst>
            <c:ext xmlns:c16="http://schemas.microsoft.com/office/drawing/2014/chart" uri="{C3380CC4-5D6E-409C-BE32-E72D297353CC}">
              <c16:uniqueId val="{00000005-37E0-4A3C-9B0B-C7215AFD2DAA}"/>
            </c:ext>
          </c:extLst>
        </c:ser>
        <c:ser>
          <c:idx val="1"/>
          <c:order val="2"/>
          <c:tx>
            <c:strRef>
              <c:f>'Figures 25-32, Women 25-54'!$H$17</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37E0-4A3C-9B0B-C7215AFD2DAA}"/>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37E0-4A3C-9B0B-C7215AFD2DA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25-54'!$I$17:$L$17</c:f>
              <c:numCache>
                <c:formatCode>###0%</c:formatCode>
                <c:ptCount val="4"/>
                <c:pt idx="0">
                  <c:v>0.77359763111082924</c:v>
                </c:pt>
                <c:pt idx="1">
                  <c:v>0.72833298430943683</c:v>
                </c:pt>
                <c:pt idx="2">
                  <c:v>0.70759396039419842</c:v>
                </c:pt>
                <c:pt idx="3">
                  <c:v>0.69566506595464228</c:v>
                </c:pt>
              </c:numCache>
            </c:numRef>
          </c:val>
          <c:smooth val="0"/>
          <c:extLst>
            <c:ext xmlns:c16="http://schemas.microsoft.com/office/drawing/2014/chart" uri="{C3380CC4-5D6E-409C-BE32-E72D297353CC}">
              <c16:uniqueId val="{00000008-37E0-4A3C-9B0B-C7215AFD2DAA}"/>
            </c:ext>
          </c:extLst>
        </c:ser>
        <c:ser>
          <c:idx val="0"/>
          <c:order val="3"/>
          <c:tx>
            <c:strRef>
              <c:f>'Figures 25-32, Women 25-54'!$H$16</c:f>
              <c:strCache>
                <c:ptCount val="1"/>
                <c:pt idx="0">
                  <c:v>&lt; HS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37E0-4A3C-9B0B-C7215AFD2DAA}"/>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37E0-4A3C-9B0B-C7215AFD2DAA}"/>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25-54'!$I$16:$L$16</c:f>
              <c:numCache>
                <c:formatCode>###0%</c:formatCode>
                <c:ptCount val="4"/>
                <c:pt idx="0">
                  <c:v>0.55732189020348488</c:v>
                </c:pt>
                <c:pt idx="1">
                  <c:v>0.52967284433289297</c:v>
                </c:pt>
                <c:pt idx="2">
                  <c:v>0.54741036310562707</c:v>
                </c:pt>
                <c:pt idx="3">
                  <c:v>0.53004879230547342</c:v>
                </c:pt>
              </c:numCache>
            </c:numRef>
          </c:val>
          <c:smooth val="0"/>
          <c:extLst>
            <c:ext xmlns:c16="http://schemas.microsoft.com/office/drawing/2014/chart" uri="{C3380CC4-5D6E-409C-BE32-E72D297353CC}">
              <c16:uniqueId val="{0000000B-37E0-4A3C-9B0B-C7215AFD2DAA}"/>
            </c:ext>
          </c:extLst>
        </c:ser>
        <c:dLbls>
          <c:showLegendKey val="0"/>
          <c:showVal val="0"/>
          <c:showCatName val="0"/>
          <c:showSerName val="0"/>
          <c:showPercent val="0"/>
          <c:showBubbleSize val="0"/>
        </c:dLbls>
        <c:marker val="1"/>
        <c:smooth val="0"/>
        <c:axId val="80627136"/>
        <c:axId val="1"/>
      </c:lineChart>
      <c:catAx>
        <c:axId val="8062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35000000000000003"/>
        </c:scaling>
        <c:delete val="0"/>
        <c:axPos val="l"/>
        <c:numFmt formatCode="###0%" sourceLinked="1"/>
        <c:majorTickMark val="none"/>
        <c:minorTickMark val="none"/>
        <c:tickLblPos val="none"/>
        <c:spPr>
          <a:ln>
            <a:solidFill>
              <a:schemeClr val="tx1">
                <a:alpha val="0"/>
              </a:schemeClr>
            </a:solidFill>
          </a:ln>
        </c:spPr>
        <c:crossAx val="80627136"/>
        <c:crosses val="autoZero"/>
        <c:crossBetween val="between"/>
      </c:valAx>
    </c:plotArea>
    <c:legend>
      <c:legendPos val="r"/>
      <c:layout>
        <c:manualLayout>
          <c:xMode val="edge"/>
          <c:yMode val="edge"/>
          <c:x val="0.74439913395431656"/>
          <c:y val="0.38394037080438226"/>
          <c:w val="0.22953073265627777"/>
          <c:h val="0.3452486203589795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2400" b="1" i="0" baseline="0">
                <a:effectLst/>
              </a:rPr>
              <a:t>Figure 3</a:t>
            </a:r>
          </a:p>
          <a:p>
            <a:pPr>
              <a:defRPr b="1"/>
            </a:pPr>
            <a:r>
              <a:rPr lang="en-US" sz="1800" b="1" i="0" baseline="0">
                <a:effectLst/>
              </a:rPr>
              <a:t>The percentage increase in the number of immigrants employed since 2000 has been enormous, while the number of U.S.-born employed has grown relatively slowly.</a:t>
            </a:r>
            <a:endParaRPr lang="en-US"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66675" cap="rnd">
              <a:solidFill>
                <a:schemeClr val="accent1"/>
              </a:solidFill>
              <a:round/>
            </a:ln>
            <a:effectLst/>
          </c:spPr>
          <c:marker>
            <c:symbol val="circle"/>
            <c:size val="8"/>
            <c:spPr>
              <a:solidFill>
                <a:schemeClr val="bg1"/>
              </a:solidFill>
              <a:ln w="9525">
                <a:solidFill>
                  <a:schemeClr val="accent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A-1171-4F1A-A471-DD54E25A230D}"/>
                </c:ext>
              </c:extLst>
            </c:dLbl>
            <c:dLbl>
              <c:idx val="1"/>
              <c:delete val="1"/>
              <c:extLst>
                <c:ext xmlns:c15="http://schemas.microsoft.com/office/drawing/2012/chart" uri="{CE6537A1-D6FC-4f65-9D91-7224C49458BB}"/>
                <c:ext xmlns:c16="http://schemas.microsoft.com/office/drawing/2014/chart" uri="{C3380CC4-5D6E-409C-BE32-E72D297353CC}">
                  <c16:uniqueId val="{00000017-1171-4F1A-A471-DD54E25A230D}"/>
                </c:ext>
              </c:extLst>
            </c:dLbl>
            <c:dLbl>
              <c:idx val="3"/>
              <c:delete val="1"/>
              <c:extLst>
                <c:ext xmlns:c15="http://schemas.microsoft.com/office/drawing/2012/chart" uri="{CE6537A1-D6FC-4f65-9D91-7224C49458BB}"/>
                <c:ext xmlns:c16="http://schemas.microsoft.com/office/drawing/2014/chart" uri="{C3380CC4-5D6E-409C-BE32-E72D297353CC}">
                  <c16:uniqueId val="{00000016-1171-4F1A-A471-DD54E25A230D}"/>
                </c:ext>
              </c:extLst>
            </c:dLbl>
            <c:dLbl>
              <c:idx val="5"/>
              <c:delete val="1"/>
              <c:extLst>
                <c:ext xmlns:c15="http://schemas.microsoft.com/office/drawing/2012/chart" uri="{CE6537A1-D6FC-4f65-9D91-7224C49458BB}"/>
                <c:ext xmlns:c16="http://schemas.microsoft.com/office/drawing/2014/chart" uri="{C3380CC4-5D6E-409C-BE32-E72D297353CC}">
                  <c16:uniqueId val="{00000015-1171-4F1A-A471-DD54E25A230D}"/>
                </c:ext>
              </c:extLst>
            </c:dLbl>
            <c:dLbl>
              <c:idx val="7"/>
              <c:delete val="1"/>
              <c:extLst>
                <c:ext xmlns:c15="http://schemas.microsoft.com/office/drawing/2012/chart" uri="{CE6537A1-D6FC-4f65-9D91-7224C49458BB}"/>
                <c:ext xmlns:c16="http://schemas.microsoft.com/office/drawing/2014/chart" uri="{C3380CC4-5D6E-409C-BE32-E72D297353CC}">
                  <c16:uniqueId val="{00000014-1171-4F1A-A471-DD54E25A230D}"/>
                </c:ext>
              </c:extLst>
            </c:dLbl>
            <c:dLbl>
              <c:idx val="9"/>
              <c:delete val="1"/>
              <c:extLst>
                <c:ext xmlns:c15="http://schemas.microsoft.com/office/drawing/2012/chart" uri="{CE6537A1-D6FC-4f65-9D91-7224C49458BB}"/>
                <c:ext xmlns:c16="http://schemas.microsoft.com/office/drawing/2014/chart" uri="{C3380CC4-5D6E-409C-BE32-E72D297353CC}">
                  <c16:uniqueId val="{00000013-1171-4F1A-A471-DD54E25A230D}"/>
                </c:ext>
              </c:extLst>
            </c:dLbl>
            <c:dLbl>
              <c:idx val="11"/>
              <c:delete val="1"/>
              <c:extLst>
                <c:ext xmlns:c15="http://schemas.microsoft.com/office/drawing/2012/chart" uri="{CE6537A1-D6FC-4f65-9D91-7224C49458BB}"/>
                <c:ext xmlns:c16="http://schemas.microsoft.com/office/drawing/2014/chart" uri="{C3380CC4-5D6E-409C-BE32-E72D297353CC}">
                  <c16:uniqueId val="{00000012-1171-4F1A-A471-DD54E25A230D}"/>
                </c:ext>
              </c:extLst>
            </c:dLbl>
            <c:dLbl>
              <c:idx val="13"/>
              <c:delete val="1"/>
              <c:extLst>
                <c:ext xmlns:c15="http://schemas.microsoft.com/office/drawing/2012/chart" uri="{CE6537A1-D6FC-4f65-9D91-7224C49458BB}"/>
                <c:ext xmlns:c16="http://schemas.microsoft.com/office/drawing/2014/chart" uri="{C3380CC4-5D6E-409C-BE32-E72D297353CC}">
                  <c16:uniqueId val="{00000011-1171-4F1A-A471-DD54E25A230D}"/>
                </c:ext>
              </c:extLst>
            </c:dLbl>
            <c:dLbl>
              <c:idx val="15"/>
              <c:delete val="1"/>
              <c:extLst>
                <c:ext xmlns:c15="http://schemas.microsoft.com/office/drawing/2012/chart" uri="{CE6537A1-D6FC-4f65-9D91-7224C49458BB}"/>
                <c:ext xmlns:c16="http://schemas.microsoft.com/office/drawing/2014/chart" uri="{C3380CC4-5D6E-409C-BE32-E72D297353CC}">
                  <c16:uniqueId val="{00000010-1171-4F1A-A471-DD54E25A230D}"/>
                </c:ext>
              </c:extLst>
            </c:dLbl>
            <c:dLbl>
              <c:idx val="17"/>
              <c:delete val="1"/>
              <c:extLst>
                <c:ext xmlns:c15="http://schemas.microsoft.com/office/drawing/2012/chart" uri="{CE6537A1-D6FC-4f65-9D91-7224C49458BB}"/>
                <c:ext xmlns:c16="http://schemas.microsoft.com/office/drawing/2014/chart" uri="{C3380CC4-5D6E-409C-BE32-E72D297353CC}">
                  <c16:uniqueId val="{0000000F-1171-4F1A-A471-DD54E25A230D}"/>
                </c:ext>
              </c:extLst>
            </c:dLbl>
            <c:dLbl>
              <c:idx val="18"/>
              <c:delete val="1"/>
              <c:extLst>
                <c:ext xmlns:c15="http://schemas.microsoft.com/office/drawing/2012/chart" uri="{CE6537A1-D6FC-4f65-9D91-7224C49458BB}"/>
                <c:ext xmlns:c16="http://schemas.microsoft.com/office/drawing/2014/chart" uri="{C3380CC4-5D6E-409C-BE32-E72D297353CC}">
                  <c16:uniqueId val="{0000000E-1171-4F1A-A471-DD54E25A230D}"/>
                </c:ext>
              </c:extLst>
            </c:dLbl>
            <c:dLbl>
              <c:idx val="19"/>
              <c:layout>
                <c:manualLayout>
                  <c:x val="-3.3010461012947544E-2"/>
                  <c:y val="-3.58495935789191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171-4F1A-A471-DD54E25A230D}"/>
                </c:ext>
              </c:extLst>
            </c:dLbl>
            <c:dLbl>
              <c:idx val="21"/>
              <c:delete val="1"/>
              <c:extLst>
                <c:ext xmlns:c15="http://schemas.microsoft.com/office/drawing/2012/chart" uri="{CE6537A1-D6FC-4f65-9D91-7224C49458BB}"/>
                <c:ext xmlns:c16="http://schemas.microsoft.com/office/drawing/2014/chart" uri="{C3380CC4-5D6E-409C-BE32-E72D297353CC}">
                  <c16:uniqueId val="{0000000D-1171-4F1A-A471-DD54E25A230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3'!$B$4:$B$26</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3'!$C$4:$C$26</c:f>
              <c:numCache>
                <c:formatCode>0%</c:formatCode>
                <c:ptCount val="23"/>
                <c:pt idx="0">
                  <c:v>0</c:v>
                </c:pt>
                <c:pt idx="1">
                  <c:v>-1.1673511984917839E-2</c:v>
                </c:pt>
                <c:pt idx="2">
                  <c:v>-1.0032318879612201E-2</c:v>
                </c:pt>
                <c:pt idx="3">
                  <c:v>-3.1898060867223688E-3</c:v>
                </c:pt>
                <c:pt idx="4">
                  <c:v>7.8524777807702506E-3</c:v>
                </c:pt>
                <c:pt idx="5">
                  <c:v>2.3692095340694941E-2</c:v>
                </c:pt>
                <c:pt idx="6">
                  <c:v>3.9371801777538407E-2</c:v>
                </c:pt>
                <c:pt idx="7">
                  <c:v>4.0886749259358979E-2</c:v>
                </c:pt>
                <c:pt idx="8">
                  <c:v>2.7933948289792676E-2</c:v>
                </c:pt>
                <c:pt idx="9">
                  <c:v>-1.5460880689469381E-2</c:v>
                </c:pt>
                <c:pt idx="10">
                  <c:v>-1.3878602208456825E-2</c:v>
                </c:pt>
                <c:pt idx="11">
                  <c:v>-4.4017640721788487E-3</c:v>
                </c:pt>
                <c:pt idx="12">
                  <c:v>1.2304740102343059E-2</c:v>
                </c:pt>
                <c:pt idx="13">
                  <c:v>1.4947481820630326E-2</c:v>
                </c:pt>
                <c:pt idx="14">
                  <c:v>3.2024306490708421E-2</c:v>
                </c:pt>
                <c:pt idx="15">
                  <c:v>4.6954955561540501E-2</c:v>
                </c:pt>
                <c:pt idx="16">
                  <c:v>6.1961352006463688E-2</c:v>
                </c:pt>
                <c:pt idx="17">
                  <c:v>7.4981483975222085E-2</c:v>
                </c:pt>
                <c:pt idx="18">
                  <c:v>8.8010032318879716E-2</c:v>
                </c:pt>
                <c:pt idx="19">
                  <c:v>0.10627920482089959</c:v>
                </c:pt>
                <c:pt idx="20">
                  <c:v>5.0066691354699655E-2</c:v>
                </c:pt>
                <c:pt idx="21">
                  <c:v>7.6477343118771968E-2</c:v>
                </c:pt>
                <c:pt idx="22">
                  <c:v>9.0319595004039854E-2</c:v>
                </c:pt>
              </c:numCache>
            </c:numRef>
          </c:val>
          <c:smooth val="0"/>
          <c:extLst>
            <c:ext xmlns:c16="http://schemas.microsoft.com/office/drawing/2014/chart" uri="{C3380CC4-5D6E-409C-BE32-E72D297353CC}">
              <c16:uniqueId val="{00000000-1171-4F1A-A471-DD54E25A230D}"/>
            </c:ext>
          </c:extLst>
        </c:ser>
        <c:ser>
          <c:idx val="1"/>
          <c:order val="1"/>
          <c:spPr>
            <a:ln w="66675" cap="rnd">
              <a:solidFill>
                <a:srgbClr val="00B050"/>
              </a:solidFill>
              <a:round/>
            </a:ln>
            <a:effectLst/>
          </c:spPr>
          <c:marker>
            <c:symbol val="circle"/>
            <c:size val="7"/>
            <c:spPr>
              <a:solidFill>
                <a:schemeClr val="bg1"/>
              </a:solidFill>
              <a:ln w="9525">
                <a:solidFill>
                  <a:srgbClr val="00B05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9-1171-4F1A-A471-DD54E25A230D}"/>
                </c:ext>
              </c:extLst>
            </c:dLbl>
            <c:dLbl>
              <c:idx val="1"/>
              <c:delete val="1"/>
              <c:extLst>
                <c:ext xmlns:c15="http://schemas.microsoft.com/office/drawing/2012/chart" uri="{CE6537A1-D6FC-4f65-9D91-7224C49458BB}"/>
                <c:ext xmlns:c16="http://schemas.microsoft.com/office/drawing/2014/chart" uri="{C3380CC4-5D6E-409C-BE32-E72D297353CC}">
                  <c16:uniqueId val="{0000001D-1171-4F1A-A471-DD54E25A230D}"/>
                </c:ext>
              </c:extLst>
            </c:dLbl>
            <c:dLbl>
              <c:idx val="3"/>
              <c:delete val="1"/>
              <c:extLst>
                <c:ext xmlns:c15="http://schemas.microsoft.com/office/drawing/2012/chart" uri="{CE6537A1-D6FC-4f65-9D91-7224C49458BB}"/>
                <c:ext xmlns:c16="http://schemas.microsoft.com/office/drawing/2014/chart" uri="{C3380CC4-5D6E-409C-BE32-E72D297353CC}">
                  <c16:uniqueId val="{0000001C-1171-4F1A-A471-DD54E25A230D}"/>
                </c:ext>
              </c:extLst>
            </c:dLbl>
            <c:dLbl>
              <c:idx val="5"/>
              <c:delete val="1"/>
              <c:extLst>
                <c:ext xmlns:c15="http://schemas.microsoft.com/office/drawing/2012/chart" uri="{CE6537A1-D6FC-4f65-9D91-7224C49458BB}"/>
                <c:ext xmlns:c16="http://schemas.microsoft.com/office/drawing/2014/chart" uri="{C3380CC4-5D6E-409C-BE32-E72D297353CC}">
                  <c16:uniqueId val="{0000001B-1171-4F1A-A471-DD54E25A230D}"/>
                </c:ext>
              </c:extLst>
            </c:dLbl>
            <c:dLbl>
              <c:idx val="8"/>
              <c:delete val="1"/>
              <c:extLst>
                <c:ext xmlns:c15="http://schemas.microsoft.com/office/drawing/2012/chart" uri="{CE6537A1-D6FC-4f65-9D91-7224C49458BB}"/>
                <c:ext xmlns:c16="http://schemas.microsoft.com/office/drawing/2014/chart" uri="{C3380CC4-5D6E-409C-BE32-E72D297353CC}">
                  <c16:uniqueId val="{0000000A-1171-4F1A-A471-DD54E25A230D}"/>
                </c:ext>
              </c:extLst>
            </c:dLbl>
            <c:dLbl>
              <c:idx val="10"/>
              <c:delete val="1"/>
              <c:extLst>
                <c:ext xmlns:c15="http://schemas.microsoft.com/office/drawing/2012/chart" uri="{CE6537A1-D6FC-4f65-9D91-7224C49458BB}"/>
                <c:ext xmlns:c16="http://schemas.microsoft.com/office/drawing/2014/chart" uri="{C3380CC4-5D6E-409C-BE32-E72D297353CC}">
                  <c16:uniqueId val="{00000009-1171-4F1A-A471-DD54E25A230D}"/>
                </c:ext>
              </c:extLst>
            </c:dLbl>
            <c:dLbl>
              <c:idx val="12"/>
              <c:delete val="1"/>
              <c:extLst>
                <c:ext xmlns:c15="http://schemas.microsoft.com/office/drawing/2012/chart" uri="{CE6537A1-D6FC-4f65-9D91-7224C49458BB}"/>
                <c:ext xmlns:c16="http://schemas.microsoft.com/office/drawing/2014/chart" uri="{C3380CC4-5D6E-409C-BE32-E72D297353CC}">
                  <c16:uniqueId val="{00000008-1171-4F1A-A471-DD54E25A230D}"/>
                </c:ext>
              </c:extLst>
            </c:dLbl>
            <c:dLbl>
              <c:idx val="13"/>
              <c:layout>
                <c:manualLayout>
                  <c:x val="-3.8169732642295125E-2"/>
                  <c:y val="-2.9337075439827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71-4F1A-A471-DD54E25A230D}"/>
                </c:ext>
              </c:extLst>
            </c:dLbl>
            <c:dLbl>
              <c:idx val="14"/>
              <c:delete val="1"/>
              <c:extLst>
                <c:ext xmlns:c15="http://schemas.microsoft.com/office/drawing/2012/chart" uri="{CE6537A1-D6FC-4f65-9D91-7224C49458BB}"/>
                <c:ext xmlns:c16="http://schemas.microsoft.com/office/drawing/2014/chart" uri="{C3380CC4-5D6E-409C-BE32-E72D297353CC}">
                  <c16:uniqueId val="{00000006-1171-4F1A-A471-DD54E25A230D}"/>
                </c:ext>
              </c:extLst>
            </c:dLbl>
            <c:dLbl>
              <c:idx val="16"/>
              <c:delete val="1"/>
              <c:extLst>
                <c:ext xmlns:c15="http://schemas.microsoft.com/office/drawing/2012/chart" uri="{CE6537A1-D6FC-4f65-9D91-7224C49458BB}"/>
                <c:ext xmlns:c16="http://schemas.microsoft.com/office/drawing/2014/chart" uri="{C3380CC4-5D6E-409C-BE32-E72D297353CC}">
                  <c16:uniqueId val="{00000005-1171-4F1A-A471-DD54E25A230D}"/>
                </c:ext>
              </c:extLst>
            </c:dLbl>
            <c:dLbl>
              <c:idx val="17"/>
              <c:layout>
                <c:manualLayout>
                  <c:x val="-4.8210390459737185E-2"/>
                  <c:y val="-2.72016492987881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171-4F1A-A471-DD54E25A230D}"/>
                </c:ext>
              </c:extLst>
            </c:dLbl>
            <c:dLbl>
              <c:idx val="18"/>
              <c:delete val="1"/>
              <c:extLst>
                <c:ext xmlns:c15="http://schemas.microsoft.com/office/drawing/2012/chart" uri="{CE6537A1-D6FC-4f65-9D91-7224C49458BB}"/>
                <c:ext xmlns:c16="http://schemas.microsoft.com/office/drawing/2014/chart" uri="{C3380CC4-5D6E-409C-BE32-E72D297353CC}">
                  <c16:uniqueId val="{00000003-1171-4F1A-A471-DD54E25A230D}"/>
                </c:ext>
              </c:extLst>
            </c:dLbl>
            <c:dLbl>
              <c:idx val="20"/>
              <c:layout>
                <c:manualLayout>
                  <c:x val="-3.9390046339901293E-2"/>
                  <c:y val="2.9313816292490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71-4F1A-A471-DD54E25A230D}"/>
                </c:ext>
              </c:extLst>
            </c:dLbl>
            <c:dLbl>
              <c:idx val="21"/>
              <c:delete val="1"/>
              <c:extLst>
                <c:ext xmlns:c15="http://schemas.microsoft.com/office/drawing/2012/chart" uri="{CE6537A1-D6FC-4f65-9D91-7224C49458BB}"/>
                <c:ext xmlns:c16="http://schemas.microsoft.com/office/drawing/2014/chart" uri="{C3380CC4-5D6E-409C-BE32-E72D297353CC}">
                  <c16:uniqueId val="{00000002-1171-4F1A-A471-DD54E25A230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3'!$B$4:$B$26</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3'!$D$4:$D$26</c:f>
              <c:numCache>
                <c:formatCode>0%</c:formatCode>
                <c:ptCount val="23"/>
                <c:pt idx="0">
                  <c:v>0</c:v>
                </c:pt>
                <c:pt idx="1">
                  <c:v>1.5002393999042463E-2</c:v>
                </c:pt>
                <c:pt idx="2">
                  <c:v>2.7823588870564464E-2</c:v>
                </c:pt>
                <c:pt idx="3">
                  <c:v>7.4001170399531802E-2</c:v>
                </c:pt>
                <c:pt idx="4">
                  <c:v>0.1005479597808161</c:v>
                </c:pt>
                <c:pt idx="5">
                  <c:v>0.14087354365058258</c:v>
                </c:pt>
                <c:pt idx="6">
                  <c:v>0.20120231951907219</c:v>
                </c:pt>
                <c:pt idx="7">
                  <c:v>0.2266319093472362</c:v>
                </c:pt>
                <c:pt idx="8">
                  <c:v>0.18981752407299046</c:v>
                </c:pt>
                <c:pt idx="9">
                  <c:v>0.15688673724530511</c:v>
                </c:pt>
                <c:pt idx="10">
                  <c:v>0.18497632600946967</c:v>
                </c:pt>
                <c:pt idx="11">
                  <c:v>0.20333031866787254</c:v>
                </c:pt>
                <c:pt idx="12">
                  <c:v>0.23801670479331816</c:v>
                </c:pt>
                <c:pt idx="13">
                  <c:v>0.26908549236580304</c:v>
                </c:pt>
                <c:pt idx="14">
                  <c:v>0.32872266851093257</c:v>
                </c:pt>
                <c:pt idx="15">
                  <c:v>0.34776826089269575</c:v>
                </c:pt>
                <c:pt idx="16">
                  <c:v>0.38288024684790134</c:v>
                </c:pt>
                <c:pt idx="17">
                  <c:v>0.39788264084694358</c:v>
                </c:pt>
                <c:pt idx="18">
                  <c:v>0.46528701388519456</c:v>
                </c:pt>
                <c:pt idx="19">
                  <c:v>0.45739782944086804</c:v>
                </c:pt>
                <c:pt idx="20">
                  <c:v>0.34694706602117353</c:v>
                </c:pt>
                <c:pt idx="21">
                  <c:v>0.46809012076395162</c:v>
                </c:pt>
                <c:pt idx="22">
                  <c:v>0.5627075065169973</c:v>
                </c:pt>
              </c:numCache>
            </c:numRef>
          </c:val>
          <c:smooth val="0"/>
          <c:extLst>
            <c:ext xmlns:c16="http://schemas.microsoft.com/office/drawing/2014/chart" uri="{C3380CC4-5D6E-409C-BE32-E72D297353CC}">
              <c16:uniqueId val="{00000001-1171-4F1A-A471-DD54E25A230D}"/>
            </c:ext>
          </c:extLst>
        </c:ser>
        <c:dLbls>
          <c:showLegendKey val="0"/>
          <c:showVal val="0"/>
          <c:showCatName val="0"/>
          <c:showSerName val="0"/>
          <c:showPercent val="0"/>
          <c:showBubbleSize val="0"/>
        </c:dLbls>
        <c:marker val="1"/>
        <c:smooth val="0"/>
        <c:axId val="2049787728"/>
        <c:axId val="2049787312"/>
      </c:lineChart>
      <c:catAx>
        <c:axId val="20497877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787312"/>
        <c:crosses val="autoZero"/>
        <c:auto val="1"/>
        <c:lblAlgn val="ctr"/>
        <c:lblOffset val="100"/>
        <c:noMultiLvlLbl val="0"/>
      </c:catAx>
      <c:valAx>
        <c:axId val="2049787312"/>
        <c:scaling>
          <c:orientation val="minMax"/>
          <c:max val="0.58000000000000007"/>
          <c:min val="-5.000000000000001E-2"/>
        </c:scaling>
        <c:delete val="1"/>
        <c:axPos val="l"/>
        <c:numFmt formatCode="0%" sourceLinked="1"/>
        <c:majorTickMark val="none"/>
        <c:minorTickMark val="none"/>
        <c:tickLblPos val="nextTo"/>
        <c:crossAx val="204978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31. Labor Force Participation Rate: Hispanic U.S.-Born</a:t>
            </a:r>
          </a:p>
        </c:rich>
      </c:tx>
      <c:overlay val="0"/>
    </c:title>
    <c:autoTitleDeleted val="0"/>
    <c:plotArea>
      <c:layout>
        <c:manualLayout>
          <c:layoutTarget val="inner"/>
          <c:xMode val="edge"/>
          <c:yMode val="edge"/>
          <c:x val="3.1814997043135708E-2"/>
          <c:y val="0.17903990201461198"/>
          <c:w val="0.75431567800228871"/>
          <c:h val="0.70080158936363457"/>
        </c:manualLayout>
      </c:layout>
      <c:lineChart>
        <c:grouping val="standard"/>
        <c:varyColors val="0"/>
        <c:ser>
          <c:idx val="3"/>
          <c:order val="0"/>
          <c:tx>
            <c:strRef>
              <c:f>'Figures 25-32, Women 25-54'!$H$27</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2882-479B-B6BA-AF37302E10A6}"/>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2882-479B-B6BA-AF37302E10A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25-54'!$I$27:$L$27</c:f>
              <c:numCache>
                <c:formatCode>###0%</c:formatCode>
                <c:ptCount val="4"/>
                <c:pt idx="0">
                  <c:v>0.82740106858288043</c:v>
                </c:pt>
                <c:pt idx="1">
                  <c:v>0.85540196531730472</c:v>
                </c:pt>
                <c:pt idx="2">
                  <c:v>0.85441399841357524</c:v>
                </c:pt>
                <c:pt idx="3">
                  <c:v>0.87234842437485782</c:v>
                </c:pt>
              </c:numCache>
            </c:numRef>
          </c:val>
          <c:smooth val="0"/>
          <c:extLst>
            <c:ext xmlns:c16="http://schemas.microsoft.com/office/drawing/2014/chart" uri="{C3380CC4-5D6E-409C-BE32-E72D297353CC}">
              <c16:uniqueId val="{00000002-2882-479B-B6BA-AF37302E10A6}"/>
            </c:ext>
          </c:extLst>
        </c:ser>
        <c:ser>
          <c:idx val="2"/>
          <c:order val="1"/>
          <c:tx>
            <c:strRef>
              <c:f>'Figures 25-32, Women 25-54'!$H$26</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3-2882-479B-B6BA-AF37302E10A6}"/>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4-2882-479B-B6BA-AF37302E10A6}"/>
                </c:ext>
              </c:extLst>
            </c:dLbl>
            <c:dLbl>
              <c:idx val="2"/>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5-2882-479B-B6BA-AF37302E10A6}"/>
                </c:ext>
              </c:extLst>
            </c:dLbl>
            <c:dLbl>
              <c:idx val="3"/>
              <c:numFmt formatCode="0%" sourceLinked="0"/>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2882-479B-B6BA-AF37302E10A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25-54'!$I$26:$L$26</c:f>
              <c:numCache>
                <c:formatCode>###0%</c:formatCode>
                <c:ptCount val="4"/>
                <c:pt idx="0">
                  <c:v>0.79721356571487045</c:v>
                </c:pt>
                <c:pt idx="1">
                  <c:v>0.79568929003213218</c:v>
                </c:pt>
                <c:pt idx="2">
                  <c:v>0.79339106620148636</c:v>
                </c:pt>
                <c:pt idx="3">
                  <c:v>0.78284506115643537</c:v>
                </c:pt>
              </c:numCache>
            </c:numRef>
          </c:val>
          <c:smooth val="0"/>
          <c:extLst>
            <c:ext xmlns:c16="http://schemas.microsoft.com/office/drawing/2014/chart" uri="{C3380CC4-5D6E-409C-BE32-E72D297353CC}">
              <c16:uniqueId val="{00000007-2882-479B-B6BA-AF37302E10A6}"/>
            </c:ext>
          </c:extLst>
        </c:ser>
        <c:ser>
          <c:idx val="1"/>
          <c:order val="2"/>
          <c:tx>
            <c:strRef>
              <c:f>'Figures 25-32, Women 25-54'!$H$25</c:f>
              <c:strCache>
                <c:ptCount val="1"/>
                <c:pt idx="0">
                  <c:v>HS only</c:v>
                </c:pt>
              </c:strCache>
            </c:strRef>
          </c:tx>
          <c:marker>
            <c:symbol val="circle"/>
            <c:size val="5"/>
            <c:spPr>
              <a:solidFill>
                <a:schemeClr val="bg1"/>
              </a:solidFill>
            </c:spPr>
          </c:marker>
          <c:dLbls>
            <c:dLbl>
              <c:idx val="0"/>
              <c:layout>
                <c:manualLayout>
                  <c:x val="-8.6386893945949068E-3"/>
                  <c:y val="5.4602651202895668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82-479B-B6BA-AF37302E10A6}"/>
                </c:ext>
              </c:extLst>
            </c:dLbl>
            <c:dLbl>
              <c:idx val="1"/>
              <c:layout>
                <c:manualLayout>
                  <c:x val="-5.4030169305759853E-3"/>
                  <c:y val="6.0151416091039162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82-479B-B6BA-AF37302E10A6}"/>
                </c:ext>
              </c:extLst>
            </c:dLbl>
            <c:dLbl>
              <c:idx val="2"/>
              <c:layout>
                <c:manualLayout>
                  <c:x val="-2.6056739267855825E-3"/>
                  <c:y val="5.8946026936226206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82-479B-B6BA-AF37302E10A6}"/>
                </c:ext>
              </c:extLst>
            </c:dLbl>
            <c:dLbl>
              <c:idx val="3"/>
              <c:layout>
                <c:manualLayout>
                  <c:x val="-3.6479434974996817E-2"/>
                  <c:y val="6.5140924953787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15-4BBD-AADD-1C6E5A6943EC}"/>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25-54'!$I$25:$L$25</c:f>
              <c:numCache>
                <c:formatCode>###0%</c:formatCode>
                <c:ptCount val="4"/>
                <c:pt idx="0">
                  <c:v>0.71520062516028071</c:v>
                </c:pt>
                <c:pt idx="1">
                  <c:v>0.72698657230082564</c:v>
                </c:pt>
                <c:pt idx="2">
                  <c:v>0.70100244236801101</c:v>
                </c:pt>
                <c:pt idx="3">
                  <c:v>0.69619055369745142</c:v>
                </c:pt>
              </c:numCache>
            </c:numRef>
          </c:val>
          <c:smooth val="0"/>
          <c:extLst>
            <c:ext xmlns:c16="http://schemas.microsoft.com/office/drawing/2014/chart" uri="{C3380CC4-5D6E-409C-BE32-E72D297353CC}">
              <c16:uniqueId val="{0000000B-2882-479B-B6BA-AF37302E10A6}"/>
            </c:ext>
          </c:extLst>
        </c:ser>
        <c:ser>
          <c:idx val="0"/>
          <c:order val="3"/>
          <c:tx>
            <c:strRef>
              <c:f>'Figures 25-32, Women 25-54'!$H$24</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C-2882-479B-B6BA-AF37302E10A6}"/>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D-2882-479B-B6BA-AF37302E10A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25-54'!$I$24:$L$24</c:f>
              <c:numCache>
                <c:formatCode>###0%</c:formatCode>
                <c:ptCount val="4"/>
                <c:pt idx="0">
                  <c:v>0.56693511612508274</c:v>
                </c:pt>
                <c:pt idx="1">
                  <c:v>0.47481948841764798</c:v>
                </c:pt>
                <c:pt idx="2">
                  <c:v>0.58463558201991417</c:v>
                </c:pt>
                <c:pt idx="3">
                  <c:v>0.53988348793078278</c:v>
                </c:pt>
              </c:numCache>
            </c:numRef>
          </c:val>
          <c:smooth val="0"/>
          <c:extLst>
            <c:ext xmlns:c16="http://schemas.microsoft.com/office/drawing/2014/chart" uri="{C3380CC4-5D6E-409C-BE32-E72D297353CC}">
              <c16:uniqueId val="{0000000E-2882-479B-B6BA-AF37302E10A6}"/>
            </c:ext>
          </c:extLst>
        </c:ser>
        <c:dLbls>
          <c:showLegendKey val="0"/>
          <c:showVal val="0"/>
          <c:showCatName val="0"/>
          <c:showSerName val="0"/>
          <c:showPercent val="0"/>
          <c:showBubbleSize val="0"/>
        </c:dLbls>
        <c:marker val="1"/>
        <c:smooth val="0"/>
        <c:axId val="74080048"/>
        <c:axId val="1"/>
      </c:lineChart>
      <c:catAx>
        <c:axId val="740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5"/>
        </c:scaling>
        <c:delete val="1"/>
        <c:axPos val="l"/>
        <c:numFmt formatCode="###0%" sourceLinked="1"/>
        <c:majorTickMark val="out"/>
        <c:minorTickMark val="none"/>
        <c:tickLblPos val="nextTo"/>
        <c:crossAx val="74080048"/>
        <c:crosses val="autoZero"/>
        <c:crossBetween val="between"/>
      </c:valAx>
    </c:plotArea>
    <c:legend>
      <c:legendPos val="r"/>
      <c:layout>
        <c:manualLayout>
          <c:xMode val="edge"/>
          <c:yMode val="edge"/>
          <c:x val="0.8157359726006207"/>
          <c:y val="0.33119074401414111"/>
          <c:w val="0.16342376526447899"/>
          <c:h val="0.4705092315856547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28. Employment Rate: White U.S.-Born</a:t>
            </a:r>
          </a:p>
        </c:rich>
      </c:tx>
      <c:overlay val="1"/>
    </c:title>
    <c:autoTitleDeleted val="0"/>
    <c:plotArea>
      <c:layout>
        <c:manualLayout>
          <c:layoutTarget val="inner"/>
          <c:xMode val="edge"/>
          <c:yMode val="edge"/>
          <c:x val="5.7051111504811979E-2"/>
          <c:y val="2.7993219675366495E-2"/>
          <c:w val="0.68926245824792154"/>
          <c:h val="0.83415510877523258"/>
        </c:manualLayout>
      </c:layout>
      <c:lineChart>
        <c:grouping val="standard"/>
        <c:varyColors val="0"/>
        <c:ser>
          <c:idx val="3"/>
          <c:order val="0"/>
          <c:tx>
            <c:strRef>
              <c:f>'Figures 25-32, Women 25-54'!$B$35</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AE08-4349-978A-E24B2D94CCFE}"/>
                </c:ext>
              </c:extLst>
            </c:dLbl>
            <c:dLbl>
              <c:idx val="1"/>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AE08-4349-978A-E24B2D94CCFE}"/>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25-54'!$C$35:$F$35</c:f>
              <c:numCache>
                <c:formatCode>###0%</c:formatCode>
                <c:ptCount val="4"/>
                <c:pt idx="0">
                  <c:v>0.82527813148204343</c:v>
                </c:pt>
                <c:pt idx="1">
                  <c:v>0.82956030609219256</c:v>
                </c:pt>
                <c:pt idx="2">
                  <c:v>0.86351314043646932</c:v>
                </c:pt>
                <c:pt idx="3">
                  <c:v>0.85924744139002329</c:v>
                </c:pt>
              </c:numCache>
            </c:numRef>
          </c:val>
          <c:smooth val="0"/>
          <c:extLst>
            <c:ext xmlns:c16="http://schemas.microsoft.com/office/drawing/2014/chart" uri="{C3380CC4-5D6E-409C-BE32-E72D297353CC}">
              <c16:uniqueId val="{00000002-AE08-4349-978A-E24B2D94CCFE}"/>
            </c:ext>
          </c:extLst>
        </c:ser>
        <c:ser>
          <c:idx val="2"/>
          <c:order val="1"/>
          <c:tx>
            <c:strRef>
              <c:f>'Figures 25-32, Women 25-54'!$B$34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4497524149687476E-2"/>
                  <c:y val="-3.2580377295520269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8-4349-978A-E24B2D94CCFE}"/>
                </c:ext>
              </c:extLst>
            </c:dLbl>
            <c:dLbl>
              <c:idx val="1"/>
              <c:layout>
                <c:manualLayout>
                  <c:x val="-4.3530395828285419E-2"/>
                  <c:y val="-4.2079338565010178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8-4349-978A-E24B2D94CCFE}"/>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25-54'!$C$34:$F$34</c:f>
              <c:numCache>
                <c:formatCode>###0%</c:formatCode>
                <c:ptCount val="4"/>
                <c:pt idx="0">
                  <c:v>0.79344538452593483</c:v>
                </c:pt>
                <c:pt idx="1">
                  <c:v>0.77392172151085925</c:v>
                </c:pt>
                <c:pt idx="2">
                  <c:v>0.7602587511400114</c:v>
                </c:pt>
                <c:pt idx="3">
                  <c:v>0.75257833437071331</c:v>
                </c:pt>
              </c:numCache>
            </c:numRef>
          </c:val>
          <c:smooth val="0"/>
          <c:extLst>
            <c:ext xmlns:c16="http://schemas.microsoft.com/office/drawing/2014/chart" uri="{C3380CC4-5D6E-409C-BE32-E72D297353CC}">
              <c16:uniqueId val="{00000005-AE08-4349-978A-E24B2D94CCFE}"/>
            </c:ext>
          </c:extLst>
        </c:ser>
        <c:ser>
          <c:idx val="1"/>
          <c:order val="2"/>
          <c:tx>
            <c:strRef>
              <c:f>'Figures 25-32, Women 25-54'!$B$33</c:f>
              <c:strCache>
                <c:ptCount val="1"/>
                <c:pt idx="0">
                  <c:v>HS only</c:v>
                </c:pt>
              </c:strCache>
            </c:strRef>
          </c:tx>
          <c:marker>
            <c:symbol val="circle"/>
            <c:size val="5"/>
            <c:spPr>
              <a:solidFill>
                <a:schemeClr val="bg1"/>
              </a:solidFill>
            </c:spPr>
          </c:marker>
          <c:dLbls>
            <c:dLbl>
              <c:idx val="0"/>
              <c:layout>
                <c:manualLayout>
                  <c:x val="-2.777777777777803E-3"/>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8-4349-978A-E24B2D94CCFE}"/>
                </c:ext>
              </c:extLst>
            </c:dLbl>
            <c:dLbl>
              <c:idx val="1"/>
              <c:layout>
                <c:manualLayout>
                  <c:x val="0"/>
                  <c:y val="6.0185185185185182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08-4349-978A-E24B2D94CCFE}"/>
                </c:ext>
              </c:extLst>
            </c:dLbl>
            <c:dLbl>
              <c:idx val="2"/>
              <c:layout>
                <c:manualLayout>
                  <c:x val="-8.3332673782911312E-3"/>
                  <c:y val="5.530089406230371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08-4349-978A-E24B2D94CCFE}"/>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25-54'!$C$33:$F$33</c:f>
              <c:numCache>
                <c:formatCode>###0%</c:formatCode>
                <c:ptCount val="4"/>
                <c:pt idx="0">
                  <c:v>0.74201214366868418</c:v>
                </c:pt>
                <c:pt idx="1">
                  <c:v>0.72174410356351215</c:v>
                </c:pt>
                <c:pt idx="2">
                  <c:v>0.67086216519208008</c:v>
                </c:pt>
                <c:pt idx="3">
                  <c:v>0.6600209330644724</c:v>
                </c:pt>
              </c:numCache>
            </c:numRef>
          </c:val>
          <c:smooth val="0"/>
          <c:extLst>
            <c:ext xmlns:c16="http://schemas.microsoft.com/office/drawing/2014/chart" uri="{C3380CC4-5D6E-409C-BE32-E72D297353CC}">
              <c16:uniqueId val="{00000009-AE08-4349-978A-E24B2D94CCFE}"/>
            </c:ext>
          </c:extLst>
        </c:ser>
        <c:ser>
          <c:idx val="0"/>
          <c:order val="3"/>
          <c:tx>
            <c:strRef>
              <c:f>'Figures 25-32, Women 25-54'!$B$32</c:f>
              <c:strCache>
                <c:ptCount val="1"/>
                <c:pt idx="0">
                  <c:v>&lt; HS</c:v>
                </c:pt>
              </c:strCache>
            </c:strRef>
          </c:tx>
          <c:marker>
            <c:symbol val="circle"/>
            <c:size val="5"/>
            <c:spPr>
              <a:solidFill>
                <a:schemeClr val="bg1"/>
              </a:solidFill>
            </c:spPr>
          </c:marker>
          <c:dLbls>
            <c:dLbl>
              <c:idx val="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AE08-4349-978A-E24B2D94CCFE}"/>
                </c:ext>
              </c:extLst>
            </c:dLbl>
            <c:dLbl>
              <c:idx val="1"/>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AE08-4349-978A-E24B2D94CCFE}"/>
                </c:ext>
              </c:extLst>
            </c:dLbl>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25-54'!$C$31:$F$31</c:f>
              <c:strCache>
                <c:ptCount val="4"/>
                <c:pt idx="0">
                  <c:v>Q4 2000</c:v>
                </c:pt>
                <c:pt idx="1">
                  <c:v>Q4 2006</c:v>
                </c:pt>
                <c:pt idx="2">
                  <c:v>Q4 2019</c:v>
                </c:pt>
                <c:pt idx="3">
                  <c:v>Q4 2022</c:v>
                </c:pt>
              </c:strCache>
            </c:strRef>
          </c:cat>
          <c:val>
            <c:numRef>
              <c:f>'Figures 25-32, Women 25-54'!$C$32:$F$32</c:f>
              <c:numCache>
                <c:formatCode>###0%</c:formatCode>
                <c:ptCount val="4"/>
                <c:pt idx="0">
                  <c:v>0.51812965540722933</c:v>
                </c:pt>
                <c:pt idx="1">
                  <c:v>0.4825708013396206</c:v>
                </c:pt>
                <c:pt idx="2">
                  <c:v>0.45065723120035339</c:v>
                </c:pt>
                <c:pt idx="3">
                  <c:v>0.41995204882843323</c:v>
                </c:pt>
              </c:numCache>
            </c:numRef>
          </c:val>
          <c:smooth val="0"/>
          <c:extLst>
            <c:ext xmlns:c16="http://schemas.microsoft.com/office/drawing/2014/chart" uri="{C3380CC4-5D6E-409C-BE32-E72D297353CC}">
              <c16:uniqueId val="{0000000C-AE08-4349-978A-E24B2D94CCFE}"/>
            </c:ext>
          </c:extLst>
        </c:ser>
        <c:dLbls>
          <c:showLegendKey val="0"/>
          <c:showVal val="0"/>
          <c:showCatName val="0"/>
          <c:showSerName val="0"/>
          <c:showPercent val="0"/>
          <c:showBubbleSize val="0"/>
        </c:dLbls>
        <c:marker val="1"/>
        <c:smooth val="0"/>
        <c:axId val="77644304"/>
        <c:axId val="1"/>
      </c:lineChart>
      <c:catAx>
        <c:axId val="7764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38000000000000006"/>
        </c:scaling>
        <c:delete val="1"/>
        <c:axPos val="l"/>
        <c:numFmt formatCode="###0%" sourceLinked="1"/>
        <c:majorTickMark val="out"/>
        <c:minorTickMark val="none"/>
        <c:tickLblPos val="nextTo"/>
        <c:crossAx val="77644304"/>
        <c:crosses val="autoZero"/>
        <c:crossBetween val="between"/>
        <c:majorUnit val="0.1"/>
      </c:valAx>
    </c:plotArea>
    <c:legend>
      <c:legendPos val="r"/>
      <c:layout>
        <c:manualLayout>
          <c:xMode val="edge"/>
          <c:yMode val="edge"/>
          <c:x val="0.75217550125821908"/>
          <c:y val="0.32143959177634518"/>
          <c:w val="0.21945612468544529"/>
          <c:h val="0.3323097114095198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32. Labor Force Participation Rate: White U.S.-Born</a:t>
            </a:r>
          </a:p>
        </c:rich>
      </c:tx>
      <c:overlay val="1"/>
    </c:title>
    <c:autoTitleDeleted val="0"/>
    <c:plotArea>
      <c:layout>
        <c:manualLayout>
          <c:layoutTarget val="inner"/>
          <c:xMode val="edge"/>
          <c:yMode val="edge"/>
          <c:x val="3.1205673758865248E-2"/>
          <c:y val="8.5332620401038561E-2"/>
          <c:w val="0.70374378734573073"/>
          <c:h val="0.80215563000794265"/>
        </c:manualLayout>
      </c:layout>
      <c:lineChart>
        <c:grouping val="standard"/>
        <c:varyColors val="0"/>
        <c:ser>
          <c:idx val="3"/>
          <c:order val="0"/>
          <c:tx>
            <c:strRef>
              <c:f>'Figures 25-32, Women 25-54'!$H$35</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A7DB-43E7-A155-C5AD53311482}"/>
                </c:ext>
              </c:extLst>
            </c:dLbl>
            <c:dLbl>
              <c:idx val="1"/>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A7DB-43E7-A155-C5AD53311482}"/>
                </c:ext>
              </c:extLst>
            </c:dLbl>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25-54'!$I$35:$L$35</c:f>
              <c:numCache>
                <c:formatCode>###0%</c:formatCode>
                <c:ptCount val="4"/>
                <c:pt idx="0">
                  <c:v>0.83693193965162127</c:v>
                </c:pt>
                <c:pt idx="1">
                  <c:v>0.84158702643523486</c:v>
                </c:pt>
                <c:pt idx="2">
                  <c:v>0.87543456900730421</c:v>
                </c:pt>
                <c:pt idx="3">
                  <c:v>0.87107850048401514</c:v>
                </c:pt>
              </c:numCache>
            </c:numRef>
          </c:val>
          <c:smooth val="0"/>
          <c:extLst>
            <c:ext xmlns:c16="http://schemas.microsoft.com/office/drawing/2014/chart" uri="{C3380CC4-5D6E-409C-BE32-E72D297353CC}">
              <c16:uniqueId val="{00000002-A7DB-43E7-A155-C5AD53311482}"/>
            </c:ext>
          </c:extLst>
        </c:ser>
        <c:ser>
          <c:idx val="2"/>
          <c:order val="1"/>
          <c:tx>
            <c:strRef>
              <c:f>'Figures 25-32, Women 25-54'!$H$34</c:f>
              <c:strCache>
                <c:ptCount val="1"/>
                <c:pt idx="0">
                  <c:v>Some College</c:v>
                </c:pt>
              </c:strCache>
            </c:strRef>
          </c:tx>
          <c:spPr>
            <a:ln>
              <a:solidFill>
                <a:srgbClr val="00B050"/>
              </a:solidFill>
            </a:ln>
          </c:spPr>
          <c:marker>
            <c:symbol val="circle"/>
            <c:size val="5"/>
            <c:spPr>
              <a:solidFill>
                <a:schemeClr val="bg1"/>
              </a:solidFill>
            </c:spPr>
          </c:marker>
          <c:dLbls>
            <c:dLbl>
              <c:idx val="0"/>
              <c:layout>
                <c:manualLayout>
                  <c:x val="-5.9841894876847199E-2"/>
                  <c:y val="9.6220156973497988E-3"/>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DB-43E7-A155-C5AD53311482}"/>
                </c:ext>
              </c:extLst>
            </c:dLbl>
            <c:dLbl>
              <c:idx val="1"/>
              <c:layout>
                <c:manualLayout>
                  <c:x val="-4.687505460495818E-2"/>
                  <c:y val="2.352413166507946E-2"/>
                </c:manualLayout>
              </c:layout>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DB-43E7-A155-C5AD53311482}"/>
                </c:ext>
              </c:extLst>
            </c:dLbl>
            <c:dLbl>
              <c:idx val="2"/>
              <c:layout>
                <c:manualLayout>
                  <c:x val="-3.6519029569025765E-2"/>
                  <c:y val="-4.5781805816089892E-2"/>
                </c:manualLayout>
              </c:layout>
              <c:spPr>
                <a:noFill/>
                <a:ln w="25400">
                  <a:noFill/>
                </a:ln>
              </c:spPr>
              <c:txPr>
                <a:bodyPr/>
                <a:lstStyle/>
                <a:p>
                  <a:pPr>
                    <a:defRPr sz="1000" b="0" i="0" u="none" strike="noStrike" baseline="0">
                      <a:solidFill>
                        <a:srgbClr val="00B05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DB-43E7-A155-C5AD53311482}"/>
                </c:ext>
              </c:extLst>
            </c:dLbl>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25-54'!$I$34:$L$34</c:f>
              <c:numCache>
                <c:formatCode>###0%</c:formatCode>
                <c:ptCount val="4"/>
                <c:pt idx="0">
                  <c:v>0.81037341699243237</c:v>
                </c:pt>
                <c:pt idx="1">
                  <c:v>0.79728102318313088</c:v>
                </c:pt>
                <c:pt idx="2">
                  <c:v>0.78098683740268582</c:v>
                </c:pt>
                <c:pt idx="3">
                  <c:v>0.77269308527675729</c:v>
                </c:pt>
              </c:numCache>
            </c:numRef>
          </c:val>
          <c:smooth val="0"/>
          <c:extLst>
            <c:ext xmlns:c16="http://schemas.microsoft.com/office/drawing/2014/chart" uri="{C3380CC4-5D6E-409C-BE32-E72D297353CC}">
              <c16:uniqueId val="{00000006-A7DB-43E7-A155-C5AD53311482}"/>
            </c:ext>
          </c:extLst>
        </c:ser>
        <c:ser>
          <c:idx val="1"/>
          <c:order val="2"/>
          <c:tx>
            <c:strRef>
              <c:f>'Figures 25-32, Women 25-54'!$H$33</c:f>
              <c:strCache>
                <c:ptCount val="1"/>
                <c:pt idx="0">
                  <c:v>HS only</c:v>
                </c:pt>
              </c:strCache>
            </c:strRef>
          </c:tx>
          <c:marker>
            <c:symbol val="circle"/>
            <c:size val="5"/>
            <c:spPr>
              <a:solidFill>
                <a:schemeClr val="bg1"/>
              </a:solidFill>
            </c:spPr>
          </c:marker>
          <c:dLbls>
            <c:dLbl>
              <c:idx val="0"/>
              <c:layout>
                <c:manualLayout>
                  <c:x val="-2.5462668816039986E-17"/>
                  <c:y val="5.0925925925925923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DB-43E7-A155-C5AD53311482}"/>
                </c:ext>
              </c:extLst>
            </c:dLbl>
            <c:dLbl>
              <c:idx val="1"/>
              <c:layout>
                <c:manualLayout>
                  <c:x val="0"/>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DB-43E7-A155-C5AD53311482}"/>
                </c:ext>
              </c:extLst>
            </c:dLbl>
            <c:dLbl>
              <c:idx val="2"/>
              <c:layout>
                <c:manualLayout>
                  <c:x val="2.7777777777777779E-3"/>
                  <c:y val="2.7777777777777776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DB-43E7-A155-C5AD53311482}"/>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25-54'!$I$33:$L$33</c:f>
              <c:numCache>
                <c:formatCode>###0%</c:formatCode>
                <c:ptCount val="4"/>
                <c:pt idx="0">
                  <c:v>0.76325673968230978</c:v>
                </c:pt>
                <c:pt idx="1">
                  <c:v>0.74796386543911941</c:v>
                </c:pt>
                <c:pt idx="2">
                  <c:v>0.69669192185137585</c:v>
                </c:pt>
                <c:pt idx="3">
                  <c:v>0.68833749119613596</c:v>
                </c:pt>
              </c:numCache>
            </c:numRef>
          </c:val>
          <c:smooth val="0"/>
          <c:extLst>
            <c:ext xmlns:c16="http://schemas.microsoft.com/office/drawing/2014/chart" uri="{C3380CC4-5D6E-409C-BE32-E72D297353CC}">
              <c16:uniqueId val="{0000000A-A7DB-43E7-A155-C5AD53311482}"/>
            </c:ext>
          </c:extLst>
        </c:ser>
        <c:ser>
          <c:idx val="0"/>
          <c:order val="3"/>
          <c:tx>
            <c:strRef>
              <c:f>'Figures 25-32, Women 25-54'!$H$32</c:f>
              <c:strCache>
                <c:ptCount val="1"/>
                <c:pt idx="0">
                  <c:v>&lt; HS</c:v>
                </c:pt>
              </c:strCache>
            </c:strRef>
          </c:tx>
          <c:spPr>
            <a:ln>
              <a:solidFill>
                <a:srgbClr val="0070C0"/>
              </a:solidFill>
            </a:ln>
          </c:spPr>
          <c:marker>
            <c:symbol val="circle"/>
            <c:size val="5"/>
            <c:spPr>
              <a:solidFill>
                <a:schemeClr val="bg1"/>
              </a:solidFill>
            </c:spPr>
          </c:marker>
          <c:dLbls>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25-32, Women 25-54'!$I$31:$L$31</c:f>
              <c:strCache>
                <c:ptCount val="4"/>
                <c:pt idx="0">
                  <c:v>Q4 2000</c:v>
                </c:pt>
                <c:pt idx="1">
                  <c:v>Q4 2006</c:v>
                </c:pt>
                <c:pt idx="2">
                  <c:v>Q4 2019</c:v>
                </c:pt>
                <c:pt idx="3">
                  <c:v>Q4 2022</c:v>
                </c:pt>
              </c:strCache>
            </c:strRef>
          </c:cat>
          <c:val>
            <c:numRef>
              <c:f>'Figures 25-32, Women 25-54'!$I$32:$L$32</c:f>
              <c:numCache>
                <c:formatCode>###0%</c:formatCode>
                <c:ptCount val="4"/>
                <c:pt idx="0">
                  <c:v>0.55514359346618702</c:v>
                </c:pt>
                <c:pt idx="1">
                  <c:v>0.52759871981446926</c:v>
                </c:pt>
                <c:pt idx="2">
                  <c:v>0.48600508687749039</c:v>
                </c:pt>
                <c:pt idx="3">
                  <c:v>0.45581850624458703</c:v>
                </c:pt>
              </c:numCache>
            </c:numRef>
          </c:val>
          <c:smooth val="0"/>
          <c:extLst>
            <c:ext xmlns:c16="http://schemas.microsoft.com/office/drawing/2014/chart" uri="{C3380CC4-5D6E-409C-BE32-E72D297353CC}">
              <c16:uniqueId val="{0000000B-A7DB-43E7-A155-C5AD53311482}"/>
            </c:ext>
          </c:extLst>
        </c:ser>
        <c:dLbls>
          <c:showLegendKey val="0"/>
          <c:showVal val="0"/>
          <c:showCatName val="0"/>
          <c:showSerName val="0"/>
          <c:showPercent val="0"/>
          <c:showBubbleSize val="0"/>
        </c:dLbls>
        <c:marker val="1"/>
        <c:smooth val="0"/>
        <c:axId val="88158528"/>
        <c:axId val="1"/>
      </c:lineChart>
      <c:catAx>
        <c:axId val="8815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1"/>
        <c:axPos val="l"/>
        <c:numFmt formatCode="###0%" sourceLinked="1"/>
        <c:majorTickMark val="out"/>
        <c:minorTickMark val="none"/>
        <c:tickLblPos val="nextTo"/>
        <c:crossAx val="88158528"/>
        <c:crosses val="autoZero"/>
        <c:crossBetween val="between"/>
        <c:majorUnit val="0.1"/>
      </c:valAx>
    </c:plotArea>
    <c:legend>
      <c:legendPos val="r"/>
      <c:layout>
        <c:manualLayout>
          <c:xMode val="edge"/>
          <c:yMode val="edge"/>
          <c:x val="0.75045410996173967"/>
          <c:y val="0.32454512399253943"/>
          <c:w val="0.21945611610915861"/>
          <c:h val="0.3323097114078417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33. Employment Rate: All U.S.-Born</a:t>
            </a:r>
          </a:p>
        </c:rich>
      </c:tx>
      <c:overlay val="1"/>
    </c:title>
    <c:autoTitleDeleted val="0"/>
    <c:plotArea>
      <c:layout>
        <c:manualLayout>
          <c:layoutTarget val="inner"/>
          <c:xMode val="edge"/>
          <c:yMode val="edge"/>
          <c:x val="3.4658739086185657E-2"/>
          <c:y val="0.11915318277523002"/>
          <c:w val="0.82230744888307117"/>
          <c:h val="0.75408343187870752"/>
        </c:manualLayout>
      </c:layout>
      <c:lineChart>
        <c:grouping val="standard"/>
        <c:varyColors val="0"/>
        <c:ser>
          <c:idx val="0"/>
          <c:order val="0"/>
          <c:tx>
            <c:strRef>
              <c:f>'Figures 33-40, All 25-54 '!$B$9</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7BE3-478D-BBA9-8EA0E6A3CC43}"/>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7BE3-478D-BBA9-8EA0E6A3CC4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'!$C$8:$F$8</c:f>
              <c:strCache>
                <c:ptCount val="4"/>
                <c:pt idx="0">
                  <c:v>Q4 2000</c:v>
                </c:pt>
                <c:pt idx="1">
                  <c:v>Q4 2006</c:v>
                </c:pt>
                <c:pt idx="2">
                  <c:v>Q4 2019</c:v>
                </c:pt>
                <c:pt idx="3">
                  <c:v>Q4 2022</c:v>
                </c:pt>
              </c:strCache>
            </c:strRef>
          </c:cat>
          <c:val>
            <c:numRef>
              <c:f>'Figures 33-40, All 25-54 '!$C$9:$F$9</c:f>
              <c:numCache>
                <c:formatCode>###0%</c:formatCode>
                <c:ptCount val="4"/>
                <c:pt idx="0">
                  <c:v>0.88771464585122528</c:v>
                </c:pt>
                <c:pt idx="1">
                  <c:v>0.88416582571163604</c:v>
                </c:pt>
                <c:pt idx="2">
                  <c:v>0.89014297455179758</c:v>
                </c:pt>
                <c:pt idx="3">
                  <c:v>0.88686229366459424</c:v>
                </c:pt>
              </c:numCache>
            </c:numRef>
          </c:val>
          <c:smooth val="0"/>
          <c:extLst>
            <c:ext xmlns:c16="http://schemas.microsoft.com/office/drawing/2014/chart" uri="{C3380CC4-5D6E-409C-BE32-E72D297353CC}">
              <c16:uniqueId val="{0000000B-7BE3-478D-BBA9-8EA0E6A3CC43}"/>
            </c:ext>
          </c:extLst>
        </c:ser>
        <c:ser>
          <c:idx val="1"/>
          <c:order val="1"/>
          <c:tx>
            <c:strRef>
              <c:f>'Figures 33-40, All 25-54 '!$B$10</c:f>
              <c:strCache>
                <c:ptCount val="1"/>
                <c:pt idx="0">
                  <c:v>&lt;Bachelor's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7BE3-478D-BBA9-8EA0E6A3CC43}"/>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7BE3-478D-BBA9-8EA0E6A3CC4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'!$C$8:$F$8</c:f>
              <c:strCache>
                <c:ptCount val="4"/>
                <c:pt idx="0">
                  <c:v>Q4 2000</c:v>
                </c:pt>
                <c:pt idx="1">
                  <c:v>Q4 2006</c:v>
                </c:pt>
                <c:pt idx="2">
                  <c:v>Q4 2019</c:v>
                </c:pt>
                <c:pt idx="3">
                  <c:v>Q4 2022</c:v>
                </c:pt>
              </c:strCache>
            </c:strRef>
          </c:cat>
          <c:val>
            <c:numRef>
              <c:f>'Figures 33-40, All 25-54 '!$C$10:$F$10</c:f>
              <c:numCache>
                <c:formatCode>###0%</c:formatCode>
                <c:ptCount val="4"/>
                <c:pt idx="0">
                  <c:v>0.79705321098451065</c:v>
                </c:pt>
                <c:pt idx="1">
                  <c:v>0.77700180650299577</c:v>
                </c:pt>
                <c:pt idx="2">
                  <c:v>0.76212821436634715</c:v>
                </c:pt>
                <c:pt idx="3">
                  <c:v>0.75067561876636257</c:v>
                </c:pt>
              </c:numCache>
            </c:numRef>
          </c:val>
          <c:smooth val="0"/>
          <c:extLst>
            <c:ext xmlns:c16="http://schemas.microsoft.com/office/drawing/2014/chart" uri="{C3380CC4-5D6E-409C-BE32-E72D297353CC}">
              <c16:uniqueId val="{00000008-7BE3-478D-BBA9-8EA0E6A3CC43}"/>
            </c:ext>
          </c:extLst>
        </c:ser>
        <c:dLbls>
          <c:showLegendKey val="0"/>
          <c:showVal val="0"/>
          <c:showCatName val="0"/>
          <c:showSerName val="0"/>
          <c:showPercent val="0"/>
          <c:showBubbleSize val="0"/>
        </c:dLbls>
        <c:marker val="1"/>
        <c:smooth val="0"/>
        <c:axId val="81589440"/>
        <c:axId val="1"/>
      </c:lineChart>
      <c:catAx>
        <c:axId val="8158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5000000000000007"/>
          <c:min val="0.70000000000000007"/>
        </c:scaling>
        <c:delete val="1"/>
        <c:axPos val="l"/>
        <c:numFmt formatCode="###0%" sourceLinked="1"/>
        <c:majorTickMark val="out"/>
        <c:minorTickMark val="none"/>
        <c:tickLblPos val="nextTo"/>
        <c:crossAx val="81589440"/>
        <c:crosses val="autoZero"/>
        <c:crossBetween val="between"/>
        <c:majorUnit val="0.1"/>
      </c:valAx>
    </c:plotArea>
    <c:legend>
      <c:legendPos val="r"/>
      <c:layout>
        <c:manualLayout>
          <c:xMode val="edge"/>
          <c:yMode val="edge"/>
          <c:x val="0.73483091835408676"/>
          <c:y val="0.44545201081675134"/>
          <c:w val="0.20995572118370698"/>
          <c:h val="0.1928623826319447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34. Employment Rate: Black U.S.-Born</a:t>
            </a:r>
          </a:p>
        </c:rich>
      </c:tx>
      <c:overlay val="1"/>
    </c:title>
    <c:autoTitleDeleted val="0"/>
    <c:plotArea>
      <c:layout>
        <c:manualLayout>
          <c:layoutTarget val="inner"/>
          <c:xMode val="edge"/>
          <c:yMode val="edge"/>
          <c:x val="2.1813224267211998E-2"/>
          <c:y val="0.12743360463919268"/>
          <c:w val="0.83428735042068458"/>
          <c:h val="0.75432852450170251"/>
        </c:manualLayout>
      </c:layout>
      <c:lineChart>
        <c:grouping val="standard"/>
        <c:varyColors val="0"/>
        <c:ser>
          <c:idx val="0"/>
          <c:order val="0"/>
          <c:tx>
            <c:strRef>
              <c:f>'Figures 33-40, All 25-54 '!$B$14</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7C9E-4278-B8D6-2D8D92BFEF7F}"/>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7C9E-4278-B8D6-2D8D92BFEF7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'!$C$8:$F$8</c:f>
              <c:strCache>
                <c:ptCount val="4"/>
                <c:pt idx="0">
                  <c:v>Q4 2000</c:v>
                </c:pt>
                <c:pt idx="1">
                  <c:v>Q4 2006</c:v>
                </c:pt>
                <c:pt idx="2">
                  <c:v>Q4 2019</c:v>
                </c:pt>
                <c:pt idx="3">
                  <c:v>Q4 2022</c:v>
                </c:pt>
              </c:strCache>
            </c:strRef>
          </c:cat>
          <c:val>
            <c:numRef>
              <c:f>'Figures 33-40, All 25-54 '!$C$14:$F$14</c:f>
              <c:numCache>
                <c:formatCode>###0%</c:formatCode>
                <c:ptCount val="4"/>
                <c:pt idx="0">
                  <c:v>0.8909187625881424</c:v>
                </c:pt>
                <c:pt idx="1">
                  <c:v>0.88892662018459645</c:v>
                </c:pt>
                <c:pt idx="2">
                  <c:v>0.88784592415816699</c:v>
                </c:pt>
                <c:pt idx="3">
                  <c:v>0.85831760747049335</c:v>
                </c:pt>
              </c:numCache>
            </c:numRef>
          </c:val>
          <c:smooth val="0"/>
          <c:extLst>
            <c:ext xmlns:c16="http://schemas.microsoft.com/office/drawing/2014/chart" uri="{C3380CC4-5D6E-409C-BE32-E72D297353CC}">
              <c16:uniqueId val="{0000000B-7C9E-4278-B8D6-2D8D92BFEF7F}"/>
            </c:ext>
          </c:extLst>
        </c:ser>
        <c:ser>
          <c:idx val="1"/>
          <c:order val="1"/>
          <c:tx>
            <c:strRef>
              <c:f>'Figures 33-40, All 25-54 '!$B$15</c:f>
              <c:strCache>
                <c:ptCount val="1"/>
                <c:pt idx="0">
                  <c:v>&lt;Bachelor's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7C9E-4278-B8D6-2D8D92BFEF7F}"/>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7C9E-4278-B8D6-2D8D92BFEF7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'!$C$8:$F$8</c:f>
              <c:strCache>
                <c:ptCount val="4"/>
                <c:pt idx="0">
                  <c:v>Q4 2000</c:v>
                </c:pt>
                <c:pt idx="1">
                  <c:v>Q4 2006</c:v>
                </c:pt>
                <c:pt idx="2">
                  <c:v>Q4 2019</c:v>
                </c:pt>
                <c:pt idx="3">
                  <c:v>Q4 2022</c:v>
                </c:pt>
              </c:strCache>
            </c:strRef>
          </c:cat>
          <c:val>
            <c:numRef>
              <c:f>'Figures 33-40, All 25-54 '!$C$15:$F$15</c:f>
              <c:numCache>
                <c:formatCode>###0%</c:formatCode>
                <c:ptCount val="4"/>
                <c:pt idx="0">
                  <c:v>0.73642220479177423</c:v>
                </c:pt>
                <c:pt idx="1">
                  <c:v>0.70300821066080477</c:v>
                </c:pt>
                <c:pt idx="2">
                  <c:v>0.71640887635821371</c:v>
                </c:pt>
                <c:pt idx="3">
                  <c:v>0.71000178829262806</c:v>
                </c:pt>
              </c:numCache>
            </c:numRef>
          </c:val>
          <c:smooth val="0"/>
          <c:extLst>
            <c:ext xmlns:c16="http://schemas.microsoft.com/office/drawing/2014/chart" uri="{C3380CC4-5D6E-409C-BE32-E72D297353CC}">
              <c16:uniqueId val="{00000008-7C9E-4278-B8D6-2D8D92BFEF7F}"/>
            </c:ext>
          </c:extLst>
        </c:ser>
        <c:dLbls>
          <c:showLegendKey val="0"/>
          <c:showVal val="0"/>
          <c:showCatName val="0"/>
          <c:showSerName val="0"/>
          <c:showPercent val="0"/>
          <c:showBubbleSize val="0"/>
        </c:dLbls>
        <c:marker val="1"/>
        <c:smooth val="0"/>
        <c:axId val="81599840"/>
        <c:axId val="1"/>
      </c:lineChart>
      <c:catAx>
        <c:axId val="81599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1"/>
        <c:axPos val="l"/>
        <c:numFmt formatCode="###0%" sourceLinked="1"/>
        <c:majorTickMark val="out"/>
        <c:minorTickMark val="none"/>
        <c:tickLblPos val="nextTo"/>
        <c:crossAx val="81599840"/>
        <c:crosses val="autoZero"/>
        <c:crossBetween val="between"/>
        <c:majorUnit val="0.1"/>
      </c:valAx>
    </c:plotArea>
    <c:legend>
      <c:legendPos val="r"/>
      <c:layout>
        <c:manualLayout>
          <c:xMode val="edge"/>
          <c:yMode val="edge"/>
          <c:x val="0.76184816472788308"/>
          <c:y val="0.32733859105398938"/>
          <c:w val="0.21537837390662595"/>
          <c:h val="0.2628949556628449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35. Employment Rate: Hispanic U.S.-Born</a:t>
            </a:r>
          </a:p>
        </c:rich>
      </c:tx>
      <c:overlay val="1"/>
    </c:title>
    <c:autoTitleDeleted val="0"/>
    <c:plotArea>
      <c:layout>
        <c:manualLayout>
          <c:layoutTarget val="inner"/>
          <c:xMode val="edge"/>
          <c:yMode val="edge"/>
          <c:x val="5.4274302668688157E-2"/>
          <c:y val="0.1693483617742903"/>
          <c:w val="0.79918129475163746"/>
          <c:h val="0.70134960861700446"/>
        </c:manualLayout>
      </c:layout>
      <c:lineChart>
        <c:grouping val="standard"/>
        <c:varyColors val="0"/>
        <c:ser>
          <c:idx val="0"/>
          <c:order val="0"/>
          <c:tx>
            <c:strRef>
              <c:f>'Figures 33-40, All 25-54 '!$B$20</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BFC0-49E5-B162-CFBF558EF895}"/>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BFC0-49E5-B162-CFBF558EF89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'!$C$25:$F$25</c:f>
              <c:strCache>
                <c:ptCount val="4"/>
                <c:pt idx="0">
                  <c:v>Q4 2000</c:v>
                </c:pt>
                <c:pt idx="1">
                  <c:v>Q4 2006</c:v>
                </c:pt>
                <c:pt idx="2">
                  <c:v>Q4 2019</c:v>
                </c:pt>
                <c:pt idx="3">
                  <c:v>Q4 2022</c:v>
                </c:pt>
              </c:strCache>
            </c:strRef>
          </c:cat>
          <c:val>
            <c:numRef>
              <c:f>'Figures 33-40, All 25-54 '!$C$20:$F$20</c:f>
              <c:numCache>
                <c:formatCode>###0%</c:formatCode>
                <c:ptCount val="4"/>
                <c:pt idx="0">
                  <c:v>0.85258245663861398</c:v>
                </c:pt>
                <c:pt idx="1">
                  <c:v>0.88344390560167851</c:v>
                </c:pt>
                <c:pt idx="2">
                  <c:v>0.86901721114976449</c:v>
                </c:pt>
                <c:pt idx="3">
                  <c:v>0.88773331351182816</c:v>
                </c:pt>
              </c:numCache>
            </c:numRef>
          </c:val>
          <c:smooth val="0"/>
          <c:extLst>
            <c:ext xmlns:c16="http://schemas.microsoft.com/office/drawing/2014/chart" uri="{C3380CC4-5D6E-409C-BE32-E72D297353CC}">
              <c16:uniqueId val="{0000000B-BFC0-49E5-B162-CFBF558EF895}"/>
            </c:ext>
          </c:extLst>
        </c:ser>
        <c:ser>
          <c:idx val="1"/>
          <c:order val="1"/>
          <c:tx>
            <c:strRef>
              <c:f>'Figures 33-40, All 25-54 '!$B$21</c:f>
              <c:strCache>
                <c:ptCount val="1"/>
                <c:pt idx="0">
                  <c:v>&lt;Bachelor's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BFC0-49E5-B162-CFBF558EF895}"/>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BFC0-49E5-B162-CFBF558EF89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'!$C$25:$F$25</c:f>
              <c:strCache>
                <c:ptCount val="4"/>
                <c:pt idx="0">
                  <c:v>Q4 2000</c:v>
                </c:pt>
                <c:pt idx="1">
                  <c:v>Q4 2006</c:v>
                </c:pt>
                <c:pt idx="2">
                  <c:v>Q4 2019</c:v>
                </c:pt>
                <c:pt idx="3">
                  <c:v>Q4 2022</c:v>
                </c:pt>
              </c:strCache>
            </c:strRef>
          </c:cat>
          <c:val>
            <c:numRef>
              <c:f>'Figures 33-40, All 25-54 '!$C$21:$F$21</c:f>
              <c:numCache>
                <c:formatCode>###0%</c:formatCode>
                <c:ptCount val="4"/>
                <c:pt idx="0">
                  <c:v>0.75251137118394784</c:v>
                </c:pt>
                <c:pt idx="1">
                  <c:v>0.75230897618149872</c:v>
                </c:pt>
                <c:pt idx="2">
                  <c:v>0.76548006036335015</c:v>
                </c:pt>
                <c:pt idx="3">
                  <c:v>0.75371169762763157</c:v>
                </c:pt>
              </c:numCache>
            </c:numRef>
          </c:val>
          <c:smooth val="0"/>
          <c:extLst>
            <c:ext xmlns:c16="http://schemas.microsoft.com/office/drawing/2014/chart" uri="{C3380CC4-5D6E-409C-BE32-E72D297353CC}">
              <c16:uniqueId val="{00000008-BFC0-49E5-B162-CFBF558EF895}"/>
            </c:ext>
          </c:extLst>
        </c:ser>
        <c:dLbls>
          <c:showLegendKey val="0"/>
          <c:showVal val="0"/>
          <c:showCatName val="0"/>
          <c:showSerName val="0"/>
          <c:showPercent val="0"/>
          <c:showBubbleSize val="0"/>
        </c:dLbls>
        <c:marker val="1"/>
        <c:smooth val="0"/>
        <c:axId val="81592768"/>
        <c:axId val="1"/>
      </c:lineChart>
      <c:catAx>
        <c:axId val="81592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5000000000000007"/>
          <c:min val="0.70000000000000007"/>
        </c:scaling>
        <c:delete val="1"/>
        <c:axPos val="l"/>
        <c:numFmt formatCode="###0%" sourceLinked="1"/>
        <c:majorTickMark val="out"/>
        <c:minorTickMark val="none"/>
        <c:tickLblPos val="nextTo"/>
        <c:crossAx val="81592768"/>
        <c:crosses val="autoZero"/>
        <c:crossBetween val="between"/>
        <c:majorUnit val="0.1"/>
      </c:valAx>
    </c:plotArea>
    <c:legend>
      <c:legendPos val="r"/>
      <c:layout>
        <c:manualLayout>
          <c:xMode val="edge"/>
          <c:yMode val="edge"/>
          <c:x val="0.75692033845992679"/>
          <c:y val="0.45081349818818223"/>
          <c:w val="0.2179557201403024"/>
          <c:h val="0.21885255824617444"/>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37. Labor Force Participation Rate: All U.S.-Born</a:t>
            </a:r>
          </a:p>
        </c:rich>
      </c:tx>
      <c:overlay val="1"/>
    </c:title>
    <c:autoTitleDeleted val="0"/>
    <c:plotArea>
      <c:layout>
        <c:manualLayout>
          <c:layoutTarget val="inner"/>
          <c:xMode val="edge"/>
          <c:yMode val="edge"/>
          <c:x val="5.3653431499304668E-2"/>
          <c:y val="0.10288557076896841"/>
          <c:w val="0.83023394520210891"/>
          <c:h val="0.7583403453971882"/>
        </c:manualLayout>
      </c:layout>
      <c:lineChart>
        <c:grouping val="standard"/>
        <c:varyColors val="0"/>
        <c:ser>
          <c:idx val="0"/>
          <c:order val="0"/>
          <c:tx>
            <c:strRef>
              <c:f>'Figures 33-40, All 25-54 '!$H$9</c:f>
              <c:strCache>
                <c:ptCount val="1"/>
                <c:pt idx="0">
                  <c:v>Bachelors+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2B2B-4163-8A7D-6A0E3D5FF635}"/>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2B2B-4163-8A7D-6A0E3D5FF63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'!$I$13:$L$13</c:f>
              <c:strCache>
                <c:ptCount val="4"/>
                <c:pt idx="0">
                  <c:v>Q4 2000</c:v>
                </c:pt>
                <c:pt idx="1">
                  <c:v>Q4 2006</c:v>
                </c:pt>
                <c:pt idx="2">
                  <c:v>Q4 2019</c:v>
                </c:pt>
                <c:pt idx="3">
                  <c:v>Q4 2022</c:v>
                </c:pt>
              </c:strCache>
            </c:strRef>
          </c:cat>
          <c:val>
            <c:numRef>
              <c:f>'Figures 33-40, All 25-54 '!$I$9:$L$9</c:f>
              <c:numCache>
                <c:formatCode>###0%</c:formatCode>
                <c:ptCount val="4"/>
                <c:pt idx="0">
                  <c:v>0.89989060955646749</c:v>
                </c:pt>
                <c:pt idx="1">
                  <c:v>0.89848643636543923</c:v>
                </c:pt>
                <c:pt idx="2">
                  <c:v>0.90566054511484329</c:v>
                </c:pt>
                <c:pt idx="3">
                  <c:v>0.90199315653540935</c:v>
                </c:pt>
              </c:numCache>
            </c:numRef>
          </c:val>
          <c:smooth val="0"/>
          <c:extLst>
            <c:ext xmlns:c16="http://schemas.microsoft.com/office/drawing/2014/chart" uri="{C3380CC4-5D6E-409C-BE32-E72D297353CC}">
              <c16:uniqueId val="{0000000B-2B2B-4163-8A7D-6A0E3D5FF635}"/>
            </c:ext>
          </c:extLst>
        </c:ser>
        <c:ser>
          <c:idx val="1"/>
          <c:order val="1"/>
          <c:tx>
            <c:strRef>
              <c:f>'Figures 33-40, All 25-54 '!$H$10</c:f>
              <c:strCache>
                <c:ptCount val="1"/>
                <c:pt idx="0">
                  <c:v>&lt;Bachelor's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2B2B-4163-8A7D-6A0E3D5FF635}"/>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2B2B-4163-8A7D-6A0E3D5FF63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'!$I$13:$L$13</c:f>
              <c:strCache>
                <c:ptCount val="4"/>
                <c:pt idx="0">
                  <c:v>Q4 2000</c:v>
                </c:pt>
                <c:pt idx="1">
                  <c:v>Q4 2006</c:v>
                </c:pt>
                <c:pt idx="2">
                  <c:v>Q4 2019</c:v>
                </c:pt>
                <c:pt idx="3">
                  <c:v>Q4 2022</c:v>
                </c:pt>
              </c:strCache>
            </c:strRef>
          </c:cat>
          <c:val>
            <c:numRef>
              <c:f>'Figures 33-40, All 25-54 '!$I$10:$L$10</c:f>
              <c:numCache>
                <c:formatCode>###0%</c:formatCode>
                <c:ptCount val="4"/>
                <c:pt idx="0">
                  <c:v>0.82468618940984162</c:v>
                </c:pt>
                <c:pt idx="1">
                  <c:v>0.81243302227714009</c:v>
                </c:pt>
                <c:pt idx="2">
                  <c:v>0.7930290811422962</c:v>
                </c:pt>
                <c:pt idx="3">
                  <c:v>0.78130775562643573</c:v>
                </c:pt>
              </c:numCache>
            </c:numRef>
          </c:val>
          <c:smooth val="0"/>
          <c:extLst>
            <c:ext xmlns:c16="http://schemas.microsoft.com/office/drawing/2014/chart" uri="{C3380CC4-5D6E-409C-BE32-E72D297353CC}">
              <c16:uniqueId val="{00000008-2B2B-4163-8A7D-6A0E3D5FF635}"/>
            </c:ext>
          </c:extLst>
        </c:ser>
        <c:dLbls>
          <c:showLegendKey val="0"/>
          <c:showVal val="0"/>
          <c:showCatName val="0"/>
          <c:showSerName val="0"/>
          <c:showPercent val="0"/>
          <c:showBubbleSize val="0"/>
        </c:dLbls>
        <c:marker val="1"/>
        <c:smooth val="0"/>
        <c:axId val="80626304"/>
        <c:axId val="1"/>
      </c:lineChart>
      <c:catAx>
        <c:axId val="8062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5000000000000007"/>
          <c:min val="0.70000000000000007"/>
        </c:scaling>
        <c:delete val="1"/>
        <c:axPos val="l"/>
        <c:numFmt formatCode="###0%" sourceLinked="1"/>
        <c:majorTickMark val="out"/>
        <c:minorTickMark val="none"/>
        <c:tickLblPos val="nextTo"/>
        <c:crossAx val="80626304"/>
        <c:crosses val="autoZero"/>
        <c:crossBetween val="between"/>
      </c:valAx>
    </c:plotArea>
    <c:legend>
      <c:legendPos val="r"/>
      <c:layout>
        <c:manualLayout>
          <c:xMode val="edge"/>
          <c:yMode val="edge"/>
          <c:x val="0.75020394760698883"/>
          <c:y val="0.34544114057648501"/>
          <c:w val="0.23035957319956413"/>
          <c:h val="0.2240568400588112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38. Labor Force Participation Rate: Black U.S.-Born</a:t>
            </a:r>
          </a:p>
        </c:rich>
      </c:tx>
      <c:layout>
        <c:manualLayout>
          <c:xMode val="edge"/>
          <c:yMode val="edge"/>
          <c:x val="0.10613274555523494"/>
          <c:y val="4.4913759834278838E-2"/>
        </c:manualLayout>
      </c:layout>
      <c:overlay val="0"/>
    </c:title>
    <c:autoTitleDeleted val="0"/>
    <c:plotArea>
      <c:layout>
        <c:manualLayout>
          <c:layoutTarget val="inner"/>
          <c:xMode val="edge"/>
          <c:yMode val="edge"/>
          <c:x val="6.8204778683846959E-2"/>
          <c:y val="0.14620976052036305"/>
          <c:w val="0.78629698228917599"/>
          <c:h val="0.73967299254635055"/>
        </c:manualLayout>
      </c:layout>
      <c:lineChart>
        <c:grouping val="standard"/>
        <c:varyColors val="0"/>
        <c:ser>
          <c:idx val="0"/>
          <c:order val="0"/>
          <c:tx>
            <c:strRef>
              <c:f>'Figures 33-40, All 25-54 '!$H$14</c:f>
              <c:strCache>
                <c:ptCount val="1"/>
                <c:pt idx="0">
                  <c:v>Bachelors+</c:v>
                </c:pt>
              </c:strCache>
            </c:strRef>
          </c:tx>
          <c:spPr>
            <a:ln>
              <a:solidFill>
                <a:srgbClr val="0070C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3045-40AF-B9D9-AF996E5CCF0D}"/>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C-3045-40AF-B9D9-AF996E5CCF0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'!$I$14:$L$14</c:f>
              <c:numCache>
                <c:formatCode>###0%</c:formatCode>
                <c:ptCount val="4"/>
                <c:pt idx="0">
                  <c:v>0.90707507969711332</c:v>
                </c:pt>
                <c:pt idx="1">
                  <c:v>0.90987334635381356</c:v>
                </c:pt>
                <c:pt idx="2">
                  <c:v>0.91123478343690734</c:v>
                </c:pt>
                <c:pt idx="3">
                  <c:v>0.88625940805116021</c:v>
                </c:pt>
              </c:numCache>
            </c:numRef>
          </c:val>
          <c:smooth val="0"/>
          <c:extLst>
            <c:ext xmlns:c16="http://schemas.microsoft.com/office/drawing/2014/chart" uri="{C3380CC4-5D6E-409C-BE32-E72D297353CC}">
              <c16:uniqueId val="{0000000D-3045-40AF-B9D9-AF996E5CCF0D}"/>
            </c:ext>
          </c:extLst>
        </c:ser>
        <c:ser>
          <c:idx val="1"/>
          <c:order val="1"/>
          <c:tx>
            <c:strRef>
              <c:f>'Figures 33-40, All 25-54 '!$H$15</c:f>
              <c:strCache>
                <c:ptCount val="1"/>
                <c:pt idx="0">
                  <c:v>&lt;Bachelor's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8-3045-40AF-B9D9-AF996E5CCF0D}"/>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3045-40AF-B9D9-AF996E5CCF0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'!$I$15:$L$15</c:f>
              <c:numCache>
                <c:formatCode>###0%</c:formatCode>
                <c:ptCount val="4"/>
                <c:pt idx="0">
                  <c:v>0.7884566631131904</c:v>
                </c:pt>
                <c:pt idx="1">
                  <c:v>0.76715345270726387</c:v>
                </c:pt>
                <c:pt idx="2">
                  <c:v>0.76145148145564323</c:v>
                </c:pt>
                <c:pt idx="3">
                  <c:v>0.75830542405101753</c:v>
                </c:pt>
              </c:numCache>
            </c:numRef>
          </c:val>
          <c:smooth val="0"/>
          <c:extLst>
            <c:ext xmlns:c16="http://schemas.microsoft.com/office/drawing/2014/chart" uri="{C3380CC4-5D6E-409C-BE32-E72D297353CC}">
              <c16:uniqueId val="{0000000A-3045-40AF-B9D9-AF996E5CCF0D}"/>
            </c:ext>
          </c:extLst>
        </c:ser>
        <c:dLbls>
          <c:showLegendKey val="0"/>
          <c:showVal val="0"/>
          <c:showCatName val="0"/>
          <c:showSerName val="0"/>
          <c:showPercent val="0"/>
          <c:showBubbleSize val="0"/>
        </c:dLbls>
        <c:marker val="1"/>
        <c:smooth val="0"/>
        <c:axId val="80627136"/>
        <c:axId val="1"/>
      </c:lineChart>
      <c:catAx>
        <c:axId val="8062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6000000000000008"/>
          <c:min val="0.70000000000000007"/>
        </c:scaling>
        <c:delete val="1"/>
        <c:axPos val="l"/>
        <c:numFmt formatCode="###0%" sourceLinked="1"/>
        <c:majorTickMark val="out"/>
        <c:minorTickMark val="none"/>
        <c:tickLblPos val="nextTo"/>
        <c:crossAx val="80627136"/>
        <c:crosses val="autoZero"/>
        <c:crossBetween val="between"/>
      </c:valAx>
    </c:plotArea>
    <c:legend>
      <c:legendPos val="r"/>
      <c:layout>
        <c:manualLayout>
          <c:xMode val="edge"/>
          <c:yMode val="edge"/>
          <c:x val="0.74722936175646726"/>
          <c:y val="0.41087023916002002"/>
          <c:w val="0.22953073265627777"/>
          <c:h val="0.22137049764605946"/>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39. Labor Force Participation Rate: Hispanic U.S.-Born</a:t>
            </a:r>
          </a:p>
        </c:rich>
      </c:tx>
      <c:overlay val="0"/>
    </c:title>
    <c:autoTitleDeleted val="0"/>
    <c:plotArea>
      <c:layout>
        <c:manualLayout>
          <c:layoutTarget val="inner"/>
          <c:xMode val="edge"/>
          <c:yMode val="edge"/>
          <c:x val="3.1814997043135708E-2"/>
          <c:y val="0.17903990201461198"/>
          <c:w val="0.82495132265338711"/>
          <c:h val="0.70080158936363457"/>
        </c:manualLayout>
      </c:layout>
      <c:lineChart>
        <c:grouping val="standard"/>
        <c:varyColors val="0"/>
        <c:ser>
          <c:idx val="0"/>
          <c:order val="0"/>
          <c:tx>
            <c:strRef>
              <c:f>'Figures 33-40, All 25-54 '!$H$20</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D-99FF-4EA9-A82F-4F276BEFA429}"/>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E-99FF-4EA9-A82F-4F276BEFA42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'!$I$20:$L$20</c:f>
              <c:numCache>
                <c:formatCode>###0%</c:formatCode>
                <c:ptCount val="4"/>
                <c:pt idx="0">
                  <c:v>0.86488663134624733</c:v>
                </c:pt>
                <c:pt idx="1">
                  <c:v>0.90294837722651689</c:v>
                </c:pt>
                <c:pt idx="2">
                  <c:v>0.89068858813444829</c:v>
                </c:pt>
                <c:pt idx="3">
                  <c:v>0.90378234259653245</c:v>
                </c:pt>
              </c:numCache>
            </c:numRef>
          </c:val>
          <c:smooth val="0"/>
          <c:extLst>
            <c:ext xmlns:c16="http://schemas.microsoft.com/office/drawing/2014/chart" uri="{C3380CC4-5D6E-409C-BE32-E72D297353CC}">
              <c16:uniqueId val="{0000000F-99FF-4EA9-A82F-4F276BEFA429}"/>
            </c:ext>
          </c:extLst>
        </c:ser>
        <c:ser>
          <c:idx val="1"/>
          <c:order val="1"/>
          <c:tx>
            <c:strRef>
              <c:f>'Figures 33-40, All 25-54 '!$H$21</c:f>
              <c:strCache>
                <c:ptCount val="1"/>
                <c:pt idx="0">
                  <c:v>&lt;Bachelor's</c:v>
                </c:pt>
              </c:strCache>
            </c:strRef>
          </c:tx>
          <c:marker>
            <c:symbol val="circle"/>
            <c:size val="5"/>
            <c:spPr>
              <a:solidFill>
                <a:schemeClr val="bg1"/>
              </a:solidFill>
            </c:spPr>
          </c:marker>
          <c:dLbls>
            <c:dLbl>
              <c:idx val="0"/>
              <c:layout>
                <c:manualLayout>
                  <c:x val="-8.6386893945949068E-3"/>
                  <c:y val="5.4602651202895668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FF-4EA9-A82F-4F276BEFA429}"/>
                </c:ext>
              </c:extLst>
            </c:dLbl>
            <c:dLbl>
              <c:idx val="1"/>
              <c:layout>
                <c:manualLayout>
                  <c:x val="-5.4030169305759853E-3"/>
                  <c:y val="6.0151416091039162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FF-4EA9-A82F-4F276BEFA429}"/>
                </c:ext>
              </c:extLst>
            </c:dLbl>
            <c:dLbl>
              <c:idx val="2"/>
              <c:layout>
                <c:manualLayout>
                  <c:x val="-2.6056739267855825E-3"/>
                  <c:y val="5.8946026936226206E-2"/>
                </c:manualLayout>
              </c:layout>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FF-4EA9-A82F-4F276BEFA429}"/>
                </c:ext>
              </c:extLst>
            </c:dLbl>
            <c:dLbl>
              <c:idx val="3"/>
              <c:layout>
                <c:manualLayout>
                  <c:x val="-3.6479434974996817E-2"/>
                  <c:y val="6.5140924953787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FF-4EA9-A82F-4F276BEFA42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'!$I$21:$L$21</c:f>
              <c:numCache>
                <c:formatCode>###0%</c:formatCode>
                <c:ptCount val="4"/>
                <c:pt idx="0">
                  <c:v>0.78433826555527242</c:v>
                </c:pt>
                <c:pt idx="1">
                  <c:v>0.7885637469466712</c:v>
                </c:pt>
                <c:pt idx="2">
                  <c:v>0.79795929464820092</c:v>
                </c:pt>
                <c:pt idx="3">
                  <c:v>0.78605881721395798</c:v>
                </c:pt>
              </c:numCache>
            </c:numRef>
          </c:val>
          <c:smooth val="0"/>
          <c:extLst>
            <c:ext xmlns:c16="http://schemas.microsoft.com/office/drawing/2014/chart" uri="{C3380CC4-5D6E-409C-BE32-E72D297353CC}">
              <c16:uniqueId val="{0000000C-99FF-4EA9-A82F-4F276BEFA429}"/>
            </c:ext>
          </c:extLst>
        </c:ser>
        <c:dLbls>
          <c:showLegendKey val="0"/>
          <c:showVal val="0"/>
          <c:showCatName val="0"/>
          <c:showSerName val="0"/>
          <c:showPercent val="0"/>
          <c:showBubbleSize val="0"/>
        </c:dLbls>
        <c:marker val="1"/>
        <c:smooth val="0"/>
        <c:axId val="74080048"/>
        <c:axId val="1"/>
      </c:lineChart>
      <c:catAx>
        <c:axId val="740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1"/>
        <c:axPos val="l"/>
        <c:numFmt formatCode="###0%" sourceLinked="1"/>
        <c:majorTickMark val="out"/>
        <c:minorTickMark val="none"/>
        <c:tickLblPos val="nextTo"/>
        <c:crossAx val="74080048"/>
        <c:crosses val="autoZero"/>
        <c:crossBetween val="between"/>
      </c:valAx>
    </c:plotArea>
    <c:legend>
      <c:legendPos val="r"/>
      <c:layout>
        <c:manualLayout>
          <c:xMode val="edge"/>
          <c:yMode val="edge"/>
          <c:x val="0.75075129524457029"/>
          <c:y val="0.40008726358523911"/>
          <c:w val="0.22840843764405203"/>
          <c:h val="0.2441353794551606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36. Employment Rate: White U.S.-Born</a:t>
            </a:r>
          </a:p>
        </c:rich>
      </c:tx>
      <c:overlay val="1"/>
    </c:title>
    <c:autoTitleDeleted val="0"/>
    <c:plotArea>
      <c:layout>
        <c:manualLayout>
          <c:layoutTarget val="inner"/>
          <c:xMode val="edge"/>
          <c:yMode val="edge"/>
          <c:x val="5.7051111504811979E-2"/>
          <c:y val="2.7993219675366495E-2"/>
          <c:w val="0.82960027473866782"/>
          <c:h val="0.8296134866450644"/>
        </c:manualLayout>
      </c:layout>
      <c:lineChart>
        <c:grouping val="standard"/>
        <c:varyColors val="0"/>
        <c:ser>
          <c:idx val="0"/>
          <c:order val="0"/>
          <c:tx>
            <c:strRef>
              <c:f>'Figures 33-40, All 25-54 '!$B$26</c:f>
              <c:strCache>
                <c:ptCount val="1"/>
                <c:pt idx="0">
                  <c:v>Bachelors+</c:v>
                </c:pt>
              </c:strCache>
            </c:strRef>
          </c:tx>
          <c:marker>
            <c:symbol val="circle"/>
            <c:size val="5"/>
            <c:spPr>
              <a:solidFill>
                <a:schemeClr val="bg1"/>
              </a:solidFill>
            </c:spPr>
          </c:marker>
          <c:dLbls>
            <c:dLbl>
              <c:idx val="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64D0-459F-B08E-3E9ED7B44742}"/>
                </c:ext>
              </c:extLst>
            </c:dLbl>
            <c:dLbl>
              <c:idx val="1"/>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64D0-459F-B08E-3E9ED7B44742}"/>
                </c:ext>
              </c:extLst>
            </c:dLbl>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'!$C$25:$F$25</c:f>
              <c:strCache>
                <c:ptCount val="4"/>
                <c:pt idx="0">
                  <c:v>Q4 2000</c:v>
                </c:pt>
                <c:pt idx="1">
                  <c:v>Q4 2006</c:v>
                </c:pt>
                <c:pt idx="2">
                  <c:v>Q4 2019</c:v>
                </c:pt>
                <c:pt idx="3">
                  <c:v>Q4 2022</c:v>
                </c:pt>
              </c:strCache>
            </c:strRef>
          </c:cat>
          <c:val>
            <c:numRef>
              <c:f>'Figures 33-40, All 25-54 '!$C$26:$F$26</c:f>
              <c:numCache>
                <c:formatCode>###0%</c:formatCode>
                <c:ptCount val="4"/>
                <c:pt idx="0">
                  <c:v>0.88958627775896493</c:v>
                </c:pt>
                <c:pt idx="1">
                  <c:v>0.88410620028423059</c:v>
                </c:pt>
                <c:pt idx="2">
                  <c:v>0.89563721169100285</c:v>
                </c:pt>
                <c:pt idx="3">
                  <c:v>0.89384373061752076</c:v>
                </c:pt>
              </c:numCache>
            </c:numRef>
          </c:val>
          <c:smooth val="0"/>
          <c:extLst>
            <c:ext xmlns:c16="http://schemas.microsoft.com/office/drawing/2014/chart" uri="{C3380CC4-5D6E-409C-BE32-E72D297353CC}">
              <c16:uniqueId val="{0000000C-64D0-459F-B08E-3E9ED7B44742}"/>
            </c:ext>
          </c:extLst>
        </c:ser>
        <c:ser>
          <c:idx val="1"/>
          <c:order val="1"/>
          <c:tx>
            <c:strRef>
              <c:f>'Figures 33-40, All 25-54 '!$B$27</c:f>
              <c:strCache>
                <c:ptCount val="1"/>
                <c:pt idx="0">
                  <c:v>&lt;Bachelor's</c:v>
                </c:pt>
              </c:strCache>
            </c:strRef>
          </c:tx>
          <c:marker>
            <c:symbol val="circle"/>
            <c:size val="5"/>
            <c:spPr>
              <a:solidFill>
                <a:schemeClr val="bg1"/>
              </a:solidFill>
            </c:spPr>
          </c:marker>
          <c:dLbls>
            <c:dLbl>
              <c:idx val="0"/>
              <c:layout>
                <c:manualLayout>
                  <c:x val="-2.777777777777803E-3"/>
                  <c:y val="4.629629629629629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D0-459F-B08E-3E9ED7B44742}"/>
                </c:ext>
              </c:extLst>
            </c:dLbl>
            <c:dLbl>
              <c:idx val="1"/>
              <c:layout>
                <c:manualLayout>
                  <c:x val="0"/>
                  <c:y val="6.0185185185185182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D0-459F-B08E-3E9ED7B44742}"/>
                </c:ext>
              </c:extLst>
            </c:dLbl>
            <c:dLbl>
              <c:idx val="2"/>
              <c:layout>
                <c:manualLayout>
                  <c:x val="-8.3332673782911312E-3"/>
                  <c:y val="5.5300894062303714E-2"/>
                </c:manualLayout>
              </c:layout>
              <c:spPr/>
              <c:txPr>
                <a:bodyPr/>
                <a:lstStyle/>
                <a:p>
                  <a:pPr>
                    <a:defRPr sz="1000" b="0" i="0" u="none" strike="noStrike" baseline="0">
                      <a:solidFill>
                        <a:srgbClr val="C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D0-459F-B08E-3E9ED7B44742}"/>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'!$C$25:$F$25</c:f>
              <c:strCache>
                <c:ptCount val="4"/>
                <c:pt idx="0">
                  <c:v>Q4 2000</c:v>
                </c:pt>
                <c:pt idx="1">
                  <c:v>Q4 2006</c:v>
                </c:pt>
                <c:pt idx="2">
                  <c:v>Q4 2019</c:v>
                </c:pt>
                <c:pt idx="3">
                  <c:v>Q4 2022</c:v>
                </c:pt>
              </c:strCache>
            </c:strRef>
          </c:cat>
          <c:val>
            <c:numRef>
              <c:f>'Figures 33-40, All 25-54 '!$C$27:$F$27</c:f>
              <c:numCache>
                <c:formatCode>###0%</c:formatCode>
                <c:ptCount val="4"/>
                <c:pt idx="0">
                  <c:v>0.81585578885325094</c:v>
                </c:pt>
                <c:pt idx="1">
                  <c:v>0.79763904568682154</c:v>
                </c:pt>
                <c:pt idx="2">
                  <c:v>0.77696042757994643</c:v>
                </c:pt>
                <c:pt idx="3">
                  <c:v>0.76539164584613539</c:v>
                </c:pt>
              </c:numCache>
            </c:numRef>
          </c:val>
          <c:smooth val="0"/>
          <c:extLst>
            <c:ext xmlns:c16="http://schemas.microsoft.com/office/drawing/2014/chart" uri="{C3380CC4-5D6E-409C-BE32-E72D297353CC}">
              <c16:uniqueId val="{00000009-64D0-459F-B08E-3E9ED7B44742}"/>
            </c:ext>
          </c:extLst>
        </c:ser>
        <c:dLbls>
          <c:showLegendKey val="0"/>
          <c:showVal val="0"/>
          <c:showCatName val="0"/>
          <c:showSerName val="0"/>
          <c:showPercent val="0"/>
          <c:showBubbleSize val="0"/>
        </c:dLbls>
        <c:marker val="1"/>
        <c:smooth val="0"/>
        <c:axId val="77644304"/>
        <c:axId val="1"/>
      </c:lineChart>
      <c:catAx>
        <c:axId val="7764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5000000000000007"/>
          <c:min val="0.70000000000000007"/>
        </c:scaling>
        <c:delete val="1"/>
        <c:axPos val="l"/>
        <c:numFmt formatCode="###0%" sourceLinked="1"/>
        <c:majorTickMark val="out"/>
        <c:minorTickMark val="none"/>
        <c:tickLblPos val="nextTo"/>
        <c:crossAx val="77644304"/>
        <c:crosses val="autoZero"/>
        <c:crossBetween val="between"/>
        <c:majorUnit val="0.1"/>
      </c:valAx>
    </c:plotArea>
    <c:legend>
      <c:legendPos val="r"/>
      <c:layout>
        <c:manualLayout>
          <c:xMode val="edge"/>
          <c:yMode val="edge"/>
          <c:x val="0.7521755380750309"/>
          <c:y val="0.36231501047631748"/>
          <c:w val="0.21945612468544529"/>
          <c:h val="0.2142254051504359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spc="0" baseline="0">
                <a:solidFill>
                  <a:schemeClr val="tx1">
                    <a:lumMod val="65000"/>
                    <a:lumOff val="35000"/>
                  </a:schemeClr>
                </a:solidFill>
                <a:latin typeface="+mn-lt"/>
                <a:ea typeface="+mn-ea"/>
                <a:cs typeface="+mn-cs"/>
              </a:defRPr>
            </a:pPr>
            <a:r>
              <a:rPr lang="en-US" sz="2400" b="1"/>
              <a:t>Figure 4</a:t>
            </a:r>
          </a:p>
          <a:p>
            <a:pPr>
              <a:defRPr sz="1700" b="1"/>
            </a:pPr>
            <a:r>
              <a:rPr lang="en-US" sz="1800" b="1"/>
              <a:t>If the labor</a:t>
            </a:r>
            <a:r>
              <a:rPr lang="en-US" sz="1800" b="1" baseline="0"/>
              <a:t> force participation rate of the working age (16-64) U.S.-born had remained at the 2000 level, 6.4 million more would be in the labor force. (in millions)</a:t>
            </a:r>
            <a:endParaRPr lang="en-US" sz="1800" b="1"/>
          </a:p>
        </c:rich>
      </c:tx>
      <c:layout>
        <c:manualLayout>
          <c:xMode val="edge"/>
          <c:yMode val="edge"/>
          <c:x val="0.10576170160459909"/>
          <c:y val="1.3994096626109358E-2"/>
        </c:manualLayout>
      </c:layout>
      <c:overlay val="0"/>
      <c:spPr>
        <a:noFill/>
        <a:ln>
          <a:noFill/>
        </a:ln>
        <a:effectLst/>
      </c:spPr>
      <c:txPr>
        <a:bodyPr rot="0" spcFirstLastPara="1" vertOverflow="ellipsis" vert="horz" wrap="square" anchor="ctr" anchorCtr="1"/>
        <a:lstStyle/>
        <a:p>
          <a:pPr>
            <a:defRPr sz="17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281662936955714E-2"/>
          <c:y val="0.24020418840322746"/>
          <c:w val="0.93256735936971025"/>
          <c:h val="0.64247394734279117"/>
        </c:manualLayout>
      </c:layout>
      <c:lineChart>
        <c:grouping val="standard"/>
        <c:varyColors val="0"/>
        <c:ser>
          <c:idx val="0"/>
          <c:order val="0"/>
          <c:tx>
            <c:strRef>
              <c:f>'Fig 4'!$C$2</c:f>
              <c:strCache>
                <c:ptCount val="1"/>
                <c:pt idx="0">
                  <c:v> Actual number  in the labor force </c:v>
                </c:pt>
              </c:strCache>
            </c:strRef>
          </c:tx>
          <c:spPr>
            <a:ln w="66675" cap="rnd">
              <a:solidFill>
                <a:schemeClr val="accent1"/>
              </a:solidFill>
              <a:round/>
            </a:ln>
            <a:effectLst/>
          </c:spPr>
          <c:marker>
            <c:symbol val="circle"/>
            <c:size val="8"/>
            <c:spPr>
              <a:solidFill>
                <a:schemeClr val="bg1"/>
              </a:solidFill>
              <a:ln w="9525">
                <a:solidFill>
                  <a:schemeClr val="accent1"/>
                </a:solidFill>
              </a:ln>
              <a:effectLst/>
            </c:spPr>
          </c:marker>
          <c:dLbls>
            <c:dLbl>
              <c:idx val="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4B-4B2B-B895-D554BAFB86F1}"/>
                </c:ext>
              </c:extLst>
            </c:dLbl>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4B-4B2B-B895-D554BAFB86F1}"/>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4B-4B2B-B895-D554BAFB86F1}"/>
                </c:ext>
              </c:extLst>
            </c:dLbl>
            <c:dLbl>
              <c:idx val="8"/>
              <c:layout>
                <c:manualLayout>
                  <c:x val="-3.4215241100824023E-2"/>
                  <c:y val="4.3915708759636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4B-4B2B-B895-D554BAFB86F1}"/>
                </c:ext>
              </c:extLst>
            </c:dLbl>
            <c:dLbl>
              <c:idx val="1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4B-4B2B-B895-D554BAFB86F1}"/>
                </c:ext>
              </c:extLst>
            </c:dLbl>
            <c:dLbl>
              <c:idx val="1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4B-4B2B-B895-D554BAFB86F1}"/>
                </c:ext>
              </c:extLst>
            </c:dLbl>
            <c:dLbl>
              <c:idx val="1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4B-4B2B-B895-D554BAFB86F1}"/>
                </c:ext>
              </c:extLst>
            </c:dLbl>
            <c:dLbl>
              <c:idx val="1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4B-4B2B-B895-D554BAFB86F1}"/>
                </c:ext>
              </c:extLst>
            </c:dLbl>
            <c:dLbl>
              <c:idx val="1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4B-4B2B-B895-D554BAFB86F1}"/>
                </c:ext>
              </c:extLst>
            </c:dLbl>
            <c:dLbl>
              <c:idx val="2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4B-4B2B-B895-D554BAFB86F1}"/>
                </c:ext>
              </c:extLst>
            </c:dLbl>
            <c:dLbl>
              <c:idx val="2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4B-4B2B-B895-D554BAFB86F1}"/>
                </c:ext>
              </c:extLst>
            </c:dLbl>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rgbClr val="0070C0"/>
                    </a:solidFill>
                    <a:latin typeface="+mn-lt"/>
                    <a:ea typeface="+mn-ea"/>
                    <a:cs typeface="+mn-cs"/>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4'!$C$3:$C$25</c:f>
              <c:numCache>
                <c:formatCode>_(* #,##0.0_);_(* \(#,##0.0\);_(* "-"??_);_(@_)</c:formatCode>
                <c:ptCount val="23"/>
                <c:pt idx="0">
                  <c:v>119.27904600000001</c:v>
                </c:pt>
                <c:pt idx="1">
                  <c:v>119.656485</c:v>
                </c:pt>
                <c:pt idx="2">
                  <c:v>120.36145400000001</c:v>
                </c:pt>
                <c:pt idx="3">
                  <c:v>120.94958200000001</c:v>
                </c:pt>
                <c:pt idx="4">
                  <c:v>121.71535699999998</c:v>
                </c:pt>
                <c:pt idx="5">
                  <c:v>122.87625800000001</c:v>
                </c:pt>
                <c:pt idx="6">
                  <c:v>124.019379</c:v>
                </c:pt>
                <c:pt idx="7">
                  <c:v>124.294973</c:v>
                </c:pt>
                <c:pt idx="8" formatCode="_(* #,##0_);_(* \(#,##0\);_(* &quot;-&quot;??_);_(@_)">
                  <c:v>124.95136599999999</c:v>
                </c:pt>
                <c:pt idx="9">
                  <c:v>123.217375</c:v>
                </c:pt>
                <c:pt idx="10">
                  <c:v>122.809124</c:v>
                </c:pt>
                <c:pt idx="11">
                  <c:v>122.458496</c:v>
                </c:pt>
                <c:pt idx="12" formatCode="_(* #,##0_);_(* \(#,##0\);_(* &quot;-&quot;??_);_(@_)">
                  <c:v>122.96614300000002</c:v>
                </c:pt>
                <c:pt idx="13">
                  <c:v>122.127612</c:v>
                </c:pt>
                <c:pt idx="14">
                  <c:v>122.42698200000001</c:v>
                </c:pt>
                <c:pt idx="15">
                  <c:v>123.063776</c:v>
                </c:pt>
                <c:pt idx="16">
                  <c:v>124.137557</c:v>
                </c:pt>
                <c:pt idx="17">
                  <c:v>124.63659699999999</c:v>
                </c:pt>
                <c:pt idx="18">
                  <c:v>125.28838</c:v>
                </c:pt>
                <c:pt idx="19">
                  <c:v>126.711794</c:v>
                </c:pt>
                <c:pt idx="20">
                  <c:v>124.05590099999999</c:v>
                </c:pt>
                <c:pt idx="21">
                  <c:v>123.83271000000001</c:v>
                </c:pt>
                <c:pt idx="22">
                  <c:v>124.59278500000001</c:v>
                </c:pt>
              </c:numCache>
            </c:numRef>
          </c:val>
          <c:smooth val="0"/>
          <c:extLst>
            <c:ext xmlns:c16="http://schemas.microsoft.com/office/drawing/2014/chart" uri="{C3380CC4-5D6E-409C-BE32-E72D297353CC}">
              <c16:uniqueId val="{0000000B-B54B-4B2B-B895-D554BAFB86F1}"/>
            </c:ext>
          </c:extLst>
        </c:ser>
        <c:ser>
          <c:idx val="1"/>
          <c:order val="1"/>
          <c:tx>
            <c:strRef>
              <c:f>'Fig 4'!$C$27</c:f>
              <c:strCache>
                <c:ptCount val="1"/>
              </c:strCache>
            </c:strRef>
          </c:tx>
          <c:spPr>
            <a:ln w="66675" cap="rnd">
              <a:solidFill>
                <a:schemeClr val="accent2"/>
              </a:solidFill>
              <a:round/>
            </a:ln>
            <a:effectLst/>
          </c:spPr>
          <c:marker>
            <c:symbol val="circle"/>
            <c:size val="8"/>
            <c:spPr>
              <a:solidFill>
                <a:schemeClr val="bg1"/>
              </a:solidFill>
              <a:ln w="9525">
                <a:solidFill>
                  <a:schemeClr val="accent2"/>
                </a:solidFill>
              </a:ln>
              <a:effectLst/>
            </c:spPr>
          </c:marker>
          <c:dLbls>
            <c:dLbl>
              <c:idx val="0"/>
              <c:layout>
                <c:manualLayout>
                  <c:x val="-3.5501406528231388E-2"/>
                  <c:y val="-3.2022355464877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4B-4B2B-B895-D554BAFB86F1}"/>
                </c:ext>
              </c:extLst>
            </c:dLbl>
            <c:dLbl>
              <c:idx val="1"/>
              <c:delete val="1"/>
              <c:extLst>
                <c:ext xmlns:c15="http://schemas.microsoft.com/office/drawing/2012/chart" uri="{CE6537A1-D6FC-4f65-9D91-7224C49458BB}"/>
                <c:ext xmlns:c16="http://schemas.microsoft.com/office/drawing/2014/chart" uri="{C3380CC4-5D6E-409C-BE32-E72D297353CC}">
                  <c16:uniqueId val="{0000000D-B54B-4B2B-B895-D554BAFB86F1}"/>
                </c:ext>
              </c:extLst>
            </c:dLbl>
            <c:dLbl>
              <c:idx val="2"/>
              <c:layout>
                <c:manualLayout>
                  <c:x val="-5.5829301744840375E-2"/>
                  <c:y val="-3.598675453689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4B-4B2B-B895-D554BAFB86F1}"/>
                </c:ext>
              </c:extLst>
            </c:dLbl>
            <c:dLbl>
              <c:idx val="3"/>
              <c:delete val="1"/>
              <c:extLst>
                <c:ext xmlns:c15="http://schemas.microsoft.com/office/drawing/2012/chart" uri="{CE6537A1-D6FC-4f65-9D91-7224C49458BB}"/>
                <c:ext xmlns:c16="http://schemas.microsoft.com/office/drawing/2014/chart" uri="{C3380CC4-5D6E-409C-BE32-E72D297353CC}">
                  <c16:uniqueId val="{0000000F-B54B-4B2B-B895-D554BAFB86F1}"/>
                </c:ext>
              </c:extLst>
            </c:dLbl>
            <c:dLbl>
              <c:idx val="4"/>
              <c:layout>
                <c:manualLayout>
                  <c:x val="-4.8112309180395642E-2"/>
                  <c:y val="-4.7879951752951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4B-4B2B-B895-D554BAFB86F1}"/>
                </c:ext>
              </c:extLst>
            </c:dLbl>
            <c:dLbl>
              <c:idx val="5"/>
              <c:delete val="1"/>
              <c:extLst>
                <c:ext xmlns:c15="http://schemas.microsoft.com/office/drawing/2012/chart" uri="{CE6537A1-D6FC-4f65-9D91-7224C49458BB}"/>
                <c:ext xmlns:c16="http://schemas.microsoft.com/office/drawing/2014/chart" uri="{C3380CC4-5D6E-409C-BE32-E72D297353CC}">
                  <c16:uniqueId val="{00000011-B54B-4B2B-B895-D554BAFB86F1}"/>
                </c:ext>
              </c:extLst>
            </c:dLbl>
            <c:dLbl>
              <c:idx val="6"/>
              <c:layout>
                <c:manualLayout>
                  <c:x val="-4.3166038051675994E-2"/>
                  <c:y val="-3.85422107558917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4B-4B2B-B895-D554BAFB86F1}"/>
                </c:ext>
              </c:extLst>
            </c:dLbl>
            <c:dLbl>
              <c:idx val="7"/>
              <c:delete val="1"/>
              <c:extLst>
                <c:ext xmlns:c15="http://schemas.microsoft.com/office/drawing/2012/chart" uri="{CE6537A1-D6FC-4f65-9D91-7224C49458BB}"/>
                <c:ext xmlns:c16="http://schemas.microsoft.com/office/drawing/2014/chart" uri="{C3380CC4-5D6E-409C-BE32-E72D297353CC}">
                  <c16:uniqueId val="{00000013-B54B-4B2B-B895-D554BAFB86F1}"/>
                </c:ext>
              </c:extLst>
            </c:dLbl>
            <c:dLbl>
              <c:idx val="9"/>
              <c:delete val="1"/>
              <c:extLst>
                <c:ext xmlns:c15="http://schemas.microsoft.com/office/drawing/2012/chart" uri="{CE6537A1-D6FC-4f65-9D91-7224C49458BB}"/>
                <c:ext xmlns:c16="http://schemas.microsoft.com/office/drawing/2014/chart" uri="{C3380CC4-5D6E-409C-BE32-E72D297353CC}">
                  <c16:uniqueId val="{00000014-B54B-4B2B-B895-D554BAFB86F1}"/>
                </c:ext>
              </c:extLst>
            </c:dLbl>
            <c:dLbl>
              <c:idx val="11"/>
              <c:delete val="1"/>
              <c:extLst>
                <c:ext xmlns:c15="http://schemas.microsoft.com/office/drawing/2012/chart" uri="{CE6537A1-D6FC-4f65-9D91-7224C49458BB}"/>
                <c:ext xmlns:c16="http://schemas.microsoft.com/office/drawing/2014/chart" uri="{C3380CC4-5D6E-409C-BE32-E72D297353CC}">
                  <c16:uniqueId val="{00000015-B54B-4B2B-B895-D554BAFB86F1}"/>
                </c:ext>
              </c:extLst>
            </c:dLbl>
            <c:dLbl>
              <c:idx val="13"/>
              <c:delete val="1"/>
              <c:extLst>
                <c:ext xmlns:c15="http://schemas.microsoft.com/office/drawing/2012/chart" uri="{CE6537A1-D6FC-4f65-9D91-7224C49458BB}"/>
                <c:ext xmlns:c16="http://schemas.microsoft.com/office/drawing/2014/chart" uri="{C3380CC4-5D6E-409C-BE32-E72D297353CC}">
                  <c16:uniqueId val="{00000016-B54B-4B2B-B895-D554BAFB86F1}"/>
                </c:ext>
              </c:extLst>
            </c:dLbl>
            <c:dLbl>
              <c:idx val="15"/>
              <c:delete val="1"/>
              <c:extLst>
                <c:ext xmlns:c15="http://schemas.microsoft.com/office/drawing/2012/chart" uri="{CE6537A1-D6FC-4f65-9D91-7224C49458BB}"/>
                <c:ext xmlns:c16="http://schemas.microsoft.com/office/drawing/2014/chart" uri="{C3380CC4-5D6E-409C-BE32-E72D297353CC}">
                  <c16:uniqueId val="{00000017-B54B-4B2B-B895-D554BAFB86F1}"/>
                </c:ext>
              </c:extLst>
            </c:dLbl>
            <c:dLbl>
              <c:idx val="17"/>
              <c:delete val="1"/>
              <c:extLst>
                <c:ext xmlns:c15="http://schemas.microsoft.com/office/drawing/2012/chart" uri="{CE6537A1-D6FC-4f65-9D91-7224C49458BB}"/>
                <c:ext xmlns:c16="http://schemas.microsoft.com/office/drawing/2014/chart" uri="{C3380CC4-5D6E-409C-BE32-E72D297353CC}">
                  <c16:uniqueId val="{00000018-B54B-4B2B-B895-D554BAFB86F1}"/>
                </c:ext>
              </c:extLst>
            </c:dLbl>
            <c:dLbl>
              <c:idx val="19"/>
              <c:delete val="1"/>
              <c:extLst>
                <c:ext xmlns:c15="http://schemas.microsoft.com/office/drawing/2012/chart" uri="{CE6537A1-D6FC-4f65-9D91-7224C49458BB}"/>
                <c:ext xmlns:c16="http://schemas.microsoft.com/office/drawing/2014/chart" uri="{C3380CC4-5D6E-409C-BE32-E72D297353CC}">
                  <c16:uniqueId val="{00000019-B54B-4B2B-B895-D554BAFB86F1}"/>
                </c:ext>
              </c:extLst>
            </c:dLbl>
            <c:dLbl>
              <c:idx val="21"/>
              <c:delete val="1"/>
              <c:extLst>
                <c:ext xmlns:c15="http://schemas.microsoft.com/office/drawing/2012/chart" uri="{CE6537A1-D6FC-4f65-9D91-7224C49458BB}"/>
                <c:ext xmlns:c16="http://schemas.microsoft.com/office/drawing/2014/chart" uri="{C3380CC4-5D6E-409C-BE32-E72D297353CC}">
                  <c16:uniqueId val="{0000001A-B54B-4B2B-B895-D554BAFB86F1}"/>
                </c:ext>
              </c:extLst>
            </c:dLbl>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accent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4'!$B$3:$B$25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4'!$D$3:$D$25</c:f>
              <c:numCache>
                <c:formatCode>_(* #,##0.0_);_(* \(#,##0.0\);_(* "-"??_);_(@_)</c:formatCode>
                <c:ptCount val="23"/>
                <c:pt idx="0" formatCode="_(* #,##0_);_(* \(#,##0\);_(* &quot;-&quot;??_);_(@_)">
                  <c:v>119.27904600000002</c:v>
                </c:pt>
                <c:pt idx="1">
                  <c:v>120.5029167503608</c:v>
                </c:pt>
                <c:pt idx="2">
                  <c:v>121.69925457686151</c:v>
                </c:pt>
                <c:pt idx="3">
                  <c:v>123.37403814185467</c:v>
                </c:pt>
                <c:pt idx="4">
                  <c:v>124.67183678399677</c:v>
                </c:pt>
                <c:pt idx="5">
                  <c:v>125.97539796928184</c:v>
                </c:pt>
                <c:pt idx="6">
                  <c:v>126.80826176313461</c:v>
                </c:pt>
                <c:pt idx="7">
                  <c:v>127.80852774460594</c:v>
                </c:pt>
                <c:pt idx="8">
                  <c:v>128.66554751305614</c:v>
                </c:pt>
                <c:pt idx="9">
                  <c:v>129.44809886132236</c:v>
                </c:pt>
                <c:pt idx="10">
                  <c:v>129.92447992050839</c:v>
                </c:pt>
                <c:pt idx="11">
                  <c:v>130.19863298786399</c:v>
                </c:pt>
                <c:pt idx="12">
                  <c:v>130.44017185505888</c:v>
                </c:pt>
                <c:pt idx="13">
                  <c:v>130.8545676843396</c:v>
                </c:pt>
                <c:pt idx="14">
                  <c:v>130.77364772128902</c:v>
                </c:pt>
                <c:pt idx="15">
                  <c:v>131.5482202826324</c:v>
                </c:pt>
                <c:pt idx="16">
                  <c:v>131.78789939187516</c:v>
                </c:pt>
                <c:pt idx="17">
                  <c:v>131.9234080838699</c:v>
                </c:pt>
                <c:pt idx="18">
                  <c:v>131.88903233334955</c:v>
                </c:pt>
                <c:pt idx="19">
                  <c:v>132.2769817085925</c:v>
                </c:pt>
                <c:pt idx="20">
                  <c:v>132.0552730421972</c:v>
                </c:pt>
                <c:pt idx="21">
                  <c:v>130.76993903141872</c:v>
                </c:pt>
                <c:pt idx="22" formatCode="_(* #,##0_);_(* \(#,##0\);_(* &quot;-&quot;??_);_(@_)">
                  <c:v>131.03730881530007</c:v>
                </c:pt>
              </c:numCache>
            </c:numRef>
          </c:val>
          <c:smooth val="0"/>
          <c:extLst>
            <c:ext xmlns:c16="http://schemas.microsoft.com/office/drawing/2014/chart" uri="{C3380CC4-5D6E-409C-BE32-E72D297353CC}">
              <c16:uniqueId val="{0000001B-B54B-4B2B-B895-D554BAFB86F1}"/>
            </c:ext>
          </c:extLst>
        </c:ser>
        <c:dLbls>
          <c:showLegendKey val="0"/>
          <c:showVal val="0"/>
          <c:showCatName val="0"/>
          <c:showSerName val="0"/>
          <c:showPercent val="0"/>
          <c:showBubbleSize val="0"/>
        </c:dLbls>
        <c:marker val="1"/>
        <c:smooth val="0"/>
        <c:axId val="2077493888"/>
        <c:axId val="2077491808"/>
      </c:lineChart>
      <c:catAx>
        <c:axId val="207749388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1" i="0" baseline="0">
                    <a:effectLst/>
                  </a:rPr>
                  <a:t>4th Quarter of each year </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077491808"/>
        <c:crosses val="autoZero"/>
        <c:auto val="1"/>
        <c:lblAlgn val="ctr"/>
        <c:lblOffset val="100"/>
        <c:noMultiLvlLbl val="0"/>
      </c:catAx>
      <c:valAx>
        <c:axId val="2077491808"/>
        <c:scaling>
          <c:orientation val="minMax"/>
          <c:max val="132.5"/>
          <c:min val="118"/>
        </c:scaling>
        <c:delete val="1"/>
        <c:axPos val="l"/>
        <c:numFmt formatCode="_(* #,##0.0_);_(* \(#,##0.0\);_(* &quot;-&quot;??_);_(@_)" sourceLinked="1"/>
        <c:majorTickMark val="out"/>
        <c:minorTickMark val="none"/>
        <c:tickLblPos val="nextTo"/>
        <c:crossAx val="2077493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40. Labor Force Participation Rate: White U.S.-Born</a:t>
            </a:r>
          </a:p>
        </c:rich>
      </c:tx>
      <c:overlay val="1"/>
    </c:title>
    <c:autoTitleDeleted val="0"/>
    <c:plotArea>
      <c:layout>
        <c:manualLayout>
          <c:layoutTarget val="inner"/>
          <c:xMode val="edge"/>
          <c:yMode val="edge"/>
          <c:x val="3.9699826771688651E-2"/>
          <c:y val="8.9885211735632117E-2"/>
          <c:w val="0.8736278288941256"/>
          <c:h val="0.80670820580874059"/>
        </c:manualLayout>
      </c:layout>
      <c:lineChart>
        <c:grouping val="standard"/>
        <c:varyColors val="0"/>
        <c:ser>
          <c:idx val="0"/>
          <c:order val="0"/>
          <c:tx>
            <c:strRef>
              <c:f>'Figures 33-40, All 25-54 '!$H$26</c:f>
              <c:strCache>
                <c:ptCount val="1"/>
                <c:pt idx="0">
                  <c:v>Bachelors+</c:v>
                </c:pt>
              </c:strCache>
            </c:strRef>
          </c:tx>
          <c:spPr>
            <a:ln>
              <a:solidFill>
                <a:srgbClr val="0070C0"/>
              </a:solidFill>
            </a:ln>
          </c:spPr>
          <c:marker>
            <c:symbol val="circle"/>
            <c:size val="5"/>
            <c:spPr>
              <a:solidFill>
                <a:schemeClr val="bg1"/>
              </a:solidFill>
            </c:spPr>
          </c:marker>
          <c:dLbls>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'!$I$26:$L$26</c:f>
              <c:numCache>
                <c:formatCode>###0%</c:formatCode>
                <c:ptCount val="4"/>
                <c:pt idx="0">
                  <c:v>0.9012471027345359</c:v>
                </c:pt>
                <c:pt idx="1">
                  <c:v>0.89734083812769894</c:v>
                </c:pt>
                <c:pt idx="2">
                  <c:v>0.90875777623040477</c:v>
                </c:pt>
                <c:pt idx="3">
                  <c:v>0.90697112829809712</c:v>
                </c:pt>
              </c:numCache>
            </c:numRef>
          </c:val>
          <c:smooth val="0"/>
          <c:extLst>
            <c:ext xmlns:c16="http://schemas.microsoft.com/office/drawing/2014/chart" uri="{C3380CC4-5D6E-409C-BE32-E72D297353CC}">
              <c16:uniqueId val="{0000000B-D284-494E-AE50-14083C2EE417}"/>
            </c:ext>
          </c:extLst>
        </c:ser>
        <c:ser>
          <c:idx val="1"/>
          <c:order val="1"/>
          <c:tx>
            <c:strRef>
              <c:f>'Figures 33-40, All 25-54 '!$H$27</c:f>
              <c:strCache>
                <c:ptCount val="1"/>
                <c:pt idx="0">
                  <c:v>&lt;Bachelor's</c:v>
                </c:pt>
              </c:strCache>
            </c:strRef>
          </c:tx>
          <c:marker>
            <c:symbol val="circle"/>
            <c:size val="5"/>
            <c:spPr>
              <a:solidFill>
                <a:schemeClr val="bg1"/>
              </a:solidFill>
            </c:spPr>
          </c:marker>
          <c:dLbls>
            <c:dLbl>
              <c:idx val="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D284-494E-AE50-14083C2EE417}"/>
                </c:ext>
              </c:extLst>
            </c:dLbl>
            <c:dLbl>
              <c:idx val="1"/>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8-D284-494E-AE50-14083C2EE417}"/>
                </c:ext>
              </c:extLst>
            </c:dLbl>
            <c:dLbl>
              <c:idx val="2"/>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D284-494E-AE50-14083C2EE417}"/>
                </c:ext>
              </c:extLst>
            </c:dLbl>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33-40, All 25-54 '!$I$25:$L$25</c:f>
              <c:strCache>
                <c:ptCount val="4"/>
                <c:pt idx="0">
                  <c:v>Q4 2000</c:v>
                </c:pt>
                <c:pt idx="1">
                  <c:v>Q4 2006</c:v>
                </c:pt>
                <c:pt idx="2">
                  <c:v>Q4 2019</c:v>
                </c:pt>
                <c:pt idx="3">
                  <c:v>Q4 2022</c:v>
                </c:pt>
              </c:strCache>
            </c:strRef>
          </c:cat>
          <c:val>
            <c:numRef>
              <c:f>'Figures 33-40, All 25-54 '!$I$27:$L$27</c:f>
              <c:numCache>
                <c:formatCode>###0%</c:formatCode>
                <c:ptCount val="4"/>
                <c:pt idx="0">
                  <c:v>0.83797171453714436</c:v>
                </c:pt>
                <c:pt idx="1">
                  <c:v>0.82646831010590072</c:v>
                </c:pt>
                <c:pt idx="2">
                  <c:v>0.80261498608772541</c:v>
                </c:pt>
                <c:pt idx="3">
                  <c:v>0.78968384538782321</c:v>
                </c:pt>
              </c:numCache>
            </c:numRef>
          </c:val>
          <c:smooth val="0"/>
          <c:extLst>
            <c:ext xmlns:c16="http://schemas.microsoft.com/office/drawing/2014/chart" uri="{C3380CC4-5D6E-409C-BE32-E72D297353CC}">
              <c16:uniqueId val="{0000000A-D284-494E-AE50-14083C2EE417}"/>
            </c:ext>
          </c:extLst>
        </c:ser>
        <c:dLbls>
          <c:showLegendKey val="0"/>
          <c:showVal val="0"/>
          <c:showCatName val="0"/>
          <c:showSerName val="0"/>
          <c:showPercent val="0"/>
          <c:showBubbleSize val="0"/>
        </c:dLbls>
        <c:marker val="1"/>
        <c:smooth val="0"/>
        <c:axId val="88158528"/>
        <c:axId val="1"/>
      </c:lineChart>
      <c:catAx>
        <c:axId val="8815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95000000000000007"/>
          <c:min val="0.75000000000000011"/>
        </c:scaling>
        <c:delete val="1"/>
        <c:axPos val="l"/>
        <c:numFmt formatCode="###0%" sourceLinked="1"/>
        <c:majorTickMark val="out"/>
        <c:minorTickMark val="none"/>
        <c:tickLblPos val="nextTo"/>
        <c:crossAx val="88158528"/>
        <c:crosses val="autoZero"/>
        <c:crossBetween val="between"/>
        <c:majorUnit val="0.1"/>
      </c:valAx>
    </c:plotArea>
    <c:legend>
      <c:legendPos val="r"/>
      <c:layout>
        <c:manualLayout>
          <c:xMode val="edge"/>
          <c:yMode val="edge"/>
          <c:x val="0.75045410996173967"/>
          <c:y val="0.44746345250923231"/>
          <c:w val="0.21945611610915861"/>
          <c:h val="0.209391258713433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sz="2400"/>
              <a:t>Figure 5</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 </a:t>
            </a:r>
            <a:r>
              <a:rPr lang="en-US" sz="1800" b="1" i="0" baseline="0">
                <a:effectLst/>
              </a:rPr>
              <a:t>Labor Force Participation for Immigrants and the U.S.-Born (ages 18 to 64) without a Bachelor's Degree, </a:t>
            </a:r>
            <a:r>
              <a:rPr lang="en-US"/>
              <a:t>2000 to 2022</a:t>
            </a:r>
          </a:p>
        </c:rich>
      </c:tx>
      <c:layout>
        <c:manualLayout>
          <c:xMode val="edge"/>
          <c:yMode val="edge"/>
          <c:x val="0.12979217011042099"/>
          <c:y val="0"/>
        </c:manualLayout>
      </c:layout>
      <c:overlay val="1"/>
    </c:title>
    <c:autoTitleDeleted val="0"/>
    <c:plotArea>
      <c:layout>
        <c:manualLayout>
          <c:layoutTarget val="inner"/>
          <c:xMode val="edge"/>
          <c:yMode val="edge"/>
          <c:x val="6.9304513258146239E-2"/>
          <c:y val="0.20327792833294558"/>
          <c:w val="0.91128891580860094"/>
          <c:h val="0.71647017221315545"/>
        </c:manualLayout>
      </c:layout>
      <c:lineChart>
        <c:grouping val="standard"/>
        <c:varyColors val="0"/>
        <c:ser>
          <c:idx val="0"/>
          <c:order val="0"/>
          <c:tx>
            <c:strRef>
              <c:f>'Fig 5'!$C$2</c:f>
              <c:strCache>
                <c:ptCount val="1"/>
                <c:pt idx="0">
                  <c:v>Native</c:v>
                </c:pt>
              </c:strCache>
            </c:strRef>
          </c:tx>
          <c:spPr>
            <a:ln w="63500">
              <a:solidFill>
                <a:schemeClr val="accent1"/>
              </a:solidFill>
            </a:ln>
          </c:spPr>
          <c:marker>
            <c:symbol val="circle"/>
            <c:size val="8"/>
            <c:spPr>
              <a:solidFill>
                <a:schemeClr val="bg1"/>
              </a:solidFill>
              <a:ln>
                <a:solidFill>
                  <a:schemeClr val="tx2"/>
                </a:solidFill>
              </a:ln>
            </c:spPr>
          </c:marker>
          <c:dLbls>
            <c:dLbl>
              <c:idx val="0"/>
              <c:layout>
                <c:manualLayout>
                  <c:x val="-4.3610213826761703E-2"/>
                  <c:y val="-1.8464735508453796E-2"/>
                </c:manualLayout>
              </c:layout>
              <c:spPr/>
              <c:txPr>
                <a:bodyPr/>
                <a:lstStyle/>
                <a:p>
                  <a:pPr>
                    <a:defRPr sz="1600" b="1" i="0" u="none" strike="noStrike" baseline="0">
                      <a:solidFill>
                        <a:srgbClr val="0070C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9-4526-A9C7-576C3A82E70D}"/>
                </c:ext>
              </c:extLst>
            </c:dLbl>
            <c:dLbl>
              <c:idx val="6"/>
              <c:layout>
                <c:manualLayout>
                  <c:x val="-3.4469309179342142E-2"/>
                  <c:y val="-3.3316094591960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A4-40C5-9EFA-7F7292496AF7}"/>
                </c:ext>
              </c:extLst>
            </c:dLbl>
            <c:dLbl>
              <c:idx val="19"/>
              <c:layout>
                <c:manualLayout>
                  <c:x val="-5.6865010653455138E-2"/>
                  <c:y val="-2.6059475229657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91-4A10-A5A6-CD02466BEC94}"/>
                </c:ext>
              </c:extLst>
            </c:dLbl>
            <c:dLbl>
              <c:idx val="22"/>
              <c:layout>
                <c:manualLayout>
                  <c:x val="-1.4668135174141948E-3"/>
                  <c:y val="3.22687231594368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9-4A5B-B459-A8E4CE777158}"/>
                </c:ext>
              </c:extLst>
            </c:dLbl>
            <c:spPr>
              <a:noFill/>
              <a:ln>
                <a:noFill/>
              </a:ln>
              <a:effectLst/>
            </c:spPr>
            <c:txPr>
              <a:bodyPr wrap="square" lIns="38100" tIns="19050" rIns="38100" bIns="19050" anchor="ctr">
                <a:spAutoFit/>
              </a:bodyPr>
              <a:lstStyle/>
              <a:p>
                <a:pPr>
                  <a:defRPr sz="160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5'!$B$3:$B$25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5'!$C$3:$C$25</c:f>
              <c:numCache>
                <c:formatCode>###0.0%</c:formatCode>
                <c:ptCount val="23"/>
                <c:pt idx="0">
                  <c:v>0.76446259721414322</c:v>
                </c:pt>
                <c:pt idx="1">
                  <c:v>0.75999156158701808</c:v>
                </c:pt>
                <c:pt idx="2">
                  <c:v>0.75678954511125862</c:v>
                </c:pt>
                <c:pt idx="3">
                  <c:v>0.75110599246096366</c:v>
                </c:pt>
                <c:pt idx="4">
                  <c:v>0.7457392493791527</c:v>
                </c:pt>
                <c:pt idx="5">
                  <c:v>0.74656933599875075</c:v>
                </c:pt>
                <c:pt idx="6">
                  <c:v>0.74767474993164129</c:v>
                </c:pt>
                <c:pt idx="7">
                  <c:v>0.74282440820699813</c:v>
                </c:pt>
                <c:pt idx="8">
                  <c:v>0.74207964330236009</c:v>
                </c:pt>
                <c:pt idx="9">
                  <c:v>0.72409539318019933</c:v>
                </c:pt>
                <c:pt idx="10">
                  <c:v>0.71910972244048654</c:v>
                </c:pt>
                <c:pt idx="11">
                  <c:v>0.71288839945660698</c:v>
                </c:pt>
                <c:pt idx="12">
                  <c:v>0.71413224669245456</c:v>
                </c:pt>
                <c:pt idx="13">
                  <c:v>0.70200198997287122</c:v>
                </c:pt>
                <c:pt idx="14">
                  <c:v>0.70251991222420518</c:v>
                </c:pt>
                <c:pt idx="15">
                  <c:v>0.70048688136408199</c:v>
                </c:pt>
                <c:pt idx="16">
                  <c:v>0.70529857370167837</c:v>
                </c:pt>
                <c:pt idx="17">
                  <c:v>0.70739786092078916</c:v>
                </c:pt>
                <c:pt idx="18">
                  <c:v>0.70725673685839152</c:v>
                </c:pt>
                <c:pt idx="19">
                  <c:v>0.71442240809447322</c:v>
                </c:pt>
                <c:pt idx="20">
                  <c:v>0.69573058360742968</c:v>
                </c:pt>
                <c:pt idx="21">
                  <c:v>0.70161491081818839</c:v>
                </c:pt>
                <c:pt idx="22">
                  <c:v>0.70264776470714818</c:v>
                </c:pt>
              </c:numCache>
            </c:numRef>
          </c:val>
          <c:smooth val="0"/>
          <c:extLst>
            <c:ext xmlns:c16="http://schemas.microsoft.com/office/drawing/2014/chart" uri="{C3380CC4-5D6E-409C-BE32-E72D297353CC}">
              <c16:uniqueId val="{00000002-4859-4526-A9C7-576C3A82E70D}"/>
            </c:ext>
          </c:extLst>
        </c:ser>
        <c:ser>
          <c:idx val="1"/>
          <c:order val="1"/>
          <c:tx>
            <c:strRef>
              <c:f>'Fig 5'!$D$2</c:f>
              <c:strCache>
                <c:ptCount val="1"/>
                <c:pt idx="0">
                  <c:v>Immigrant</c:v>
                </c:pt>
              </c:strCache>
            </c:strRef>
          </c:tx>
          <c:spPr>
            <a:ln w="66675" cmpd="sng">
              <a:solidFill>
                <a:srgbClr val="00B050"/>
              </a:solidFill>
              <a:prstDash val="solid"/>
            </a:ln>
          </c:spPr>
          <c:marker>
            <c:symbol val="circle"/>
            <c:size val="8"/>
            <c:spPr>
              <a:solidFill>
                <a:schemeClr val="bg1"/>
              </a:solidFill>
              <a:ln>
                <a:solidFill>
                  <a:srgbClr val="00B050"/>
                </a:solidFill>
              </a:ln>
            </c:spPr>
          </c:marker>
          <c:dLbls>
            <c:dLbl>
              <c:idx val="0"/>
              <c:layout>
                <c:manualLayout>
                  <c:x val="-5.4020431903817688E-2"/>
                  <c:y val="2.6742475210794626E-2"/>
                </c:manualLayout>
              </c:layout>
              <c:spPr>
                <a:noFill/>
                <a:ln w="25400">
                  <a:noFill/>
                </a:ln>
              </c:spPr>
              <c:txPr>
                <a:bodyPr wrap="square" lIns="38100" tIns="19050" rIns="38100" bIns="19050" anchor="ctr">
                  <a:spAutoFit/>
                </a:bodyPr>
                <a:lstStyle/>
                <a:p>
                  <a:pPr>
                    <a:defRPr sz="16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59-4526-A9C7-576C3A82E70D}"/>
                </c:ext>
              </c:extLst>
            </c:dLbl>
            <c:dLbl>
              <c:idx val="6"/>
              <c:layout>
                <c:manualLayout>
                  <c:x val="-3.2002752527539188E-2"/>
                  <c:y val="3.37648782389446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A4-40C5-9EFA-7F7292496AF7}"/>
                </c:ext>
              </c:extLst>
            </c:dLbl>
            <c:dLbl>
              <c:idx val="18"/>
              <c:layout>
                <c:manualLayout>
                  <c:x val="-4.1070778487597458E-2"/>
                  <c:y val="-2.595242736149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B6-4608-AA53-832C65FBBD3B}"/>
                </c:ext>
              </c:extLst>
            </c:dLbl>
            <c:dLbl>
              <c:idx val="22"/>
              <c:layout>
                <c:manualLayout>
                  <c:x val="-7.8339391542654631E-3"/>
                  <c:y val="-2.5704692500675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9-4A5B-B459-A8E4CE777158}"/>
                </c:ext>
              </c:extLst>
            </c:dLbl>
            <c:spPr>
              <a:noFill/>
              <a:ln>
                <a:noFill/>
              </a:ln>
              <a:effectLst/>
            </c:spPr>
            <c:txPr>
              <a:bodyPr wrap="square" lIns="38100" tIns="19050" rIns="38100" bIns="19050" anchor="ctr">
                <a:spAutoFit/>
              </a:bodyPr>
              <a:lstStyle/>
              <a:p>
                <a:pPr>
                  <a:defRPr sz="16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5'!$B$3:$B$25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5'!$D$3:$D$25</c:f>
              <c:numCache>
                <c:formatCode>###0.0%</c:formatCode>
                <c:ptCount val="23"/>
                <c:pt idx="0">
                  <c:v>0.73991863724415463</c:v>
                </c:pt>
                <c:pt idx="1">
                  <c:v>0.74270297430381271</c:v>
                </c:pt>
                <c:pt idx="2">
                  <c:v>0.73198486214147962</c:v>
                </c:pt>
                <c:pt idx="3">
                  <c:v>0.73161506387194519</c:v>
                </c:pt>
                <c:pt idx="4">
                  <c:v>0.73860848897009068</c:v>
                </c:pt>
                <c:pt idx="5">
                  <c:v>0.73939630173408888</c:v>
                </c:pt>
                <c:pt idx="6">
                  <c:v>0.74464663182752422</c:v>
                </c:pt>
                <c:pt idx="7">
                  <c:v>0.74480354518047576</c:v>
                </c:pt>
                <c:pt idx="8">
                  <c:v>0.74448672669074933</c:v>
                </c:pt>
                <c:pt idx="9">
                  <c:v>0.73971331553978215</c:v>
                </c:pt>
                <c:pt idx="10">
                  <c:v>0.74253501862800353</c:v>
                </c:pt>
                <c:pt idx="11">
                  <c:v>0.73957774480518179</c:v>
                </c:pt>
                <c:pt idx="12">
                  <c:v>0.72540997286779219</c:v>
                </c:pt>
                <c:pt idx="13">
                  <c:v>0.72178199659387909</c:v>
                </c:pt>
                <c:pt idx="14">
                  <c:v>0.72891280117947477</c:v>
                </c:pt>
                <c:pt idx="15">
                  <c:v>0.71984437984038818</c:v>
                </c:pt>
                <c:pt idx="16">
                  <c:v>0.71695153257850719</c:v>
                </c:pt>
                <c:pt idx="17">
                  <c:v>0.72685970353844598</c:v>
                </c:pt>
                <c:pt idx="18">
                  <c:v>0.73524855813214596</c:v>
                </c:pt>
                <c:pt idx="19">
                  <c:v>0.73303972118674277</c:v>
                </c:pt>
                <c:pt idx="20">
                  <c:v>0.71208293958138003</c:v>
                </c:pt>
                <c:pt idx="21">
                  <c:v>0.72413896226284979</c:v>
                </c:pt>
                <c:pt idx="22">
                  <c:v>0.73051812755529322</c:v>
                </c:pt>
              </c:numCache>
            </c:numRef>
          </c:val>
          <c:smooth val="0"/>
          <c:extLst>
            <c:ext xmlns:c16="http://schemas.microsoft.com/office/drawing/2014/chart" uri="{C3380CC4-5D6E-409C-BE32-E72D297353CC}">
              <c16:uniqueId val="{00000005-4859-4526-A9C7-576C3A82E70D}"/>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ax val="0.77"/>
          <c:min val="0.67000000000000015"/>
        </c:scaling>
        <c:delete val="1"/>
        <c:axPos val="l"/>
        <c:numFmt formatCode="0%" sourceLinked="0"/>
        <c:majorTickMark val="out"/>
        <c:minorTickMark val="none"/>
        <c:tickLblPos val="nextTo"/>
        <c:crossAx val="81592352"/>
        <c:crosses val="autoZero"/>
        <c:crossBetween val="midCat"/>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2400"/>
              <a:t>Figure 6</a:t>
            </a:r>
          </a:p>
          <a:p>
            <a:pPr>
              <a:defRPr sz="1800" b="1" i="0" u="none" strike="noStrike" baseline="0">
                <a:solidFill>
                  <a:srgbClr val="000000"/>
                </a:solidFill>
                <a:latin typeface="Calibri"/>
                <a:ea typeface="Calibri"/>
                <a:cs typeface="Calibri"/>
              </a:defRPr>
            </a:pPr>
            <a:r>
              <a:rPr lang="en-US" sz="1760" baseline="0"/>
              <a:t> Labor Force Participation for Immigrants and the U.S.-Born (ages 18 to 64) without a Bachelor's Degree, Excluding Full-Time Students, </a:t>
            </a:r>
            <a:r>
              <a:rPr lang="en-US"/>
              <a:t>2000 to 2022</a:t>
            </a:r>
          </a:p>
        </c:rich>
      </c:tx>
      <c:layout>
        <c:manualLayout>
          <c:xMode val="edge"/>
          <c:yMode val="edge"/>
          <c:x val="0.1233255165138256"/>
          <c:y val="3.4263614635828899E-4"/>
        </c:manualLayout>
      </c:layout>
      <c:overlay val="1"/>
    </c:title>
    <c:autoTitleDeleted val="0"/>
    <c:plotArea>
      <c:layout>
        <c:manualLayout>
          <c:layoutTarget val="inner"/>
          <c:xMode val="edge"/>
          <c:yMode val="edge"/>
          <c:x val="6.6370926711084188E-2"/>
          <c:y val="0.21725232640836406"/>
          <c:w val="0.91128891580860094"/>
          <c:h val="0.71647017221315545"/>
        </c:manualLayout>
      </c:layout>
      <c:lineChart>
        <c:grouping val="standard"/>
        <c:varyColors val="0"/>
        <c:ser>
          <c:idx val="0"/>
          <c:order val="0"/>
          <c:tx>
            <c:strRef>
              <c:f>'Fig 6'!$C$2</c:f>
              <c:strCache>
                <c:ptCount val="1"/>
                <c:pt idx="0">
                  <c:v>Native</c:v>
                </c:pt>
              </c:strCache>
            </c:strRef>
          </c:tx>
          <c:spPr>
            <a:ln w="63500">
              <a:solidFill>
                <a:schemeClr val="accent1"/>
              </a:solidFill>
            </a:ln>
          </c:spPr>
          <c:marker>
            <c:symbol val="circle"/>
            <c:size val="8"/>
            <c:spPr>
              <a:solidFill>
                <a:schemeClr val="bg1"/>
              </a:solidFill>
              <a:ln>
                <a:solidFill>
                  <a:schemeClr val="tx2"/>
                </a:solidFill>
              </a:ln>
            </c:spPr>
          </c:marker>
          <c:dLbls>
            <c:dLbl>
              <c:idx val="0"/>
              <c:layout>
                <c:manualLayout>
                  <c:x val="-6.023478258195069E-2"/>
                  <c:y val="-3.6410846146984387E-2"/>
                </c:manualLayout>
              </c:layout>
              <c:spPr>
                <a:noFill/>
              </c:spPr>
              <c:txPr>
                <a:bodyPr/>
                <a:lstStyle/>
                <a:p>
                  <a:pPr>
                    <a:defRPr sz="1600" b="1" i="0" u="none" strike="noStrike" baseline="0">
                      <a:solidFill>
                        <a:srgbClr val="0070C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3D-4A08-A508-46D778B9BDF4}"/>
                </c:ext>
              </c:extLst>
            </c:dLbl>
            <c:dLbl>
              <c:idx val="6"/>
              <c:layout>
                <c:manualLayout>
                  <c:x val="-4.2416706670114629E-2"/>
                  <c:y val="-3.2277152535364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1C-423A-A712-9169858689C3}"/>
                </c:ext>
              </c:extLst>
            </c:dLbl>
            <c:dLbl>
              <c:idx val="19"/>
              <c:layout>
                <c:manualLayout>
                  <c:x val="-7.3556699652851193E-2"/>
                  <c:y val="0.101049995228497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58-48FA-8E92-B5C4E26DEDEB}"/>
                </c:ext>
              </c:extLst>
            </c:dLbl>
            <c:dLbl>
              <c:idx val="22"/>
              <c:layout>
                <c:manualLayout>
                  <c:x val="-1.101708647553195E-16"/>
                  <c:y val="5.3775223774132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58-48FA-8E92-B5C4E26DEDEB}"/>
                </c:ext>
              </c:extLst>
            </c:dLbl>
            <c:spPr>
              <a:noFill/>
              <a:ln>
                <a:noFill/>
              </a:ln>
              <a:effectLst/>
            </c:spPr>
            <c:txPr>
              <a:bodyPr wrap="square" lIns="38100" tIns="19050" rIns="38100" bIns="19050" anchor="ctr">
                <a:spAutoFit/>
              </a:bodyPr>
              <a:lstStyle/>
              <a:p>
                <a:pPr>
                  <a:defRPr sz="160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6'!$B$3:$B$25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6'!$C$3:$C$25</c:f>
              <c:numCache>
                <c:formatCode>###0.0%</c:formatCode>
                <c:ptCount val="23"/>
                <c:pt idx="0">
                  <c:v>0.78228580767219058</c:v>
                </c:pt>
                <c:pt idx="1">
                  <c:v>0.78045739100928047</c:v>
                </c:pt>
                <c:pt idx="2">
                  <c:v>0.77749182244326331</c:v>
                </c:pt>
                <c:pt idx="3">
                  <c:v>0.77292585731786223</c:v>
                </c:pt>
                <c:pt idx="4">
                  <c:v>0.76679093929955588</c:v>
                </c:pt>
                <c:pt idx="5">
                  <c:v>0.76807115915145119</c:v>
                </c:pt>
                <c:pt idx="6">
                  <c:v>0.77101141240523074</c:v>
                </c:pt>
                <c:pt idx="7">
                  <c:v>0.76779153704558378</c:v>
                </c:pt>
                <c:pt idx="8">
                  <c:v>0.76732378322739891</c:v>
                </c:pt>
                <c:pt idx="9">
                  <c:v>0.75278446937996923</c:v>
                </c:pt>
                <c:pt idx="10">
                  <c:v>0.74704782100491363</c:v>
                </c:pt>
                <c:pt idx="11">
                  <c:v>0.74222718142997313</c:v>
                </c:pt>
                <c:pt idx="12">
                  <c:v>0.74372912129463431</c:v>
                </c:pt>
                <c:pt idx="13">
                  <c:v>0.73082750908135163</c:v>
                </c:pt>
                <c:pt idx="14">
                  <c:v>0.73138523471115002</c:v>
                </c:pt>
                <c:pt idx="15">
                  <c:v>0.73052476157788948</c:v>
                </c:pt>
                <c:pt idx="16">
                  <c:v>0.73480787919367263</c:v>
                </c:pt>
                <c:pt idx="17">
                  <c:v>0.73833020516580261</c:v>
                </c:pt>
                <c:pt idx="18">
                  <c:v>0.73968428894186711</c:v>
                </c:pt>
                <c:pt idx="19">
                  <c:v>0.74631624828447718</c:v>
                </c:pt>
                <c:pt idx="20">
                  <c:v>0.72603074623694797</c:v>
                </c:pt>
                <c:pt idx="21">
                  <c:v>0.73108178236844001</c:v>
                </c:pt>
                <c:pt idx="22">
                  <c:v>0.73514503807029508</c:v>
                </c:pt>
              </c:numCache>
            </c:numRef>
          </c:val>
          <c:smooth val="0"/>
          <c:extLst>
            <c:ext xmlns:c16="http://schemas.microsoft.com/office/drawing/2014/chart" uri="{C3380CC4-5D6E-409C-BE32-E72D297353CC}">
              <c16:uniqueId val="{00000002-AA3D-4A08-A508-46D778B9BDF4}"/>
            </c:ext>
          </c:extLst>
        </c:ser>
        <c:ser>
          <c:idx val="1"/>
          <c:order val="1"/>
          <c:tx>
            <c:strRef>
              <c:f>'Fig 6'!$D$2</c:f>
              <c:strCache>
                <c:ptCount val="1"/>
                <c:pt idx="0">
                  <c:v>Immigrant</c:v>
                </c:pt>
              </c:strCache>
            </c:strRef>
          </c:tx>
          <c:spPr>
            <a:ln w="66675" cmpd="sng">
              <a:solidFill>
                <a:srgbClr val="00B050"/>
              </a:solidFill>
              <a:prstDash val="solid"/>
            </a:ln>
          </c:spPr>
          <c:marker>
            <c:symbol val="circle"/>
            <c:size val="8"/>
            <c:spPr>
              <a:solidFill>
                <a:schemeClr val="bg1"/>
              </a:solidFill>
              <a:ln>
                <a:solidFill>
                  <a:srgbClr val="00B050"/>
                </a:solidFill>
              </a:ln>
            </c:spPr>
          </c:marker>
          <c:dLbls>
            <c:dLbl>
              <c:idx val="0"/>
              <c:layout>
                <c:manualLayout>
                  <c:x val="-5.9887652642761684E-2"/>
                  <c:y val="3.2731443467325108E-2"/>
                </c:manualLayout>
              </c:layout>
              <c:spPr>
                <a:noFill/>
                <a:ln w="25400">
                  <a:noFill/>
                </a:ln>
              </c:spPr>
              <c:txPr>
                <a:bodyPr wrap="square" lIns="38100" tIns="19050" rIns="38100" bIns="19050" anchor="ctr">
                  <a:spAutoFit/>
                </a:bodyPr>
                <a:lstStyle/>
                <a:p>
                  <a:pPr>
                    <a:defRPr sz="16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3D-4A08-A508-46D778B9BDF4}"/>
                </c:ext>
              </c:extLst>
            </c:dLbl>
            <c:dLbl>
              <c:idx val="7"/>
              <c:layout>
                <c:manualLayout>
                  <c:x val="-5.7089198501248842E-2"/>
                  <c:y val="4.1519078304483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8A-415F-BD81-49B9E3366EBC}"/>
                </c:ext>
              </c:extLst>
            </c:dLbl>
            <c:dLbl>
              <c:idx val="18"/>
              <c:layout>
                <c:manualLayout>
                  <c:x val="-4.657276719838721E-2"/>
                  <c:y val="-3.163358347008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8A-415F-BD81-49B9E3366EBC}"/>
                </c:ext>
              </c:extLst>
            </c:dLbl>
            <c:dLbl>
              <c:idx val="22"/>
              <c:layout>
                <c:manualLayout>
                  <c:x val="-1.1027465984845455E-2"/>
                  <c:y val="-3.1777117741536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72-4143-B49B-E681F73C7D4A}"/>
                </c:ext>
              </c:extLst>
            </c:dLbl>
            <c:spPr>
              <a:noFill/>
              <a:ln>
                <a:noFill/>
              </a:ln>
              <a:effectLst/>
            </c:spPr>
            <c:txPr>
              <a:bodyPr wrap="square" lIns="38100" tIns="19050" rIns="38100" bIns="19050" anchor="ctr">
                <a:spAutoFit/>
              </a:bodyPr>
              <a:lstStyle/>
              <a:p>
                <a:pPr>
                  <a:defRPr sz="16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6'!$B$3:$B$25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6'!$D$3:$D$25</c:f>
              <c:numCache>
                <c:formatCode>###0.0%</c:formatCode>
                <c:ptCount val="23"/>
                <c:pt idx="0">
                  <c:v>0.75725072532057414</c:v>
                </c:pt>
                <c:pt idx="1">
                  <c:v>0.75861870623237249</c:v>
                </c:pt>
                <c:pt idx="2">
                  <c:v>0.74954683915650422</c:v>
                </c:pt>
                <c:pt idx="3">
                  <c:v>0.74757236756950607</c:v>
                </c:pt>
                <c:pt idx="4">
                  <c:v>0.75284702466660358</c:v>
                </c:pt>
                <c:pt idx="5">
                  <c:v>0.75484266979109349</c:v>
                </c:pt>
                <c:pt idx="6">
                  <c:v>0.76056131846384889</c:v>
                </c:pt>
                <c:pt idx="7">
                  <c:v>0.76270680382715272</c:v>
                </c:pt>
                <c:pt idx="8">
                  <c:v>0.76037621163157754</c:v>
                </c:pt>
                <c:pt idx="9">
                  <c:v>0.75755599402942897</c:v>
                </c:pt>
                <c:pt idx="10">
                  <c:v>0.76085919078862474</c:v>
                </c:pt>
                <c:pt idx="11">
                  <c:v>0.75897935941849948</c:v>
                </c:pt>
                <c:pt idx="12">
                  <c:v>0.74527039059642108</c:v>
                </c:pt>
                <c:pt idx="13">
                  <c:v>0.74145105500125663</c:v>
                </c:pt>
                <c:pt idx="14">
                  <c:v>0.74833504560132735</c:v>
                </c:pt>
                <c:pt idx="15">
                  <c:v>0.73907392527185811</c:v>
                </c:pt>
                <c:pt idx="16">
                  <c:v>0.73905438074335128</c:v>
                </c:pt>
                <c:pt idx="17">
                  <c:v>0.74562104279917707</c:v>
                </c:pt>
                <c:pt idx="18">
                  <c:v>0.75511221395315209</c:v>
                </c:pt>
                <c:pt idx="19">
                  <c:v>0.7523987253800748</c:v>
                </c:pt>
                <c:pt idx="20">
                  <c:v>0.72880314707530047</c:v>
                </c:pt>
                <c:pt idx="21">
                  <c:v>0.74304584335356327</c:v>
                </c:pt>
                <c:pt idx="22">
                  <c:v>0.74753651368685647</c:v>
                </c:pt>
              </c:numCache>
            </c:numRef>
          </c:val>
          <c:smooth val="0"/>
          <c:extLst>
            <c:ext xmlns:c16="http://schemas.microsoft.com/office/drawing/2014/chart" uri="{C3380CC4-5D6E-409C-BE32-E72D297353CC}">
              <c16:uniqueId val="{00000005-AA3D-4A08-A508-46D778B9BDF4}"/>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ax val="0.79"/>
          <c:min val="0.71000000000000008"/>
        </c:scaling>
        <c:delete val="1"/>
        <c:axPos val="l"/>
        <c:numFmt formatCode="0%" sourceLinked="0"/>
        <c:majorTickMark val="out"/>
        <c:minorTickMark val="none"/>
        <c:tickLblPos val="nextTo"/>
        <c:crossAx val="81592352"/>
        <c:crosses val="autoZero"/>
        <c:crossBetween val="midCat"/>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sz="2400"/>
              <a:t>Figure 7</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 </a:t>
            </a:r>
            <a:r>
              <a:rPr lang="en-US" sz="1800" b="1" i="0" baseline="0">
                <a:effectLst/>
              </a:rPr>
              <a:t>Labor Force Participation for Immigrant and U.S.-Born Men (Ages 25 to 54) without a Bachelor's Degree, </a:t>
            </a:r>
            <a:r>
              <a:rPr lang="en-US"/>
              <a:t>2000 to 2022</a:t>
            </a:r>
          </a:p>
        </c:rich>
      </c:tx>
      <c:layout>
        <c:manualLayout>
          <c:xMode val="edge"/>
          <c:yMode val="edge"/>
          <c:x val="0.12979217011042099"/>
          <c:y val="0"/>
        </c:manualLayout>
      </c:layout>
      <c:overlay val="1"/>
    </c:title>
    <c:autoTitleDeleted val="0"/>
    <c:plotArea>
      <c:layout>
        <c:manualLayout>
          <c:layoutTarget val="inner"/>
          <c:xMode val="edge"/>
          <c:yMode val="edge"/>
          <c:x val="6.6370926711084188E-2"/>
          <c:y val="0.21725232640836406"/>
          <c:w val="0.91128891580860094"/>
          <c:h val="0.71647017221315545"/>
        </c:manualLayout>
      </c:layout>
      <c:lineChart>
        <c:grouping val="standard"/>
        <c:varyColors val="0"/>
        <c:ser>
          <c:idx val="0"/>
          <c:order val="0"/>
          <c:tx>
            <c:strRef>
              <c:f>'Fig 7'!$C$2</c:f>
              <c:strCache>
                <c:ptCount val="1"/>
                <c:pt idx="0">
                  <c:v>Native</c:v>
                </c:pt>
              </c:strCache>
            </c:strRef>
          </c:tx>
          <c:spPr>
            <a:ln w="63500">
              <a:solidFill>
                <a:schemeClr val="accent1"/>
              </a:solidFill>
            </a:ln>
          </c:spPr>
          <c:marker>
            <c:symbol val="circle"/>
            <c:size val="8"/>
            <c:spPr>
              <a:solidFill>
                <a:schemeClr val="bg1"/>
              </a:solidFill>
              <a:ln>
                <a:solidFill>
                  <a:schemeClr val="tx2"/>
                </a:solidFill>
              </a:ln>
            </c:spPr>
          </c:marker>
          <c:dLbls>
            <c:dLbl>
              <c:idx val="0"/>
              <c:layout>
                <c:manualLayout>
                  <c:x val="-6.0974398444761879E-2"/>
                  <c:y val="3.0737626963898507E-2"/>
                </c:manualLayout>
              </c:layout>
              <c:spPr/>
              <c:txPr>
                <a:bodyPr/>
                <a:lstStyle/>
                <a:p>
                  <a:pPr>
                    <a:defRPr sz="1600" b="1" i="0" u="none" strike="noStrike" baseline="0">
                      <a:solidFill>
                        <a:srgbClr val="0070C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5B-4775-BE4E-062AB11D1528}"/>
                </c:ext>
              </c:extLst>
            </c:dLbl>
            <c:dLbl>
              <c:idx val="6"/>
              <c:layout>
                <c:manualLayout>
                  <c:x val="-3.9002455930916086E-2"/>
                  <c:y val="3.7904262344972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4A-40B4-B1DB-EE899C52C8BF}"/>
                </c:ext>
              </c:extLst>
            </c:dLbl>
            <c:dLbl>
              <c:idx val="19"/>
              <c:layout>
                <c:manualLayout>
                  <c:x val="-7.0138633511907286E-2"/>
                  <c:y val="-3.3687099588589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0A-4E9C-8092-A4DFA07E1C64}"/>
                </c:ext>
              </c:extLst>
            </c:dLbl>
            <c:dLbl>
              <c:idx val="22"/>
              <c:layout>
                <c:manualLayout>
                  <c:x val="0"/>
                  <c:y val="3.6734326697669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5B-4775-BE4E-062AB11D1528}"/>
                </c:ext>
              </c:extLst>
            </c:dLbl>
            <c:spPr>
              <a:noFill/>
              <a:ln>
                <a:noFill/>
              </a:ln>
              <a:effectLst/>
            </c:spPr>
            <c:txPr>
              <a:bodyPr wrap="square" lIns="38100" tIns="19050" rIns="38100" bIns="19050" anchor="ctr">
                <a:spAutoFit/>
              </a:bodyPr>
              <a:lstStyle/>
              <a:p>
                <a:pPr>
                  <a:defRPr sz="160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7'!$B$3:$B$25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7'!$C$3:$C$25</c:f>
              <c:numCache>
                <c:formatCode>###0.0%</c:formatCode>
                <c:ptCount val="23"/>
                <c:pt idx="0">
                  <c:v>0.89319386797309153</c:v>
                </c:pt>
                <c:pt idx="1">
                  <c:v>0.8886298444930838</c:v>
                </c:pt>
                <c:pt idx="2">
                  <c:v>0.88250405386991426</c:v>
                </c:pt>
                <c:pt idx="3">
                  <c:v>0.88353853478757738</c:v>
                </c:pt>
                <c:pt idx="4">
                  <c:v>0.87580974003022061</c:v>
                </c:pt>
                <c:pt idx="5">
                  <c:v>0.87717172443890812</c:v>
                </c:pt>
                <c:pt idx="6">
                  <c:v>0.88113951890558606</c:v>
                </c:pt>
                <c:pt idx="7">
                  <c:v>0.87915465549744032</c:v>
                </c:pt>
                <c:pt idx="8">
                  <c:v>0.87293727194073656</c:v>
                </c:pt>
                <c:pt idx="9">
                  <c:v>0.86088680877302659</c:v>
                </c:pt>
                <c:pt idx="10">
                  <c:v>0.8508347519111904</c:v>
                </c:pt>
                <c:pt idx="11">
                  <c:v>0.8444324625092251</c:v>
                </c:pt>
                <c:pt idx="12">
                  <c:v>0.84512171827303517</c:v>
                </c:pt>
                <c:pt idx="13">
                  <c:v>0.83784705318033359</c:v>
                </c:pt>
                <c:pt idx="14">
                  <c:v>0.83468098782138034</c:v>
                </c:pt>
                <c:pt idx="15">
                  <c:v>0.83738198615914117</c:v>
                </c:pt>
                <c:pt idx="16">
                  <c:v>0.84068366498141922</c:v>
                </c:pt>
                <c:pt idx="17">
                  <c:v>0.84335834532403442</c:v>
                </c:pt>
                <c:pt idx="18">
                  <c:v>0.84561681514640963</c:v>
                </c:pt>
                <c:pt idx="19">
                  <c:v>0.85112543399238627</c:v>
                </c:pt>
                <c:pt idx="20">
                  <c:v>0.82323724388348207</c:v>
                </c:pt>
                <c:pt idx="21">
                  <c:v>0.83158398603635486</c:v>
                </c:pt>
                <c:pt idx="22">
                  <c:v>0.83672766949225419</c:v>
                </c:pt>
              </c:numCache>
            </c:numRef>
          </c:val>
          <c:smooth val="0"/>
          <c:extLst>
            <c:ext xmlns:c16="http://schemas.microsoft.com/office/drawing/2014/chart" uri="{C3380CC4-5D6E-409C-BE32-E72D297353CC}">
              <c16:uniqueId val="{00000002-A75B-4775-BE4E-062AB11D1528}"/>
            </c:ext>
          </c:extLst>
        </c:ser>
        <c:ser>
          <c:idx val="1"/>
          <c:order val="1"/>
          <c:tx>
            <c:strRef>
              <c:f>'Fig 7'!$D$2</c:f>
              <c:strCache>
                <c:ptCount val="1"/>
                <c:pt idx="0">
                  <c:v>Immigrant</c:v>
                </c:pt>
              </c:strCache>
            </c:strRef>
          </c:tx>
          <c:spPr>
            <a:ln w="66675" cmpd="sng">
              <a:solidFill>
                <a:srgbClr val="00B050"/>
              </a:solidFill>
              <a:prstDash val="solid"/>
            </a:ln>
          </c:spPr>
          <c:marker>
            <c:symbol val="circle"/>
            <c:size val="8"/>
            <c:spPr>
              <a:solidFill>
                <a:schemeClr val="bg1"/>
              </a:solidFill>
              <a:ln>
                <a:solidFill>
                  <a:srgbClr val="00B050"/>
                </a:solidFill>
              </a:ln>
            </c:spPr>
          </c:marker>
          <c:dLbls>
            <c:dLbl>
              <c:idx val="0"/>
              <c:layout>
                <c:manualLayout>
                  <c:x val="-5.6954058938646079E-2"/>
                  <c:y val="-3.0679784996261318E-2"/>
                </c:manualLayout>
              </c:layout>
              <c:spPr>
                <a:noFill/>
                <a:ln w="25400">
                  <a:noFill/>
                </a:ln>
              </c:spPr>
              <c:txPr>
                <a:bodyPr wrap="square" lIns="38100" tIns="19050" rIns="38100" bIns="19050" anchor="ctr">
                  <a:spAutoFit/>
                </a:bodyPr>
                <a:lstStyle/>
                <a:p>
                  <a:pPr>
                    <a:defRPr sz="16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B-4775-BE4E-062AB11D1528}"/>
                </c:ext>
              </c:extLst>
            </c:dLbl>
            <c:dLbl>
              <c:idx val="7"/>
              <c:layout>
                <c:manualLayout>
                  <c:x val="-6.2671374750887507E-2"/>
                  <c:y val="-2.88230657150768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A0-482B-AD79-E5A9CBB96695}"/>
                </c:ext>
              </c:extLst>
            </c:dLbl>
            <c:dLbl>
              <c:idx val="18"/>
              <c:layout>
                <c:manualLayout>
                  <c:x val="-3.5203524417940675E-2"/>
                  <c:y val="-2.9700525161411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4D-487E-8A26-3744882DCA81}"/>
                </c:ext>
              </c:extLst>
            </c:dLbl>
            <c:dLbl>
              <c:idx val="22"/>
              <c:layout>
                <c:manualLayout>
                  <c:x val="-4.9987156719438069E-4"/>
                  <c:y val="-5.7646146851869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5B-4775-BE4E-062AB11D1528}"/>
                </c:ext>
              </c:extLst>
            </c:dLbl>
            <c:spPr>
              <a:noFill/>
              <a:ln>
                <a:noFill/>
              </a:ln>
              <a:effectLst/>
            </c:spPr>
            <c:txPr>
              <a:bodyPr wrap="square" lIns="38100" tIns="19050" rIns="38100" bIns="19050" anchor="ctr">
                <a:spAutoFit/>
              </a:bodyPr>
              <a:lstStyle/>
              <a:p>
                <a:pPr>
                  <a:defRPr sz="16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7'!$B$3:$B$25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7'!$D$3:$D$25</c:f>
              <c:numCache>
                <c:formatCode>###0.0%</c:formatCode>
                <c:ptCount val="23"/>
                <c:pt idx="0">
                  <c:v>0.92169713670748399</c:v>
                </c:pt>
                <c:pt idx="1">
                  <c:v>0.92030650421223248</c:v>
                </c:pt>
                <c:pt idx="2">
                  <c:v>0.9143124331530964</c:v>
                </c:pt>
                <c:pt idx="3">
                  <c:v>0.91265674714256217</c:v>
                </c:pt>
                <c:pt idx="4">
                  <c:v>0.92588620895344764</c:v>
                </c:pt>
                <c:pt idx="5">
                  <c:v>0.92362219805392076</c:v>
                </c:pt>
                <c:pt idx="6">
                  <c:v>0.93148188579139946</c:v>
                </c:pt>
                <c:pt idx="7">
                  <c:v>0.93378973021408229</c:v>
                </c:pt>
                <c:pt idx="8">
                  <c:v>0.92402930550372986</c:v>
                </c:pt>
                <c:pt idx="9">
                  <c:v>0.91460082255491348</c:v>
                </c:pt>
                <c:pt idx="10">
                  <c:v>0.92435265865821092</c:v>
                </c:pt>
                <c:pt idx="11">
                  <c:v>0.9205181354727392</c:v>
                </c:pt>
                <c:pt idx="12">
                  <c:v>0.91232061481663662</c:v>
                </c:pt>
                <c:pt idx="13">
                  <c:v>0.92167876509460245</c:v>
                </c:pt>
                <c:pt idx="14">
                  <c:v>0.92238766728149246</c:v>
                </c:pt>
                <c:pt idx="15">
                  <c:v>0.91131605379302338</c:v>
                </c:pt>
                <c:pt idx="16">
                  <c:v>0.91240555304918103</c:v>
                </c:pt>
                <c:pt idx="17">
                  <c:v>0.92059139173154192</c:v>
                </c:pt>
                <c:pt idx="18">
                  <c:v>0.92325000654711775</c:v>
                </c:pt>
                <c:pt idx="19">
                  <c:v>0.91759690863386678</c:v>
                </c:pt>
                <c:pt idx="20">
                  <c:v>0.91406640867370148</c:v>
                </c:pt>
                <c:pt idx="21">
                  <c:v>0.91529852279157808</c:v>
                </c:pt>
                <c:pt idx="22">
                  <c:v>0.90744816222781954</c:v>
                </c:pt>
              </c:numCache>
            </c:numRef>
          </c:val>
          <c:smooth val="0"/>
          <c:extLst>
            <c:ext xmlns:c16="http://schemas.microsoft.com/office/drawing/2014/chart" uri="{C3380CC4-5D6E-409C-BE32-E72D297353CC}">
              <c16:uniqueId val="{00000005-A75B-4775-BE4E-062AB11D1528}"/>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in val="0.8"/>
        </c:scaling>
        <c:delete val="1"/>
        <c:axPos val="l"/>
        <c:numFmt formatCode="0%" sourceLinked="0"/>
        <c:majorTickMark val="out"/>
        <c:minorTickMark val="none"/>
        <c:tickLblPos val="nextTo"/>
        <c:crossAx val="81592352"/>
        <c:crosses val="autoZero"/>
        <c:crossBetween val="midCat"/>
        <c:majorUnit val="2.0000000000000004E-2"/>
      </c:valAx>
    </c:plotArea>
    <c:plotVisOnly val="1"/>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sz="2400"/>
              <a:t>Figure 8</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 </a:t>
            </a:r>
            <a:r>
              <a:rPr lang="en-US" sz="1800" b="1" i="0" baseline="0">
                <a:effectLst/>
              </a:rPr>
              <a:t>Labor Force Participation for Immigrant and U.S.-Born Women (Ages 25 to 54) without a Bachelor's Degree, </a:t>
            </a:r>
            <a:r>
              <a:rPr lang="en-US"/>
              <a:t>2000 to 2022</a:t>
            </a:r>
          </a:p>
        </c:rich>
      </c:tx>
      <c:layout>
        <c:manualLayout>
          <c:xMode val="edge"/>
          <c:yMode val="edge"/>
          <c:x val="0.12979217011042099"/>
          <c:y val="0"/>
        </c:manualLayout>
      </c:layout>
      <c:overlay val="1"/>
    </c:title>
    <c:autoTitleDeleted val="0"/>
    <c:plotArea>
      <c:layout>
        <c:manualLayout>
          <c:layoutTarget val="inner"/>
          <c:xMode val="edge"/>
          <c:yMode val="edge"/>
          <c:x val="6.3237391025212392E-2"/>
          <c:y val="0.21725238263111468"/>
          <c:w val="0.91128891580860094"/>
          <c:h val="0.71647017221315545"/>
        </c:manualLayout>
      </c:layout>
      <c:lineChart>
        <c:grouping val="standard"/>
        <c:varyColors val="0"/>
        <c:ser>
          <c:idx val="0"/>
          <c:order val="0"/>
          <c:tx>
            <c:strRef>
              <c:f>'Fig 8'!$C$2</c:f>
              <c:strCache>
                <c:ptCount val="1"/>
                <c:pt idx="0">
                  <c:v>Native</c:v>
                </c:pt>
              </c:strCache>
            </c:strRef>
          </c:tx>
          <c:spPr>
            <a:ln w="63500">
              <a:solidFill>
                <a:schemeClr val="accent1"/>
              </a:solidFill>
            </a:ln>
          </c:spPr>
          <c:marker>
            <c:symbol val="circle"/>
            <c:size val="8"/>
            <c:spPr>
              <a:solidFill>
                <a:schemeClr val="bg1"/>
              </a:solidFill>
              <a:ln>
                <a:solidFill>
                  <a:schemeClr val="tx2"/>
                </a:solidFill>
              </a:ln>
            </c:spPr>
          </c:marker>
          <c:dLbls>
            <c:dLbl>
              <c:idx val="0"/>
              <c:layout>
                <c:manualLayout>
                  <c:x val="-5.681153548348946E-2"/>
                  <c:y val="-2.8687003503628617E-2"/>
                </c:manualLayout>
              </c:layout>
              <c:spPr>
                <a:noFill/>
              </c:spPr>
              <c:txPr>
                <a:bodyPr/>
                <a:lstStyle/>
                <a:p>
                  <a:pPr>
                    <a:defRPr sz="1600" b="1" i="0" u="none" strike="noStrike" baseline="0">
                      <a:solidFill>
                        <a:srgbClr val="0070C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40-4DFE-AC45-F513DBBF0A2C}"/>
                </c:ext>
              </c:extLst>
            </c:dLbl>
            <c:dLbl>
              <c:idx val="6"/>
              <c:layout>
                <c:manualLayout>
                  <c:x val="-3.6803101883250013E-2"/>
                  <c:y val="-3.5587617025083791E-2"/>
                </c:manualLayout>
              </c:layout>
              <c:spPr>
                <a:noFill/>
                <a:ln>
                  <a:noFill/>
                </a:ln>
                <a:effectLst/>
              </c:spPr>
              <c:txPr>
                <a:bodyPr wrap="square" lIns="38100" tIns="19050" rIns="38100" bIns="19050" anchor="ctr">
                  <a:noAutofit/>
                </a:bodyPr>
                <a:lstStyle/>
                <a:p>
                  <a:pPr>
                    <a:defRPr sz="1600" b="1">
                      <a:solidFill>
                        <a:srgbClr val="0070C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2495112743089063E-2"/>
                      <c:h val="5.4821470990076088E-2"/>
                    </c:manualLayout>
                  </c15:layout>
                </c:ext>
                <c:ext xmlns:c16="http://schemas.microsoft.com/office/drawing/2014/chart" uri="{C3380CC4-5D6E-409C-BE32-E72D297353CC}">
                  <c16:uniqueId val="{00000000-54A8-4265-8D71-4CA749AEA0C6}"/>
                </c:ext>
              </c:extLst>
            </c:dLbl>
            <c:dLbl>
              <c:idx val="19"/>
              <c:layout>
                <c:manualLayout>
                  <c:x val="-5.673068749434064E-2"/>
                  <c:y val="-2.5692860164168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91-49D8-BD88-BF503B646E4C}"/>
                </c:ext>
              </c:extLst>
            </c:dLbl>
            <c:dLbl>
              <c:idx val="22"/>
              <c:layout>
                <c:manualLayout>
                  <c:x val="-4.4004405522424768E-3"/>
                  <c:y val="-3.275539101160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40-4DFE-AC45-F513DBBF0A2C}"/>
                </c:ext>
              </c:extLst>
            </c:dLbl>
            <c:spPr>
              <a:noFill/>
              <a:ln>
                <a:noFill/>
              </a:ln>
              <a:effectLst/>
            </c:spPr>
            <c:txPr>
              <a:bodyPr wrap="square" lIns="38100" tIns="19050" rIns="38100" bIns="19050" anchor="ctr">
                <a:spAutoFit/>
              </a:bodyPr>
              <a:lstStyle/>
              <a:p>
                <a:pPr>
                  <a:defRPr sz="1600"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8'!$B$3:$B$25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8'!$C$3:$C$25</c:f>
              <c:numCache>
                <c:formatCode>###0.0%</c:formatCode>
                <c:ptCount val="23"/>
                <c:pt idx="0">
                  <c:v>0.76064901232477122</c:v>
                </c:pt>
                <c:pt idx="1">
                  <c:v>0.75859976372084648</c:v>
                </c:pt>
                <c:pt idx="2">
                  <c:v>0.75689987227238309</c:v>
                </c:pt>
                <c:pt idx="3">
                  <c:v>0.74910858533131075</c:v>
                </c:pt>
                <c:pt idx="4">
                  <c:v>0.74424236036094182</c:v>
                </c:pt>
                <c:pt idx="5">
                  <c:v>0.74605428996698753</c:v>
                </c:pt>
                <c:pt idx="6">
                  <c:v>0.74479928032234421</c:v>
                </c:pt>
                <c:pt idx="7">
                  <c:v>0.74296832809578595</c:v>
                </c:pt>
                <c:pt idx="8">
                  <c:v>0.7458312577398245</c:v>
                </c:pt>
                <c:pt idx="9">
                  <c:v>0.73347854506383681</c:v>
                </c:pt>
                <c:pt idx="10">
                  <c:v>0.73238211553689936</c:v>
                </c:pt>
                <c:pt idx="11">
                  <c:v>0.72570913949555971</c:v>
                </c:pt>
                <c:pt idx="12">
                  <c:v>0.72165519889440322</c:v>
                </c:pt>
                <c:pt idx="13">
                  <c:v>0.70861371172854914</c:v>
                </c:pt>
                <c:pt idx="14">
                  <c:v>0.70968556556957751</c:v>
                </c:pt>
                <c:pt idx="15">
                  <c:v>0.7071992851191834</c:v>
                </c:pt>
                <c:pt idx="16">
                  <c:v>0.7184963792888226</c:v>
                </c:pt>
                <c:pt idx="17">
                  <c:v>0.724189955771816</c:v>
                </c:pt>
                <c:pt idx="18">
                  <c:v>0.72430044163875218</c:v>
                </c:pt>
                <c:pt idx="19" formatCode="###0%">
                  <c:v>0.72957538055251314</c:v>
                </c:pt>
                <c:pt idx="20">
                  <c:v>0.70850261564355332</c:v>
                </c:pt>
                <c:pt idx="21">
                  <c:v>0.71627036352147533</c:v>
                </c:pt>
                <c:pt idx="22" formatCode="###0%">
                  <c:v>0.72002132100470595</c:v>
                </c:pt>
              </c:numCache>
            </c:numRef>
          </c:val>
          <c:smooth val="0"/>
          <c:extLst>
            <c:ext xmlns:c16="http://schemas.microsoft.com/office/drawing/2014/chart" uri="{C3380CC4-5D6E-409C-BE32-E72D297353CC}">
              <c16:uniqueId val="{00000002-DE40-4DFE-AC45-F513DBBF0A2C}"/>
            </c:ext>
          </c:extLst>
        </c:ser>
        <c:ser>
          <c:idx val="1"/>
          <c:order val="1"/>
          <c:tx>
            <c:strRef>
              <c:f>'Fig 8'!$D$2</c:f>
              <c:strCache>
                <c:ptCount val="1"/>
                <c:pt idx="0">
                  <c:v>Immigrant</c:v>
                </c:pt>
              </c:strCache>
            </c:strRef>
          </c:tx>
          <c:spPr>
            <a:ln w="66675" cmpd="sng">
              <a:solidFill>
                <a:srgbClr val="00B050"/>
              </a:solidFill>
              <a:prstDash val="solid"/>
            </a:ln>
          </c:spPr>
          <c:marker>
            <c:symbol val="circle"/>
            <c:size val="8"/>
            <c:spPr>
              <a:solidFill>
                <a:schemeClr val="bg1"/>
              </a:solidFill>
              <a:ln>
                <a:solidFill>
                  <a:srgbClr val="00B050"/>
                </a:solidFill>
              </a:ln>
            </c:spPr>
          </c:marker>
          <c:dLbls>
            <c:dLbl>
              <c:idx val="0"/>
              <c:layout>
                <c:manualLayout>
                  <c:x val="-6.5754940043131246E-2"/>
                  <c:y val="2.28166026309926E-2"/>
                </c:manualLayout>
              </c:layout>
              <c:spPr>
                <a:noFill/>
                <a:ln w="25400">
                  <a:noFill/>
                </a:ln>
              </c:spPr>
              <c:txPr>
                <a:bodyPr wrap="square" lIns="38100" tIns="19050" rIns="38100" bIns="19050" anchor="ctr">
                  <a:spAutoFit/>
                </a:bodyPr>
                <a:lstStyle/>
                <a:p>
                  <a:pPr>
                    <a:defRPr sz="16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40-4DFE-AC45-F513DBBF0A2C}"/>
                </c:ext>
              </c:extLst>
            </c:dLbl>
            <c:dLbl>
              <c:idx val="6"/>
              <c:layout>
                <c:manualLayout>
                  <c:x val="-4.1136265358807995E-2"/>
                  <c:y val="-3.223606890339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8-4265-8D71-4CA749AEA0C6}"/>
                </c:ext>
              </c:extLst>
            </c:dLbl>
            <c:dLbl>
              <c:idx val="19"/>
              <c:layout>
                <c:manualLayout>
                  <c:x val="-7.9001421076654976E-2"/>
                  <c:y val="-3.3612600384448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91-49D8-BD88-BF503B646E4C}"/>
                </c:ext>
              </c:extLst>
            </c:dLbl>
            <c:dLbl>
              <c:idx val="22"/>
              <c:layout>
                <c:manualLayout>
                  <c:x val="-7.8339391542654631E-3"/>
                  <c:y val="-3.1867422031030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40-4DFE-AC45-F513DBBF0A2C}"/>
                </c:ext>
              </c:extLst>
            </c:dLbl>
            <c:spPr>
              <a:noFill/>
              <a:ln>
                <a:noFill/>
              </a:ln>
              <a:effectLst/>
            </c:spPr>
            <c:txPr>
              <a:bodyPr wrap="square" lIns="38100" tIns="19050" rIns="38100" bIns="19050" anchor="ctr">
                <a:spAutoFit/>
              </a:bodyPr>
              <a:lstStyle/>
              <a:p>
                <a:pPr>
                  <a:defRPr sz="1600"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 8'!$B$3:$B$25</c:f>
              <c:strCache>
                <c:ptCount val="23"/>
                <c:pt idx="0">
                  <c:v>Q4 2000</c:v>
                </c:pt>
                <c:pt idx="1">
                  <c:v>Q4 2001</c:v>
                </c:pt>
                <c:pt idx="2">
                  <c:v>Q4 2002</c:v>
                </c:pt>
                <c:pt idx="3">
                  <c:v>Q4 2003</c:v>
                </c:pt>
                <c:pt idx="4">
                  <c:v>Q4 2004</c:v>
                </c:pt>
                <c:pt idx="5">
                  <c:v>Q4 2005</c:v>
                </c:pt>
                <c:pt idx="6">
                  <c:v>Q4 2006</c:v>
                </c:pt>
                <c:pt idx="7">
                  <c:v>Q4 2007</c:v>
                </c:pt>
                <c:pt idx="8">
                  <c:v>Q4 2008</c:v>
                </c:pt>
                <c:pt idx="9">
                  <c:v>Q4 2009</c:v>
                </c:pt>
                <c:pt idx="10">
                  <c:v>Q4 2010</c:v>
                </c:pt>
                <c:pt idx="11">
                  <c:v>Q4 2011</c:v>
                </c:pt>
                <c:pt idx="12">
                  <c:v>Q4 2012</c:v>
                </c:pt>
                <c:pt idx="13">
                  <c:v>Q4 2013</c:v>
                </c:pt>
                <c:pt idx="14">
                  <c:v>Q4 2014</c:v>
                </c:pt>
                <c:pt idx="15">
                  <c:v>Q4 2015</c:v>
                </c:pt>
                <c:pt idx="16">
                  <c:v>Q4 2016</c:v>
                </c:pt>
                <c:pt idx="17">
                  <c:v>Q4 2017</c:v>
                </c:pt>
                <c:pt idx="18">
                  <c:v>Q4 2018</c:v>
                </c:pt>
                <c:pt idx="19">
                  <c:v>Q4 2019</c:v>
                </c:pt>
                <c:pt idx="20">
                  <c:v>Q4 2020</c:v>
                </c:pt>
                <c:pt idx="21">
                  <c:v>Q4 2021</c:v>
                </c:pt>
                <c:pt idx="22">
                  <c:v>Q4 2022</c:v>
                </c:pt>
              </c:strCache>
            </c:strRef>
          </c:cat>
          <c:val>
            <c:numRef>
              <c:f>'Fig 8'!$D$3:$D$25</c:f>
              <c:numCache>
                <c:formatCode>###0.0%</c:formatCode>
                <c:ptCount val="23"/>
                <c:pt idx="0">
                  <c:v>0.65004516276451585</c:v>
                </c:pt>
                <c:pt idx="1">
                  <c:v>0.63906132266981253</c:v>
                </c:pt>
                <c:pt idx="2">
                  <c:v>0.61825788478001109</c:v>
                </c:pt>
                <c:pt idx="3">
                  <c:v>0.61631827389417715</c:v>
                </c:pt>
                <c:pt idx="4">
                  <c:v>0.62005141536914798</c:v>
                </c:pt>
                <c:pt idx="5">
                  <c:v>0.61293654422693589</c:v>
                </c:pt>
                <c:pt idx="6">
                  <c:v>0.62570782255185431</c:v>
                </c:pt>
                <c:pt idx="7">
                  <c:v>0.62572907913842102</c:v>
                </c:pt>
                <c:pt idx="8">
                  <c:v>0.63295641734298036</c:v>
                </c:pt>
                <c:pt idx="9">
                  <c:v>0.63267889097363939</c:v>
                </c:pt>
                <c:pt idx="10">
                  <c:v>0.64029905397104581</c:v>
                </c:pt>
                <c:pt idx="11">
                  <c:v>0.63986770547871319</c:v>
                </c:pt>
                <c:pt idx="12">
                  <c:v>0.63158002241365407</c:v>
                </c:pt>
                <c:pt idx="13">
                  <c:v>0.61136276926060162</c:v>
                </c:pt>
                <c:pt idx="14">
                  <c:v>0.60903705341174519</c:v>
                </c:pt>
                <c:pt idx="15">
                  <c:v>0.60597063988372069</c:v>
                </c:pt>
                <c:pt idx="16">
                  <c:v>0.61394955745238233</c:v>
                </c:pt>
                <c:pt idx="17">
                  <c:v>0.61837578983341113</c:v>
                </c:pt>
                <c:pt idx="18">
                  <c:v>0.63052508196632484</c:v>
                </c:pt>
                <c:pt idx="19">
                  <c:v>0.63386483833516949</c:v>
                </c:pt>
                <c:pt idx="20">
                  <c:v>0.59478886593379909</c:v>
                </c:pt>
                <c:pt idx="21">
                  <c:v>0.61160379765438788</c:v>
                </c:pt>
                <c:pt idx="22">
                  <c:v>0.63069813000000008</c:v>
                </c:pt>
              </c:numCache>
            </c:numRef>
          </c:val>
          <c:smooth val="0"/>
          <c:extLst>
            <c:ext xmlns:c16="http://schemas.microsoft.com/office/drawing/2014/chart" uri="{C3380CC4-5D6E-409C-BE32-E72D297353CC}">
              <c16:uniqueId val="{00000005-DE40-4DFE-AC45-F513DBBF0A2C}"/>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0.77"/>
          <c:min val="0.59000000000000008"/>
        </c:scaling>
        <c:delete val="1"/>
        <c:axPos val="l"/>
        <c:numFmt formatCode="0%" sourceLinked="0"/>
        <c:majorTickMark val="out"/>
        <c:minorTickMark val="none"/>
        <c:tickLblPos val="nextTo"/>
        <c:crossAx val="81592352"/>
        <c:crosses val="autoZero"/>
        <c:crossBetween val="midCat"/>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9. Employment Rate: All U.S.-Born</a:t>
            </a:r>
          </a:p>
        </c:rich>
      </c:tx>
      <c:overlay val="1"/>
    </c:title>
    <c:autoTitleDeleted val="0"/>
    <c:plotArea>
      <c:layout>
        <c:manualLayout>
          <c:layoutTarget val="inner"/>
          <c:xMode val="edge"/>
          <c:yMode val="edge"/>
          <c:x val="3.4658739086185657E-2"/>
          <c:y val="0.11915318277523002"/>
          <c:w val="0.72909871980288177"/>
          <c:h val="0.75408343187870752"/>
        </c:manualLayout>
      </c:layout>
      <c:lineChart>
        <c:grouping val="standard"/>
        <c:varyColors val="0"/>
        <c:ser>
          <c:idx val="3"/>
          <c:order val="0"/>
          <c:tx>
            <c:strRef>
              <c:f>'Figures 9-16, All'!$B$12</c:f>
              <c:strCache>
                <c:ptCount val="1"/>
                <c:pt idx="0">
                  <c:v>≥Bachelor's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0A91-4C6F-9A89-EE8E65E69353}"/>
                </c:ext>
              </c:extLst>
            </c:dLbl>
            <c:dLbl>
              <c:idx val="1"/>
              <c:numFmt formatCode="0%" sourceLinked="0"/>
              <c:spPr/>
              <c:txPr>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7030A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All'!$C$12:$F$12</c:f>
              <c:numCache>
                <c:formatCode>0%</c:formatCode>
                <c:ptCount val="4"/>
                <c:pt idx="0">
                  <c:v>0.86139973884425403</c:v>
                </c:pt>
                <c:pt idx="1">
                  <c:v>0.85078925921224535</c:v>
                </c:pt>
                <c:pt idx="2">
                  <c:v>0.85296061853952665</c:v>
                </c:pt>
                <c:pt idx="3">
                  <c:v>0.8494479175364853</c:v>
                </c:pt>
              </c:numCache>
            </c:numRef>
          </c:val>
          <c:smooth val="0"/>
          <c:extLst>
            <c:ext xmlns:c16="http://schemas.microsoft.com/office/drawing/2014/chart" uri="{C3380CC4-5D6E-409C-BE32-E72D297353CC}">
              <c16:uniqueId val="{00000002-0A91-4C6F-9A89-EE8E65E69353}"/>
            </c:ext>
          </c:extLst>
        </c:ser>
        <c:ser>
          <c:idx val="2"/>
          <c:order val="1"/>
          <c:tx>
            <c:strRef>
              <c:f>'Figures 9-16, All'!$B$11</c:f>
              <c:strCache>
                <c:ptCount val="1"/>
                <c:pt idx="0">
                  <c:v>Some College</c:v>
                </c:pt>
              </c:strCache>
            </c:strRef>
          </c:tx>
          <c:spPr>
            <a:ln>
              <a:solidFill>
                <a:srgbClr val="00B050"/>
              </a:solidFill>
            </a:ln>
          </c:spPr>
          <c:marker>
            <c:symbol val="circle"/>
            <c:size val="5"/>
            <c:spPr>
              <a:solidFill>
                <a:schemeClr val="bg1"/>
              </a:solidFill>
            </c:spPr>
          </c:marker>
          <c:dLbls>
            <c:dLbl>
              <c:idx val="0"/>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0A91-4C6F-9A89-EE8E65E69353}"/>
                </c:ext>
              </c:extLst>
            </c:dLbl>
            <c:dLbl>
              <c:idx val="1"/>
              <c:numFmt formatCode="0%" sourceLinked="0"/>
              <c:spPr/>
              <c:txPr>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B05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All'!$C$11:$F$11</c:f>
              <c:numCache>
                <c:formatCode>0%</c:formatCode>
                <c:ptCount val="4"/>
                <c:pt idx="0">
                  <c:v>0.7874625252842864</c:v>
                </c:pt>
                <c:pt idx="1">
                  <c:v>0.7569944479188121</c:v>
                </c:pt>
                <c:pt idx="2">
                  <c:v>0.72868294461717154</c:v>
                </c:pt>
                <c:pt idx="3">
                  <c:v>0.71456655522447088</c:v>
                </c:pt>
              </c:numCache>
            </c:numRef>
          </c:val>
          <c:smooth val="0"/>
          <c:extLst>
            <c:ext xmlns:c16="http://schemas.microsoft.com/office/drawing/2014/chart" uri="{C3380CC4-5D6E-409C-BE32-E72D297353CC}">
              <c16:uniqueId val="{00000005-0A91-4C6F-9A89-EE8E65E69353}"/>
            </c:ext>
          </c:extLst>
        </c:ser>
        <c:ser>
          <c:idx val="1"/>
          <c:order val="2"/>
          <c:tx>
            <c:strRef>
              <c:f>'Figures 9-16, All'!$B$10</c:f>
              <c:strCache>
                <c:ptCount val="1"/>
                <c:pt idx="0">
                  <c:v>HS only</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0A91-4C6F-9A89-EE8E65E69353}"/>
                </c:ext>
              </c:extLst>
            </c:dLbl>
            <c:dLbl>
              <c:idx val="1"/>
              <c:numFmt formatCode="0%" sourceLinked="0"/>
              <c:spPr/>
              <c:txPr>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C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All'!$C$10:$F$10</c:f>
              <c:numCache>
                <c:formatCode>0%</c:formatCode>
                <c:ptCount val="4"/>
                <c:pt idx="0">
                  <c:v>0.74758934247463216</c:v>
                </c:pt>
                <c:pt idx="1">
                  <c:v>0.72264469761984873</c:v>
                </c:pt>
                <c:pt idx="2">
                  <c:v>0.68499658548271902</c:v>
                </c:pt>
                <c:pt idx="3">
                  <c:v>0.67142012781934768</c:v>
                </c:pt>
              </c:numCache>
            </c:numRef>
          </c:val>
          <c:smooth val="0"/>
          <c:extLst>
            <c:ext xmlns:c16="http://schemas.microsoft.com/office/drawing/2014/chart" uri="{C3380CC4-5D6E-409C-BE32-E72D297353CC}">
              <c16:uniqueId val="{00000008-0A91-4C6F-9A89-EE8E65E69353}"/>
            </c:ext>
          </c:extLst>
        </c:ser>
        <c:ser>
          <c:idx val="0"/>
          <c:order val="3"/>
          <c:tx>
            <c:strRef>
              <c:f>'Figures 9-16, All'!$B$9</c:f>
              <c:strCache>
                <c:ptCount val="1"/>
                <c:pt idx="0">
                  <c:v>&lt; HS</c:v>
                </c:pt>
              </c:strCache>
            </c:strRef>
          </c:tx>
          <c:marker>
            <c:symbol val="circle"/>
            <c:size val="5"/>
            <c:spPr>
              <a:solidFill>
                <a:schemeClr val="bg1"/>
              </a:solidFill>
            </c:spPr>
          </c:marker>
          <c:dLbls>
            <c:dLbl>
              <c:idx val="0"/>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0A91-4C6F-9A89-EE8E65E69353}"/>
                </c:ext>
              </c:extLst>
            </c:dLbl>
            <c:dLbl>
              <c:idx val="1"/>
              <c:numFmt formatCode="0%" sourceLinked="0"/>
              <c:spPr/>
              <c:txPr>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70C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9-16, All'!$C$8:$F$8</c:f>
              <c:strCache>
                <c:ptCount val="4"/>
                <c:pt idx="0">
                  <c:v>Q4 2000</c:v>
                </c:pt>
                <c:pt idx="1">
                  <c:v>Q4 2006</c:v>
                </c:pt>
                <c:pt idx="2">
                  <c:v>Q4 2019</c:v>
                </c:pt>
                <c:pt idx="3">
                  <c:v>Q4 2022</c:v>
                </c:pt>
              </c:strCache>
            </c:strRef>
          </c:cat>
          <c:val>
            <c:numRef>
              <c:f>'Figures 9-16, All'!$C$9:$F$9</c:f>
              <c:numCache>
                <c:formatCode>0%</c:formatCode>
                <c:ptCount val="4"/>
                <c:pt idx="0">
                  <c:v>0.52970782796123683</c:v>
                </c:pt>
                <c:pt idx="1">
                  <c:v>0.50378207805466613</c:v>
                </c:pt>
                <c:pt idx="2">
                  <c:v>0.46394553572178038</c:v>
                </c:pt>
                <c:pt idx="3">
                  <c:v>0.46389922304205128</c:v>
                </c:pt>
              </c:numCache>
            </c:numRef>
          </c:val>
          <c:smooth val="0"/>
          <c:extLst>
            <c:ext xmlns:c16="http://schemas.microsoft.com/office/drawing/2014/chart" uri="{C3380CC4-5D6E-409C-BE32-E72D297353CC}">
              <c16:uniqueId val="{0000000B-0A91-4C6F-9A89-EE8E65E69353}"/>
            </c:ext>
          </c:extLst>
        </c:ser>
        <c:dLbls>
          <c:showLegendKey val="0"/>
          <c:showVal val="0"/>
          <c:showCatName val="0"/>
          <c:showSerName val="0"/>
          <c:showPercent val="0"/>
          <c:showBubbleSize val="0"/>
        </c:dLbls>
        <c:marker val="1"/>
        <c:smooth val="0"/>
        <c:axId val="81589440"/>
        <c:axId val="1"/>
      </c:lineChart>
      <c:catAx>
        <c:axId val="8158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1"/>
        <c:axPos val="l"/>
        <c:numFmt formatCode="0%" sourceLinked="1"/>
        <c:majorTickMark val="out"/>
        <c:minorTickMark val="none"/>
        <c:tickLblPos val="nextTo"/>
        <c:crossAx val="81589440"/>
        <c:crosses val="autoZero"/>
        <c:crossBetween val="between"/>
        <c:majorUnit val="0.1"/>
      </c:valAx>
    </c:plotArea>
    <c:legend>
      <c:legendPos val="r"/>
      <c:layout>
        <c:manualLayout>
          <c:xMode val="edge"/>
          <c:yMode val="edge"/>
          <c:x val="0.78697591985394888"/>
          <c:y val="0.33865166521004686"/>
          <c:w val="0.20995572118370698"/>
          <c:h val="0.379483611060245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13</xdr:col>
      <xdr:colOff>485774</xdr:colOff>
      <xdr:row>36</xdr:row>
      <xdr:rowOff>56090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123824</xdr:colOff>
      <xdr:row>0</xdr:row>
      <xdr:rowOff>85725</xdr:rowOff>
    </xdr:from>
    <xdr:to>
      <xdr:col>12</xdr:col>
      <xdr:colOff>400049</xdr:colOff>
      <xdr:row>36</xdr:row>
      <xdr:rowOff>56090</xdr:rowOff>
    </xdr:to>
    <xdr:graphicFrame macro="">
      <xdr:nvGraphicFramePr>
        <xdr:cNvPr id="1724435" name="Chart 1">
          <a:extLst>
            <a:ext uri="{FF2B5EF4-FFF2-40B4-BE49-F238E27FC236}">
              <a16:creationId xmlns:a16="http://schemas.microsoft.com/office/drawing/2014/main" id="{00000000-0008-0000-0600-00001350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0.57451</cdr:x>
      <cdr:y>0.51983</cdr:y>
    </cdr:from>
    <cdr:to>
      <cdr:x>0.69963</cdr:x>
      <cdr:y>0.5772</cdr:y>
    </cdr:to>
    <cdr:sp macro="" textlink="">
      <cdr:nvSpPr>
        <cdr:cNvPr id="2" name="TextBox 1"/>
        <cdr:cNvSpPr txBox="1"/>
      </cdr:nvSpPr>
      <cdr:spPr>
        <a:xfrm xmlns:a="http://schemas.openxmlformats.org/drawingml/2006/main">
          <a:off x="5142042" y="3450564"/>
          <a:ext cx="1119864" cy="3808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0.45041</cdr:x>
      <cdr:y>0.70027</cdr:y>
    </cdr:from>
    <cdr:to>
      <cdr:x>0.57504</cdr:x>
      <cdr:y>0.76625</cdr:y>
    </cdr:to>
    <cdr:sp macro="" textlink="">
      <cdr:nvSpPr>
        <cdr:cNvPr id="3" name="TextBox 1"/>
        <cdr:cNvSpPr txBox="1"/>
      </cdr:nvSpPr>
      <cdr:spPr>
        <a:xfrm xmlns:a="http://schemas.openxmlformats.org/drawingml/2006/main">
          <a:off x="3543695" y="4628310"/>
          <a:ext cx="980546" cy="436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0.10935</cdr:x>
      <cdr:y>0.21444</cdr:y>
    </cdr:from>
    <cdr:to>
      <cdr:x>0.1431</cdr:x>
      <cdr:y>0.93492</cdr:y>
    </cdr:to>
    <cdr:sp macro="" textlink="">
      <cdr:nvSpPr>
        <cdr:cNvPr id="5" name="Rectangle 4"/>
        <cdr:cNvSpPr/>
      </cdr:nvSpPr>
      <cdr:spPr>
        <a:xfrm xmlns:a="http://schemas.openxmlformats.org/drawingml/2006/main">
          <a:off x="924417" y="1377476"/>
          <a:ext cx="285260" cy="4628037"/>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0.85833</cdr:x>
      <cdr:y>0.20857</cdr:y>
    </cdr:from>
    <cdr:to>
      <cdr:x>0.87688</cdr:x>
      <cdr:y>0.93156</cdr:y>
    </cdr:to>
    <cdr:sp macro="" textlink="">
      <cdr:nvSpPr>
        <cdr:cNvPr id="7" name="Rectangle 6"/>
        <cdr:cNvSpPr/>
      </cdr:nvSpPr>
      <cdr:spPr>
        <a:xfrm xmlns:a="http://schemas.openxmlformats.org/drawingml/2006/main">
          <a:off x="7255814" y="1339742"/>
          <a:ext cx="156812" cy="4644165"/>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0.3748</cdr:x>
      <cdr:y>0.21051</cdr:y>
    </cdr:from>
    <cdr:to>
      <cdr:x>0.44349</cdr:x>
      <cdr:y>0.93252</cdr:y>
    </cdr:to>
    <cdr:sp macro="" textlink="">
      <cdr:nvSpPr>
        <cdr:cNvPr id="6" name="Rectangle 5"/>
        <cdr:cNvSpPr/>
      </cdr:nvSpPr>
      <cdr:spPr>
        <a:xfrm xmlns:a="http://schemas.openxmlformats.org/drawingml/2006/main">
          <a:off x="3168341" y="1352194"/>
          <a:ext cx="580667" cy="463787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0.14761</cdr:x>
      <cdr:y>0.88228</cdr:y>
    </cdr:from>
    <cdr:to>
      <cdr:x>0.37133</cdr:x>
      <cdr:y>0.88661</cdr:y>
    </cdr:to>
    <cdr:cxnSp macro="">
      <cdr:nvCxnSpPr>
        <cdr:cNvPr id="8" name="Straight Arrow Connector 7">
          <a:extLst xmlns:a="http://schemas.openxmlformats.org/drawingml/2006/main">
            <a:ext uri="{FF2B5EF4-FFF2-40B4-BE49-F238E27FC236}">
              <a16:creationId xmlns:a16="http://schemas.microsoft.com/office/drawing/2014/main" id="{B772A9F9-4085-9C4A-838D-30C7ED38871F}"/>
            </a:ext>
          </a:extLst>
        </cdr:cNvPr>
        <cdr:cNvCxnSpPr/>
      </cdr:nvCxnSpPr>
      <cdr:spPr>
        <a:xfrm xmlns:a="http://schemas.openxmlformats.org/drawingml/2006/main">
          <a:off x="1247776" y="5667375"/>
          <a:ext cx="1891279" cy="27796"/>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0.17062</cdr:x>
      <cdr:y>0.79392</cdr:y>
    </cdr:from>
    <cdr:to>
      <cdr:x>0.29427</cdr:x>
      <cdr:y>0.84771</cdr:y>
    </cdr:to>
    <cdr:sp macro="" textlink="">
      <cdr:nvSpPr>
        <cdr:cNvPr id="9" name="TextBox 1"/>
        <cdr:cNvSpPr txBox="1"/>
      </cdr:nvSpPr>
      <cdr:spPr>
        <a:xfrm xmlns:a="http://schemas.openxmlformats.org/drawingml/2006/main">
          <a:off x="1442302" y="5099799"/>
          <a:ext cx="1045267" cy="3455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effectLst/>
              <a:latin typeface="+mn-lt"/>
              <a:ea typeface="+mn-ea"/>
              <a:cs typeface="+mn-cs"/>
            </a:rPr>
            <a:t>Vertical</a:t>
          </a:r>
          <a:r>
            <a:rPr lang="en-US" sz="1500" b="1" baseline="0">
              <a:effectLst/>
              <a:latin typeface="+mn-lt"/>
              <a:ea typeface="+mn-ea"/>
              <a:cs typeface="+mn-cs"/>
            </a:rPr>
            <a:t> bars show</a:t>
          </a:r>
          <a:endParaRPr lang="en-US" sz="1500">
            <a:effectLst/>
          </a:endParaRPr>
        </a:p>
        <a:p xmlns:a="http://schemas.openxmlformats.org/drawingml/2006/main">
          <a:r>
            <a:rPr lang="en-US" sz="1500" b="1" baseline="0">
              <a:effectLst/>
              <a:latin typeface="+mn-lt"/>
              <a:ea typeface="+mn-ea"/>
              <a:cs typeface="+mn-cs"/>
            </a:rPr>
            <a:t>recessions</a:t>
          </a:r>
          <a:endParaRPr lang="en-US" sz="1500">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133350</xdr:colOff>
      <xdr:row>0</xdr:row>
      <xdr:rowOff>47625</xdr:rowOff>
    </xdr:from>
    <xdr:to>
      <xdr:col>13</xdr:col>
      <xdr:colOff>504824</xdr:colOff>
      <xdr:row>36</xdr:row>
      <xdr:rowOff>17990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0.85039</cdr:x>
      <cdr:y>0.20856</cdr:y>
    </cdr:from>
    <cdr:to>
      <cdr:x>0.86894</cdr:x>
      <cdr:y>0.93155</cdr:y>
    </cdr:to>
    <cdr:sp macro="" textlink="">
      <cdr:nvSpPr>
        <cdr:cNvPr id="7" name="Rectangle 6"/>
        <cdr:cNvSpPr/>
      </cdr:nvSpPr>
      <cdr:spPr>
        <a:xfrm xmlns:a="http://schemas.openxmlformats.org/drawingml/2006/main">
          <a:off x="6893106" y="1378434"/>
          <a:ext cx="150362" cy="477845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0.58273</cdr:x>
      <cdr:y>0.4477</cdr:y>
    </cdr:from>
    <cdr:to>
      <cdr:x>0.70785</cdr:x>
      <cdr:y>0.53287</cdr:y>
    </cdr:to>
    <cdr:sp macro="" textlink="">
      <cdr:nvSpPr>
        <cdr:cNvPr id="2" name="TextBox 1"/>
        <cdr:cNvSpPr txBox="1"/>
      </cdr:nvSpPr>
      <cdr:spPr>
        <a:xfrm xmlns:a="http://schemas.openxmlformats.org/drawingml/2006/main">
          <a:off x="4723478" y="2958967"/>
          <a:ext cx="1014194" cy="562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0.46432</cdr:x>
      <cdr:y>0.74833</cdr:y>
    </cdr:from>
    <cdr:to>
      <cdr:x>0.58895</cdr:x>
      <cdr:y>0.81431</cdr:y>
    </cdr:to>
    <cdr:sp macro="" textlink="">
      <cdr:nvSpPr>
        <cdr:cNvPr id="3" name="TextBox 1"/>
        <cdr:cNvSpPr txBox="1"/>
      </cdr:nvSpPr>
      <cdr:spPr>
        <a:xfrm xmlns:a="http://schemas.openxmlformats.org/drawingml/2006/main">
          <a:off x="3576972" y="4903139"/>
          <a:ext cx="960101" cy="4323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0.10867</cdr:x>
      <cdr:y>0.20479</cdr:y>
    </cdr:from>
    <cdr:to>
      <cdr:x>0.14356</cdr:x>
      <cdr:y>0.9326</cdr:y>
    </cdr:to>
    <cdr:sp macro="" textlink="">
      <cdr:nvSpPr>
        <cdr:cNvPr id="5" name="Rectangle 4"/>
        <cdr:cNvSpPr/>
      </cdr:nvSpPr>
      <cdr:spPr>
        <a:xfrm xmlns:a="http://schemas.openxmlformats.org/drawingml/2006/main">
          <a:off x="940894" y="1313529"/>
          <a:ext cx="302119" cy="4668171"/>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0.37559</cdr:x>
      <cdr:y>0.21719</cdr:y>
    </cdr:from>
    <cdr:to>
      <cdr:x>0.44428</cdr:x>
      <cdr:y>0.93387</cdr:y>
    </cdr:to>
    <cdr:sp macro="" textlink="">
      <cdr:nvSpPr>
        <cdr:cNvPr id="6" name="Rectangle 5"/>
        <cdr:cNvSpPr/>
      </cdr:nvSpPr>
      <cdr:spPr>
        <a:xfrm xmlns:a="http://schemas.openxmlformats.org/drawingml/2006/main">
          <a:off x="3251935" y="1393031"/>
          <a:ext cx="594733" cy="4596806"/>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0.14906</cdr:x>
      <cdr:y>0.82122</cdr:y>
    </cdr:from>
    <cdr:to>
      <cdr:x>0.36707</cdr:x>
      <cdr:y>0.82222</cdr:y>
    </cdr:to>
    <cdr:cxnSp macro="">
      <cdr:nvCxnSpPr>
        <cdr:cNvPr id="9" name="Straight Arrow Connector 8">
          <a:extLst xmlns:a="http://schemas.openxmlformats.org/drawingml/2006/main">
            <a:ext uri="{FF2B5EF4-FFF2-40B4-BE49-F238E27FC236}">
              <a16:creationId xmlns:a16="http://schemas.microsoft.com/office/drawing/2014/main" id="{E119EBBE-C1C0-2847-825C-A90828172FCE}"/>
            </a:ext>
          </a:extLst>
        </cdr:cNvPr>
        <cdr:cNvCxnSpPr/>
      </cdr:nvCxnSpPr>
      <cdr:spPr>
        <a:xfrm xmlns:a="http://schemas.openxmlformats.org/drawingml/2006/main">
          <a:off x="1290638" y="5267325"/>
          <a:ext cx="1887575" cy="6391"/>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0.17721</cdr:x>
      <cdr:y>0.73333</cdr:y>
    </cdr:from>
    <cdr:to>
      <cdr:x>0.32187</cdr:x>
      <cdr:y>0.822</cdr:y>
    </cdr:to>
    <cdr:sp macro="" textlink="">
      <cdr:nvSpPr>
        <cdr:cNvPr id="13" name="TextBox 12"/>
        <cdr:cNvSpPr txBox="1"/>
      </cdr:nvSpPr>
      <cdr:spPr>
        <a:xfrm xmlns:a="http://schemas.openxmlformats.org/drawingml/2006/main">
          <a:off x="1534307" y="4703582"/>
          <a:ext cx="1252498" cy="5687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500" b="1">
              <a:effectLst/>
              <a:latin typeface="+mn-lt"/>
              <a:ea typeface="+mn-ea"/>
              <a:cs typeface="+mn-cs"/>
            </a:rPr>
            <a:t>Vertical</a:t>
          </a:r>
          <a:r>
            <a:rPr lang="en-US" sz="1500" b="1" baseline="0">
              <a:effectLst/>
              <a:latin typeface="+mn-lt"/>
              <a:ea typeface="+mn-ea"/>
              <a:cs typeface="+mn-cs"/>
            </a:rPr>
            <a:t> bars show</a:t>
          </a:r>
          <a:endParaRPr lang="en-US" sz="1500">
            <a:effectLst/>
          </a:endParaRPr>
        </a:p>
        <a:p xmlns:a="http://schemas.openxmlformats.org/drawingml/2006/main">
          <a:r>
            <a:rPr lang="en-US" sz="1500" b="1" baseline="0">
              <a:effectLst/>
              <a:latin typeface="+mn-lt"/>
              <a:ea typeface="+mn-ea"/>
              <a:cs typeface="+mn-cs"/>
            </a:rPr>
            <a:t>recessions</a:t>
          </a:r>
          <a:endParaRPr lang="en-US" sz="1500">
            <a:effectLs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123825</xdr:colOff>
      <xdr:row>0</xdr:row>
      <xdr:rowOff>80963</xdr:rowOff>
    </xdr:from>
    <xdr:to>
      <xdr:col>13</xdr:col>
      <xdr:colOff>481011</xdr:colOff>
      <xdr:row>36</xdr:row>
      <xdr:rowOff>51328</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0.59096</cdr:x>
      <cdr:y>0.69414</cdr:y>
    </cdr:from>
    <cdr:to>
      <cdr:x>0.71608</cdr:x>
      <cdr:y>0.77931</cdr:y>
    </cdr:to>
    <cdr:sp macro="" textlink="">
      <cdr:nvSpPr>
        <cdr:cNvPr id="2" name="TextBox 1"/>
        <cdr:cNvSpPr txBox="1"/>
      </cdr:nvSpPr>
      <cdr:spPr>
        <a:xfrm xmlns:a="http://schemas.openxmlformats.org/drawingml/2006/main">
          <a:off x="4790153" y="4587754"/>
          <a:ext cx="1014194" cy="562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0.58418</cdr:x>
      <cdr:y>0.32175</cdr:y>
    </cdr:from>
    <cdr:to>
      <cdr:x>0.70881</cdr:x>
      <cdr:y>0.38773</cdr:y>
    </cdr:to>
    <cdr:sp macro="" textlink="">
      <cdr:nvSpPr>
        <cdr:cNvPr id="3" name="TextBox 1"/>
        <cdr:cNvSpPr txBox="1"/>
      </cdr:nvSpPr>
      <cdr:spPr>
        <a:xfrm xmlns:a="http://schemas.openxmlformats.org/drawingml/2006/main">
          <a:off x="4735223" y="2126530"/>
          <a:ext cx="1010223" cy="436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0.10757</cdr:x>
      <cdr:y>0.21444</cdr:y>
    </cdr:from>
    <cdr:to>
      <cdr:x>0.14301</cdr:x>
      <cdr:y>0.93473</cdr:y>
    </cdr:to>
    <cdr:sp macro="" textlink="">
      <cdr:nvSpPr>
        <cdr:cNvPr id="5" name="Rectangle 4"/>
        <cdr:cNvSpPr/>
      </cdr:nvSpPr>
      <cdr:spPr>
        <a:xfrm xmlns:a="http://schemas.openxmlformats.org/drawingml/2006/main">
          <a:off x="931369" y="1373403"/>
          <a:ext cx="306882" cy="461306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0.37724</cdr:x>
      <cdr:y>0.21868</cdr:y>
    </cdr:from>
    <cdr:to>
      <cdr:x>0.44593</cdr:x>
      <cdr:y>0.93536</cdr:y>
    </cdr:to>
    <cdr:sp macro="" textlink="">
      <cdr:nvSpPr>
        <cdr:cNvPr id="6" name="Rectangle 5"/>
        <cdr:cNvSpPr/>
      </cdr:nvSpPr>
      <cdr:spPr>
        <a:xfrm xmlns:a="http://schemas.openxmlformats.org/drawingml/2006/main">
          <a:off x="3266221" y="1400531"/>
          <a:ext cx="594733" cy="4589979"/>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0.85297</cdr:x>
      <cdr:y>0.21154</cdr:y>
    </cdr:from>
    <cdr:to>
      <cdr:x>0.87152</cdr:x>
      <cdr:y>0.93453</cdr:y>
    </cdr:to>
    <cdr:sp macro="" textlink="">
      <cdr:nvSpPr>
        <cdr:cNvPr id="7" name="Rectangle 6"/>
        <cdr:cNvSpPr/>
      </cdr:nvSpPr>
      <cdr:spPr>
        <a:xfrm xmlns:a="http://schemas.openxmlformats.org/drawingml/2006/main">
          <a:off x="7385208" y="1354785"/>
          <a:ext cx="160610" cy="4630392"/>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0.14686</cdr:x>
      <cdr:y>0.62018</cdr:y>
    </cdr:from>
    <cdr:to>
      <cdr:x>0.36909</cdr:x>
      <cdr:y>0.62389</cdr:y>
    </cdr:to>
    <cdr:cxnSp macro="">
      <cdr:nvCxnSpPr>
        <cdr:cNvPr id="9" name="Straight Arrow Connector 8">
          <a:extLst xmlns:a="http://schemas.openxmlformats.org/drawingml/2006/main">
            <a:ext uri="{FF2B5EF4-FFF2-40B4-BE49-F238E27FC236}">
              <a16:creationId xmlns:a16="http://schemas.microsoft.com/office/drawing/2014/main" id="{E119EBBE-C1C0-2847-825C-A90828172FCE}"/>
            </a:ext>
          </a:extLst>
        </cdr:cNvPr>
        <cdr:cNvCxnSpPr/>
      </cdr:nvCxnSpPr>
      <cdr:spPr>
        <a:xfrm xmlns:a="http://schemas.openxmlformats.org/drawingml/2006/main">
          <a:off x="1271588" y="3971925"/>
          <a:ext cx="1924050" cy="23812"/>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0.17256</cdr:x>
      <cdr:y>0.52654</cdr:y>
    </cdr:from>
    <cdr:to>
      <cdr:x>0.31722</cdr:x>
      <cdr:y>0.61521</cdr:y>
    </cdr:to>
    <cdr:sp macro="" textlink="">
      <cdr:nvSpPr>
        <cdr:cNvPr id="13" name="TextBox 12"/>
        <cdr:cNvSpPr txBox="1"/>
      </cdr:nvSpPr>
      <cdr:spPr>
        <a:xfrm xmlns:a="http://schemas.openxmlformats.org/drawingml/2006/main">
          <a:off x="1494035" y="3372203"/>
          <a:ext cx="1252498" cy="5678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500" b="1">
              <a:effectLst/>
              <a:latin typeface="+mn-lt"/>
              <a:ea typeface="+mn-ea"/>
              <a:cs typeface="+mn-cs"/>
            </a:rPr>
            <a:t>Vertical</a:t>
          </a:r>
          <a:r>
            <a:rPr lang="en-US" sz="1500" b="1" baseline="0">
              <a:effectLst/>
              <a:latin typeface="+mn-lt"/>
              <a:ea typeface="+mn-ea"/>
              <a:cs typeface="+mn-cs"/>
            </a:rPr>
            <a:t> bars show</a:t>
          </a:r>
          <a:endParaRPr lang="en-US" sz="1500">
            <a:effectLst/>
          </a:endParaRPr>
        </a:p>
        <a:p xmlns:a="http://schemas.openxmlformats.org/drawingml/2006/main">
          <a:r>
            <a:rPr lang="en-US" sz="1500" b="1" baseline="0">
              <a:effectLst/>
              <a:latin typeface="+mn-lt"/>
              <a:ea typeface="+mn-ea"/>
              <a:cs typeface="+mn-cs"/>
            </a:rPr>
            <a:t>recessions</a:t>
          </a:r>
          <a:endParaRPr lang="en-US" sz="1500">
            <a:effectLst/>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222934</xdr:colOff>
      <xdr:row>3</xdr:row>
      <xdr:rowOff>112086</xdr:rowOff>
    </xdr:from>
    <xdr:to>
      <xdr:col>14</xdr:col>
      <xdr:colOff>453473</xdr:colOff>
      <xdr:row>68</xdr:row>
      <xdr:rowOff>533634</xdr:rowOff>
    </xdr:to>
    <xdr:grpSp>
      <xdr:nvGrpSpPr>
        <xdr:cNvPr id="10" name="Group 9">
          <a:extLst>
            <a:ext uri="{FF2B5EF4-FFF2-40B4-BE49-F238E27FC236}">
              <a16:creationId xmlns:a16="http://schemas.microsoft.com/office/drawing/2014/main" id="{00000000-0008-0000-1300-00000A000000}"/>
            </a:ext>
          </a:extLst>
        </xdr:cNvPr>
        <xdr:cNvGrpSpPr/>
      </xdr:nvGrpSpPr>
      <xdr:grpSpPr>
        <a:xfrm>
          <a:off x="222934" y="774695"/>
          <a:ext cx="10556191" cy="11719026"/>
          <a:chOff x="198087" y="758132"/>
          <a:chExt cx="9316560" cy="11810135"/>
        </a:xfrm>
      </xdr:grpSpPr>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203502" y="758132"/>
          <a:ext cx="4656355" cy="289633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198087" y="3653666"/>
          <a:ext cx="4675193" cy="294886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207065" y="6598777"/>
          <a:ext cx="4648104" cy="298940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xdr:cNvGraphicFramePr>
        </xdr:nvGraphicFramePr>
        <xdr:xfrm>
          <a:off x="4855236" y="761735"/>
          <a:ext cx="4655329" cy="289397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1300-000006000000}"/>
              </a:ext>
            </a:extLst>
          </xdr:cNvPr>
          <xdr:cNvGraphicFramePr>
            <a:graphicFrameLocks/>
          </xdr:cNvGraphicFramePr>
        </xdr:nvGraphicFramePr>
        <xdr:xfrm>
          <a:off x="4859855" y="3653832"/>
          <a:ext cx="4650709" cy="2947173"/>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1300-000007000000}"/>
              </a:ext>
            </a:extLst>
          </xdr:cNvPr>
          <xdr:cNvGraphicFramePr>
            <a:graphicFrameLocks/>
          </xdr:cNvGraphicFramePr>
        </xdr:nvGraphicFramePr>
        <xdr:xfrm>
          <a:off x="4857632" y="6601002"/>
          <a:ext cx="4651062" cy="300351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1">
            <a:extLst>
              <a:ext uri="{FF2B5EF4-FFF2-40B4-BE49-F238E27FC236}">
                <a16:creationId xmlns:a16="http://schemas.microsoft.com/office/drawing/2014/main" id="{00000000-0008-0000-1300-000008000000}"/>
              </a:ext>
            </a:extLst>
          </xdr:cNvPr>
          <xdr:cNvGraphicFramePr>
            <a:graphicFrameLocks/>
          </xdr:cNvGraphicFramePr>
        </xdr:nvGraphicFramePr>
        <xdr:xfrm>
          <a:off x="210891" y="9594811"/>
          <a:ext cx="4646740" cy="2973456"/>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2">
            <a:extLst>
              <a:ext uri="{FF2B5EF4-FFF2-40B4-BE49-F238E27FC236}">
                <a16:creationId xmlns:a16="http://schemas.microsoft.com/office/drawing/2014/main" id="{00000000-0008-0000-1300-000009000000}"/>
              </a:ext>
            </a:extLst>
          </xdr:cNvPr>
          <xdr:cNvGraphicFramePr>
            <a:graphicFrameLocks/>
          </xdr:cNvGraphicFramePr>
        </xdr:nvGraphicFramePr>
        <xdr:xfrm>
          <a:off x="4857631" y="9593471"/>
          <a:ext cx="4657016" cy="2969353"/>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355583</xdr:colOff>
      <xdr:row>3</xdr:row>
      <xdr:rowOff>142762</xdr:rowOff>
    </xdr:from>
    <xdr:to>
      <xdr:col>14</xdr:col>
      <xdr:colOff>489764</xdr:colOff>
      <xdr:row>68</xdr:row>
      <xdr:rowOff>43416</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355583" y="803162"/>
          <a:ext cx="10497381" cy="11241754"/>
          <a:chOff x="173780" y="783836"/>
          <a:chExt cx="9232626" cy="11289241"/>
        </a:xfrm>
      </xdr:grpSpPr>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206471" y="786336"/>
          <a:ext cx="4656850" cy="29126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198832" y="3697316"/>
          <a:ext cx="4673894" cy="299625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175472" y="6698425"/>
          <a:ext cx="4663894" cy="258703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1400-000005000000}"/>
              </a:ext>
            </a:extLst>
          </xdr:cNvPr>
          <xdr:cNvGraphicFramePr>
            <a:graphicFrameLocks/>
          </xdr:cNvGraphicFramePr>
        </xdr:nvGraphicFramePr>
        <xdr:xfrm>
          <a:off x="4852570" y="783836"/>
          <a:ext cx="4553836" cy="2923571"/>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1400-000006000000}"/>
              </a:ext>
            </a:extLst>
          </xdr:cNvPr>
          <xdr:cNvGraphicFramePr>
            <a:graphicFrameLocks/>
          </xdr:cNvGraphicFramePr>
        </xdr:nvGraphicFramePr>
        <xdr:xfrm>
          <a:off x="4847734" y="3695018"/>
          <a:ext cx="4545626" cy="299625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1400-000007000000}"/>
              </a:ext>
            </a:extLst>
          </xdr:cNvPr>
          <xdr:cNvGraphicFramePr>
            <a:graphicFrameLocks/>
          </xdr:cNvGraphicFramePr>
        </xdr:nvGraphicFramePr>
        <xdr:xfrm>
          <a:off x="4832067" y="6692347"/>
          <a:ext cx="4560412" cy="2594339"/>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1">
            <a:extLst>
              <a:ext uri="{FF2B5EF4-FFF2-40B4-BE49-F238E27FC236}">
                <a16:creationId xmlns:a16="http://schemas.microsoft.com/office/drawing/2014/main" id="{00000000-0008-0000-1400-000008000000}"/>
              </a:ext>
            </a:extLst>
          </xdr:cNvPr>
          <xdr:cNvGraphicFramePr>
            <a:graphicFrameLocks/>
          </xdr:cNvGraphicFramePr>
        </xdr:nvGraphicFramePr>
        <xdr:xfrm>
          <a:off x="173780" y="9276522"/>
          <a:ext cx="4658967" cy="279655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2">
            <a:extLst>
              <a:ext uri="{FF2B5EF4-FFF2-40B4-BE49-F238E27FC236}">
                <a16:creationId xmlns:a16="http://schemas.microsoft.com/office/drawing/2014/main" id="{00000000-0008-0000-1400-000009000000}"/>
              </a:ext>
            </a:extLst>
          </xdr:cNvPr>
          <xdr:cNvGraphicFramePr>
            <a:graphicFrameLocks/>
          </xdr:cNvGraphicFramePr>
        </xdr:nvGraphicFramePr>
        <xdr:xfrm>
          <a:off x="4839315" y="9276522"/>
          <a:ext cx="4544881" cy="2796233"/>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188500</xdr:colOff>
      <xdr:row>3</xdr:row>
      <xdr:rowOff>131617</xdr:rowOff>
    </xdr:from>
    <xdr:to>
      <xdr:col>14</xdr:col>
      <xdr:colOff>343763</xdr:colOff>
      <xdr:row>68</xdr:row>
      <xdr:rowOff>34870</xdr:rowOff>
    </xdr:to>
    <xdr:grpSp>
      <xdr:nvGrpSpPr>
        <xdr:cNvPr id="10" name="Group 9">
          <a:extLst>
            <a:ext uri="{FF2B5EF4-FFF2-40B4-BE49-F238E27FC236}">
              <a16:creationId xmlns:a16="http://schemas.microsoft.com/office/drawing/2014/main" id="{00000000-0008-0000-1500-00000A000000}"/>
            </a:ext>
          </a:extLst>
        </xdr:cNvPr>
        <xdr:cNvGrpSpPr/>
      </xdr:nvGrpSpPr>
      <xdr:grpSpPr>
        <a:xfrm>
          <a:off x="188500" y="792017"/>
          <a:ext cx="10518463" cy="11244353"/>
          <a:chOff x="199757" y="813954"/>
          <a:chExt cx="9152059" cy="11244064"/>
        </a:xfrm>
      </xdr:grpSpPr>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232449" y="816454"/>
          <a:ext cx="4613178" cy="289483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224809" y="3726305"/>
          <a:ext cx="4630222" cy="298947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205130" y="6702231"/>
          <a:ext cx="4620222" cy="2568967"/>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1500-000005000000}"/>
              </a:ext>
            </a:extLst>
          </xdr:cNvPr>
          <xdr:cNvGraphicFramePr>
            <a:graphicFrameLocks/>
          </xdr:cNvGraphicFramePr>
        </xdr:nvGraphicFramePr>
        <xdr:xfrm>
          <a:off x="4834875" y="813954"/>
          <a:ext cx="4516941" cy="292244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1500-000006000000}"/>
              </a:ext>
            </a:extLst>
          </xdr:cNvPr>
          <xdr:cNvGraphicFramePr>
            <a:graphicFrameLocks/>
          </xdr:cNvGraphicFramePr>
        </xdr:nvGraphicFramePr>
        <xdr:xfrm>
          <a:off x="4830039" y="3724007"/>
          <a:ext cx="4508731" cy="2989477"/>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1500-000007000000}"/>
              </a:ext>
            </a:extLst>
          </xdr:cNvPr>
          <xdr:cNvGraphicFramePr>
            <a:graphicFrameLocks/>
          </xdr:cNvGraphicFramePr>
        </xdr:nvGraphicFramePr>
        <xdr:xfrm>
          <a:off x="4830937" y="6701859"/>
          <a:ext cx="4494904" cy="2580687"/>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1">
            <a:extLst>
              <a:ext uri="{FF2B5EF4-FFF2-40B4-BE49-F238E27FC236}">
                <a16:creationId xmlns:a16="http://schemas.microsoft.com/office/drawing/2014/main" id="{00000000-0008-0000-1500-000008000000}"/>
              </a:ext>
            </a:extLst>
          </xdr:cNvPr>
          <xdr:cNvGraphicFramePr>
            <a:graphicFrameLocks/>
          </xdr:cNvGraphicFramePr>
        </xdr:nvGraphicFramePr>
        <xdr:xfrm>
          <a:off x="199757" y="9261711"/>
          <a:ext cx="4615295" cy="279630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2">
            <a:extLst>
              <a:ext uri="{FF2B5EF4-FFF2-40B4-BE49-F238E27FC236}">
                <a16:creationId xmlns:a16="http://schemas.microsoft.com/office/drawing/2014/main" id="{00000000-0008-0000-1500-000009000000}"/>
              </a:ext>
            </a:extLst>
          </xdr:cNvPr>
          <xdr:cNvGraphicFramePr>
            <a:graphicFrameLocks/>
          </xdr:cNvGraphicFramePr>
        </xdr:nvGraphicFramePr>
        <xdr:xfrm>
          <a:off x="4821620" y="9268037"/>
          <a:ext cx="4485410" cy="2789658"/>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242125</xdr:colOff>
      <xdr:row>3</xdr:row>
      <xdr:rowOff>51955</xdr:rowOff>
    </xdr:from>
    <xdr:to>
      <xdr:col>14</xdr:col>
      <xdr:colOff>363680</xdr:colOff>
      <xdr:row>61</xdr:row>
      <xdr:rowOff>376905</xdr:rowOff>
    </xdr:to>
    <xdr:grpSp>
      <xdr:nvGrpSpPr>
        <xdr:cNvPr id="10" name="Group 9">
          <a:extLst>
            <a:ext uri="{FF2B5EF4-FFF2-40B4-BE49-F238E27FC236}">
              <a16:creationId xmlns:a16="http://schemas.microsoft.com/office/drawing/2014/main" id="{00000000-0008-0000-1600-00000A000000}"/>
            </a:ext>
          </a:extLst>
        </xdr:cNvPr>
        <xdr:cNvGrpSpPr/>
      </xdr:nvGrpSpPr>
      <xdr:grpSpPr>
        <a:xfrm>
          <a:off x="242125" y="710046"/>
          <a:ext cx="10558646" cy="10242495"/>
          <a:chOff x="311399" y="848591"/>
          <a:chExt cx="9127010" cy="10334859"/>
        </a:xfrm>
      </xdr:grpSpPr>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311727" y="848591"/>
          <a:ext cx="4632614" cy="258598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311399" y="3437659"/>
          <a:ext cx="4641601" cy="237757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326357" y="5810345"/>
          <a:ext cx="4620222" cy="2568967"/>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1600-000005000000}"/>
              </a:ext>
            </a:extLst>
          </xdr:cNvPr>
          <xdr:cNvGraphicFramePr>
            <a:graphicFrameLocks/>
          </xdr:cNvGraphicFramePr>
        </xdr:nvGraphicFramePr>
        <xdr:xfrm>
          <a:off x="4935682" y="861099"/>
          <a:ext cx="4495027" cy="2585219"/>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1600-000006000000}"/>
              </a:ext>
            </a:extLst>
          </xdr:cNvPr>
          <xdr:cNvGraphicFramePr>
            <a:graphicFrameLocks/>
          </xdr:cNvGraphicFramePr>
        </xdr:nvGraphicFramePr>
        <xdr:xfrm>
          <a:off x="4942607" y="3454977"/>
          <a:ext cx="4487143" cy="2357961"/>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1600-000007000000}"/>
              </a:ext>
            </a:extLst>
          </xdr:cNvPr>
          <xdr:cNvGraphicFramePr>
            <a:graphicFrameLocks/>
          </xdr:cNvGraphicFramePr>
        </xdr:nvGraphicFramePr>
        <xdr:xfrm>
          <a:off x="4943505" y="5809973"/>
          <a:ext cx="4494904" cy="2580687"/>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1">
            <a:extLst>
              <a:ext uri="{FF2B5EF4-FFF2-40B4-BE49-F238E27FC236}">
                <a16:creationId xmlns:a16="http://schemas.microsoft.com/office/drawing/2014/main" id="{00000000-0008-0000-1600-000008000000}"/>
              </a:ext>
            </a:extLst>
          </xdr:cNvPr>
          <xdr:cNvGraphicFramePr>
            <a:graphicFrameLocks/>
          </xdr:cNvGraphicFramePr>
        </xdr:nvGraphicFramePr>
        <xdr:xfrm>
          <a:off x="320984" y="8387143"/>
          <a:ext cx="4615295" cy="279630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2">
            <a:extLst>
              <a:ext uri="{FF2B5EF4-FFF2-40B4-BE49-F238E27FC236}">
                <a16:creationId xmlns:a16="http://schemas.microsoft.com/office/drawing/2014/main" id="{00000000-0008-0000-1600-000009000000}"/>
              </a:ext>
            </a:extLst>
          </xdr:cNvPr>
          <xdr:cNvGraphicFramePr>
            <a:graphicFrameLocks/>
          </xdr:cNvGraphicFramePr>
        </xdr:nvGraphicFramePr>
        <xdr:xfrm>
          <a:off x="4942847" y="8393468"/>
          <a:ext cx="4485410" cy="2789658"/>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c:userShapes xmlns:c="http://schemas.openxmlformats.org/drawingml/2006/chart">
  <cdr:relSizeAnchor xmlns:cdr="http://schemas.openxmlformats.org/drawingml/2006/chartDrawing">
    <cdr:from>
      <cdr:x>0.55805</cdr:x>
      <cdr:y>0.45635</cdr:y>
    </cdr:from>
    <cdr:to>
      <cdr:x>0.68317</cdr:x>
      <cdr:y>0.54152</cdr:y>
    </cdr:to>
    <cdr:sp macro="" textlink="">
      <cdr:nvSpPr>
        <cdr:cNvPr id="2" name="TextBox 1"/>
        <cdr:cNvSpPr txBox="1"/>
      </cdr:nvSpPr>
      <cdr:spPr>
        <a:xfrm xmlns:a="http://schemas.openxmlformats.org/drawingml/2006/main">
          <a:off x="4523430" y="3016132"/>
          <a:ext cx="1014195" cy="562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0.5078</cdr:x>
      <cdr:y>0.75121</cdr:y>
    </cdr:from>
    <cdr:to>
      <cdr:x>0.63243</cdr:x>
      <cdr:y>0.81719</cdr:y>
    </cdr:to>
    <cdr:sp macro="" textlink="">
      <cdr:nvSpPr>
        <cdr:cNvPr id="3" name="TextBox 1"/>
        <cdr:cNvSpPr txBox="1"/>
      </cdr:nvSpPr>
      <cdr:spPr>
        <a:xfrm xmlns:a="http://schemas.openxmlformats.org/drawingml/2006/main">
          <a:off x="4116119" y="4964960"/>
          <a:ext cx="1010223" cy="436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0.11386</cdr:x>
      <cdr:y>0.19948</cdr:y>
    </cdr:from>
    <cdr:to>
      <cdr:x>0.14796</cdr:x>
      <cdr:y>0.92006</cdr:y>
    </cdr:to>
    <cdr:sp macro="" textlink="">
      <cdr:nvSpPr>
        <cdr:cNvPr id="5" name="Rectangle 4"/>
        <cdr:cNvSpPr/>
      </cdr:nvSpPr>
      <cdr:spPr>
        <a:xfrm xmlns:a="http://schemas.openxmlformats.org/drawingml/2006/main">
          <a:off x="985838" y="1269016"/>
          <a:ext cx="295276" cy="4584095"/>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0.37889</cdr:x>
      <cdr:y>0.203</cdr:y>
    </cdr:from>
    <cdr:to>
      <cdr:x>0.44758</cdr:x>
      <cdr:y>0.91968</cdr:y>
    </cdr:to>
    <cdr:sp macro="" textlink="">
      <cdr:nvSpPr>
        <cdr:cNvPr id="6" name="Rectangle 5"/>
        <cdr:cNvSpPr/>
      </cdr:nvSpPr>
      <cdr:spPr>
        <a:xfrm xmlns:a="http://schemas.openxmlformats.org/drawingml/2006/main">
          <a:off x="3280510" y="1291399"/>
          <a:ext cx="594733" cy="455926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0.85517</cdr:x>
      <cdr:y>0.20464</cdr:y>
    </cdr:from>
    <cdr:to>
      <cdr:x>0.87074</cdr:x>
      <cdr:y>0.9203</cdr:y>
    </cdr:to>
    <cdr:sp macro="" textlink="">
      <cdr:nvSpPr>
        <cdr:cNvPr id="7" name="Rectangle 6"/>
        <cdr:cNvSpPr/>
      </cdr:nvSpPr>
      <cdr:spPr>
        <a:xfrm xmlns:a="http://schemas.openxmlformats.org/drawingml/2006/main">
          <a:off x="6931815" y="1352550"/>
          <a:ext cx="126210" cy="472998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0.15457</cdr:x>
      <cdr:y>0.81975</cdr:y>
    </cdr:from>
    <cdr:to>
      <cdr:x>0.36707</cdr:x>
      <cdr:y>0.82223</cdr:y>
    </cdr:to>
    <cdr:cxnSp macro="">
      <cdr:nvCxnSpPr>
        <cdr:cNvPr id="9" name="Straight Arrow Connector 8">
          <a:extLst xmlns:a="http://schemas.openxmlformats.org/drawingml/2006/main">
            <a:ext uri="{FF2B5EF4-FFF2-40B4-BE49-F238E27FC236}">
              <a16:creationId xmlns:a16="http://schemas.microsoft.com/office/drawing/2014/main" id="{E119EBBE-C1C0-2847-825C-A90828172FCE}"/>
            </a:ext>
          </a:extLst>
        </cdr:cNvPr>
        <cdr:cNvCxnSpPr/>
      </cdr:nvCxnSpPr>
      <cdr:spPr>
        <a:xfrm xmlns:a="http://schemas.openxmlformats.org/drawingml/2006/main">
          <a:off x="1338263" y="5214938"/>
          <a:ext cx="1839949" cy="15825"/>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0.17886</cdr:x>
      <cdr:y>0.72731</cdr:y>
    </cdr:from>
    <cdr:to>
      <cdr:x>0.32352</cdr:x>
      <cdr:y>0.81598</cdr:y>
    </cdr:to>
    <cdr:sp macro="" textlink="">
      <cdr:nvSpPr>
        <cdr:cNvPr id="13" name="TextBox 12"/>
        <cdr:cNvSpPr txBox="1"/>
      </cdr:nvSpPr>
      <cdr:spPr>
        <a:xfrm xmlns:a="http://schemas.openxmlformats.org/drawingml/2006/main">
          <a:off x="1548595" y="4626871"/>
          <a:ext cx="1252498" cy="5640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effectLst/>
              <a:latin typeface="+mn-lt"/>
              <a:ea typeface="+mn-ea"/>
              <a:cs typeface="+mn-cs"/>
            </a:rPr>
            <a:t>Vertical</a:t>
          </a:r>
          <a:r>
            <a:rPr lang="en-US" sz="1400" b="1" baseline="0">
              <a:effectLst/>
              <a:latin typeface="+mn-lt"/>
              <a:ea typeface="+mn-ea"/>
              <a:cs typeface="+mn-cs"/>
            </a:rPr>
            <a:t> bars show</a:t>
          </a:r>
        </a:p>
        <a:p xmlns:a="http://schemas.openxmlformats.org/drawingml/2006/main">
          <a:r>
            <a:rPr lang="en-US" sz="1400" b="1" baseline="0">
              <a:effectLst/>
              <a:latin typeface="+mn-lt"/>
              <a:ea typeface="+mn-ea"/>
              <a:cs typeface="+mn-cs"/>
            </a:rPr>
            <a:t>recessions</a:t>
          </a:r>
          <a:endParaRPr lang="en-US" sz="14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174625</xdr:colOff>
      <xdr:row>0</xdr:row>
      <xdr:rowOff>12700</xdr:rowOff>
    </xdr:from>
    <xdr:to>
      <xdr:col>15</xdr:col>
      <xdr:colOff>612775</xdr:colOff>
      <xdr:row>25</xdr:row>
      <xdr:rowOff>98425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147637</xdr:colOff>
      <xdr:row>0</xdr:row>
      <xdr:rowOff>9525</xdr:rowOff>
    </xdr:from>
    <xdr:to>
      <xdr:col>12</xdr:col>
      <xdr:colOff>319087</xdr:colOff>
      <xdr:row>26</xdr:row>
      <xdr:rowOff>104775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0.52848</cdr:x>
      <cdr:y>0.73652</cdr:y>
    </cdr:from>
    <cdr:to>
      <cdr:x>0.64542</cdr:x>
      <cdr:y>0.81207</cdr:y>
    </cdr:to>
    <cdr:sp macro="" textlink="">
      <cdr:nvSpPr>
        <cdr:cNvPr id="2" name="TextBox 1"/>
        <cdr:cNvSpPr txBox="1"/>
      </cdr:nvSpPr>
      <cdr:spPr>
        <a:xfrm xmlns:a="http://schemas.openxmlformats.org/drawingml/2006/main">
          <a:off x="4565650" y="4251325"/>
          <a:ext cx="1010223" cy="436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0.37964</cdr:x>
      <cdr:y>0.50385</cdr:y>
    </cdr:from>
    <cdr:to>
      <cdr:x>0.49703</cdr:x>
      <cdr:y>0.60137</cdr:y>
    </cdr:to>
    <cdr:sp macro="" textlink="">
      <cdr:nvSpPr>
        <cdr:cNvPr id="3" name="TextBox 1"/>
        <cdr:cNvSpPr txBox="1"/>
      </cdr:nvSpPr>
      <cdr:spPr>
        <a:xfrm xmlns:a="http://schemas.openxmlformats.org/drawingml/2006/main">
          <a:off x="3279775" y="2908300"/>
          <a:ext cx="1014195" cy="5629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rgbClr val="00B050"/>
              </a:solidFill>
            </a:rPr>
            <a:t>Immigrant</a:t>
          </a:r>
          <a:endParaRPr lang="en-US" sz="1100">
            <a:solidFill>
              <a:srgbClr val="00B050"/>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155510</xdr:colOff>
      <xdr:row>0</xdr:row>
      <xdr:rowOff>106914</xdr:rowOff>
    </xdr:from>
    <xdr:to>
      <xdr:col>11</xdr:col>
      <xdr:colOff>806708</xdr:colOff>
      <xdr:row>30</xdr:row>
      <xdr:rowOff>89420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0.95103</cdr:x>
      <cdr:y>0.31831</cdr:y>
    </cdr:from>
    <cdr:to>
      <cdr:x>0.96432</cdr:x>
      <cdr:y>0.57627</cdr:y>
    </cdr:to>
    <cdr:sp macro="" textlink="">
      <cdr:nvSpPr>
        <cdr:cNvPr id="2" name="Up-Down Arrow 1"/>
        <cdr:cNvSpPr/>
      </cdr:nvSpPr>
      <cdr:spPr>
        <a:xfrm xmlns:a="http://schemas.openxmlformats.org/drawingml/2006/main" flipH="1">
          <a:off x="9067776" y="2153883"/>
          <a:ext cx="126764" cy="1745537"/>
        </a:xfrm>
        <a:prstGeom xmlns:a="http://schemas.openxmlformats.org/drawingml/2006/main" prst="upDownArrow">
          <a:avLst/>
        </a:prstGeom>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0.73602</cdr:x>
      <cdr:y>0.34727</cdr:y>
    </cdr:from>
    <cdr:to>
      <cdr:x>0.93191</cdr:x>
      <cdr:y>0.48429</cdr:y>
    </cdr:to>
    <cdr:sp macro="" textlink="">
      <cdr:nvSpPr>
        <cdr:cNvPr id="3" name="TextBox 2"/>
        <cdr:cNvSpPr txBox="1"/>
      </cdr:nvSpPr>
      <cdr:spPr>
        <a:xfrm xmlns:a="http://schemas.openxmlformats.org/drawingml/2006/main">
          <a:off x="7017784" y="2420733"/>
          <a:ext cx="1867756" cy="9551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500" b="1"/>
            <a:t>6.4 million of the </a:t>
          </a:r>
        </a:p>
        <a:p xmlns:a="http://schemas.openxmlformats.org/drawingml/2006/main">
          <a:r>
            <a:rPr lang="en-US" sz="1500" b="1"/>
            <a:t>U.S.-born are "missing"</a:t>
          </a:r>
        </a:p>
        <a:p xmlns:a="http://schemas.openxmlformats.org/drawingml/2006/main">
          <a:r>
            <a:rPr lang="en-US" sz="1500" b="1"/>
            <a:t>from the </a:t>
          </a:r>
          <a:r>
            <a:rPr lang="en-US" sz="1500" b="1" baseline="0"/>
            <a:t>labor force</a:t>
          </a:r>
          <a:endParaRPr lang="en-US" sz="1500" b="1"/>
        </a:p>
      </cdr:txBody>
    </cdr:sp>
  </cdr:relSizeAnchor>
  <cdr:relSizeAnchor xmlns:cdr="http://schemas.openxmlformats.org/drawingml/2006/chartDrawing">
    <cdr:from>
      <cdr:x>0.09031</cdr:x>
      <cdr:y>0.23849</cdr:y>
    </cdr:from>
    <cdr:to>
      <cdr:x>0.39985</cdr:x>
      <cdr:y>0.38629</cdr:y>
    </cdr:to>
    <cdr:sp macro="" textlink="">
      <cdr:nvSpPr>
        <cdr:cNvPr id="4" name="TextBox 3"/>
        <cdr:cNvSpPr txBox="1"/>
      </cdr:nvSpPr>
      <cdr:spPr>
        <a:xfrm xmlns:a="http://schemas.openxmlformats.org/drawingml/2006/main">
          <a:off x="861107" y="1613781"/>
          <a:ext cx="2951376" cy="1000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solidFill>
                <a:schemeClr val="accent2"/>
              </a:solidFill>
            </a:rPr>
            <a:t>Number If Labor Force Participation</a:t>
          </a:r>
        </a:p>
        <a:p xmlns:a="http://schemas.openxmlformats.org/drawingml/2006/main">
          <a:r>
            <a:rPr lang="en-US" sz="2000" b="1">
              <a:solidFill>
                <a:schemeClr val="accent2"/>
              </a:solidFill>
            </a:rPr>
            <a:t>Remained at 2000 Level</a:t>
          </a:r>
        </a:p>
      </cdr:txBody>
    </cdr:sp>
  </cdr:relSizeAnchor>
  <cdr:relSizeAnchor xmlns:cdr="http://schemas.openxmlformats.org/drawingml/2006/chartDrawing">
    <cdr:from>
      <cdr:x>0.38638</cdr:x>
      <cdr:y>0.72737</cdr:y>
    </cdr:from>
    <cdr:to>
      <cdr:x>0.76804</cdr:x>
      <cdr:y>0.78177</cdr:y>
    </cdr:to>
    <cdr:sp macro="" textlink="">
      <cdr:nvSpPr>
        <cdr:cNvPr id="5" name="TextBox 4"/>
        <cdr:cNvSpPr txBox="1"/>
      </cdr:nvSpPr>
      <cdr:spPr>
        <a:xfrm xmlns:a="http://schemas.openxmlformats.org/drawingml/2006/main">
          <a:off x="3684024" y="4921855"/>
          <a:ext cx="3639021" cy="3681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solidFill>
                <a:srgbClr val="0070C0"/>
              </a:solidFill>
            </a:rPr>
            <a:t>Actual Number in the Labor Force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13</xdr:col>
      <xdr:colOff>476249</xdr:colOff>
      <xdr:row>36</xdr:row>
      <xdr:rowOff>46565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0.58273</cdr:x>
      <cdr:y>0.43242</cdr:y>
    </cdr:from>
    <cdr:to>
      <cdr:x>0.70785</cdr:x>
      <cdr:y>0.51759</cdr:y>
    </cdr:to>
    <cdr:sp macro="" textlink="">
      <cdr:nvSpPr>
        <cdr:cNvPr id="2" name="TextBox 1"/>
        <cdr:cNvSpPr txBox="1"/>
      </cdr:nvSpPr>
      <cdr:spPr>
        <a:xfrm xmlns:a="http://schemas.openxmlformats.org/drawingml/2006/main">
          <a:off x="5367336" y="2875858"/>
          <a:ext cx="1152440" cy="566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0.49605</cdr:x>
      <cdr:y>0.70221</cdr:y>
    </cdr:from>
    <cdr:to>
      <cdr:x>0.62068</cdr:x>
      <cdr:y>0.76819</cdr:y>
    </cdr:to>
    <cdr:sp macro="" textlink="">
      <cdr:nvSpPr>
        <cdr:cNvPr id="3" name="TextBox 1"/>
        <cdr:cNvSpPr txBox="1"/>
      </cdr:nvSpPr>
      <cdr:spPr>
        <a:xfrm xmlns:a="http://schemas.openxmlformats.org/drawingml/2006/main">
          <a:off x="4020848" y="4641130"/>
          <a:ext cx="1010223" cy="436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U.S.-Born</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0.11386</cdr:x>
      <cdr:y>0.19948</cdr:y>
    </cdr:from>
    <cdr:to>
      <cdr:x>0.14796</cdr:x>
      <cdr:y>0.92006</cdr:y>
    </cdr:to>
    <cdr:sp macro="" textlink="">
      <cdr:nvSpPr>
        <cdr:cNvPr id="5" name="Rectangle 4"/>
        <cdr:cNvSpPr/>
      </cdr:nvSpPr>
      <cdr:spPr>
        <a:xfrm xmlns:a="http://schemas.openxmlformats.org/drawingml/2006/main">
          <a:off x="985838" y="1269016"/>
          <a:ext cx="295276" cy="4584095"/>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0.37889</cdr:x>
      <cdr:y>0.203</cdr:y>
    </cdr:from>
    <cdr:to>
      <cdr:x>0.44758</cdr:x>
      <cdr:y>0.91968</cdr:y>
    </cdr:to>
    <cdr:sp macro="" textlink="">
      <cdr:nvSpPr>
        <cdr:cNvPr id="6" name="Rectangle 5"/>
        <cdr:cNvSpPr/>
      </cdr:nvSpPr>
      <cdr:spPr>
        <a:xfrm xmlns:a="http://schemas.openxmlformats.org/drawingml/2006/main">
          <a:off x="3280510" y="1291399"/>
          <a:ext cx="594733" cy="4559260"/>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0.85517</cdr:x>
      <cdr:y>0.19731</cdr:y>
    </cdr:from>
    <cdr:to>
      <cdr:x>0.87372</cdr:x>
      <cdr:y>0.9203</cdr:y>
    </cdr:to>
    <cdr:sp macro="" textlink="">
      <cdr:nvSpPr>
        <cdr:cNvPr id="7" name="Rectangle 6"/>
        <cdr:cNvSpPr/>
      </cdr:nvSpPr>
      <cdr:spPr>
        <a:xfrm xmlns:a="http://schemas.openxmlformats.org/drawingml/2006/main">
          <a:off x="7404252" y="1255215"/>
          <a:ext cx="160610" cy="4599402"/>
        </a:xfrm>
        <a:prstGeom xmlns:a="http://schemas.openxmlformats.org/drawingml/2006/main" prst="rect">
          <a:avLst/>
        </a:prstGeom>
        <a:solidFill xmlns:a="http://schemas.openxmlformats.org/drawingml/2006/main">
          <a:schemeClr val="accent5">
            <a:lumMod val="60000"/>
            <a:lumOff val="40000"/>
            <a:alpha val="4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endParaRPr lang="en-US" sz="1100">
            <a:solidFill>
              <a:schemeClr val="lt1"/>
            </a:solidFill>
            <a:latin typeface="+mn-lt"/>
            <a:ea typeface="+mn-ea"/>
            <a:cs typeface="+mn-cs"/>
          </a:endParaRPr>
        </a:p>
      </cdr:txBody>
    </cdr:sp>
  </cdr:relSizeAnchor>
  <cdr:relSizeAnchor xmlns:cdr="http://schemas.openxmlformats.org/drawingml/2006/chartDrawing">
    <cdr:from>
      <cdr:x>0.15457</cdr:x>
      <cdr:y>0.81975</cdr:y>
    </cdr:from>
    <cdr:to>
      <cdr:x>0.36707</cdr:x>
      <cdr:y>0.82223</cdr:y>
    </cdr:to>
    <cdr:cxnSp macro="">
      <cdr:nvCxnSpPr>
        <cdr:cNvPr id="9" name="Straight Arrow Connector 8">
          <a:extLst xmlns:a="http://schemas.openxmlformats.org/drawingml/2006/main">
            <a:ext uri="{FF2B5EF4-FFF2-40B4-BE49-F238E27FC236}">
              <a16:creationId xmlns:a16="http://schemas.microsoft.com/office/drawing/2014/main" id="{E119EBBE-C1C0-2847-825C-A90828172FCE}"/>
            </a:ext>
          </a:extLst>
        </cdr:cNvPr>
        <cdr:cNvCxnSpPr/>
      </cdr:nvCxnSpPr>
      <cdr:spPr>
        <a:xfrm xmlns:a="http://schemas.openxmlformats.org/drawingml/2006/main">
          <a:off x="1338263" y="5214938"/>
          <a:ext cx="1839949" cy="15825"/>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0.17886</cdr:x>
      <cdr:y>0.72731</cdr:y>
    </cdr:from>
    <cdr:to>
      <cdr:x>0.32352</cdr:x>
      <cdr:y>0.81598</cdr:y>
    </cdr:to>
    <cdr:sp macro="" textlink="">
      <cdr:nvSpPr>
        <cdr:cNvPr id="13" name="TextBox 12"/>
        <cdr:cNvSpPr txBox="1"/>
      </cdr:nvSpPr>
      <cdr:spPr>
        <a:xfrm xmlns:a="http://schemas.openxmlformats.org/drawingml/2006/main">
          <a:off x="1548595" y="4626871"/>
          <a:ext cx="1252498" cy="5640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effectLst/>
              <a:latin typeface="+mn-lt"/>
              <a:ea typeface="+mn-ea"/>
              <a:cs typeface="+mn-cs"/>
            </a:rPr>
            <a:t>Vertical</a:t>
          </a:r>
          <a:r>
            <a:rPr lang="en-US" sz="1400" b="1" baseline="0">
              <a:effectLst/>
              <a:latin typeface="+mn-lt"/>
              <a:ea typeface="+mn-ea"/>
              <a:cs typeface="+mn-cs"/>
            </a:rPr>
            <a:t> bars show</a:t>
          </a:r>
        </a:p>
        <a:p xmlns:a="http://schemas.openxmlformats.org/drawingml/2006/main">
          <a:r>
            <a:rPr lang="en-US" sz="1400" b="1" baseline="0">
              <a:effectLst/>
              <a:latin typeface="+mn-lt"/>
              <a:ea typeface="+mn-ea"/>
              <a:cs typeface="+mn-cs"/>
            </a:rPr>
            <a:t>recessions</a:t>
          </a:r>
          <a:endParaRPr lang="en-US" sz="14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33"/>
  <sheetViews>
    <sheetView tabSelected="1" zoomScale="125" workbookViewId="0">
      <selection activeCell="A31" sqref="A31"/>
    </sheetView>
  </sheetViews>
  <sheetFormatPr baseColWidth="10" defaultColWidth="9" defaultRowHeight="13" x14ac:dyDescent="0.15"/>
  <cols>
    <col min="1" max="1" width="194.33203125" style="8" customWidth="1"/>
    <col min="2" max="16384" width="9" style="8"/>
  </cols>
  <sheetData>
    <row r="2" spans="1:1" ht="20" x14ac:dyDescent="0.2">
      <c r="A2" s="115" t="s">
        <v>29</v>
      </c>
    </row>
    <row r="3" spans="1:1" ht="17" x14ac:dyDescent="0.2">
      <c r="A3" s="308"/>
    </row>
    <row r="4" spans="1:1" ht="17" x14ac:dyDescent="0.2">
      <c r="A4" s="309" t="s">
        <v>179</v>
      </c>
    </row>
    <row r="5" spans="1:1" ht="17" x14ac:dyDescent="0.2">
      <c r="A5" s="309" t="s">
        <v>180</v>
      </c>
    </row>
    <row r="6" spans="1:1" ht="17" x14ac:dyDescent="0.2">
      <c r="A6" s="309" t="s">
        <v>181</v>
      </c>
    </row>
    <row r="7" spans="1:1" ht="17" x14ac:dyDescent="0.2">
      <c r="A7" s="309" t="s">
        <v>182</v>
      </c>
    </row>
    <row r="8" spans="1:1" ht="17" x14ac:dyDescent="0.2">
      <c r="A8" s="186"/>
    </row>
    <row r="9" spans="1:1" ht="16.5" customHeight="1" x14ac:dyDescent="0.2">
      <c r="A9" s="186" t="s">
        <v>183</v>
      </c>
    </row>
    <row r="10" spans="1:1" ht="16.5" customHeight="1" x14ac:dyDescent="0.2">
      <c r="A10" s="186" t="s">
        <v>184</v>
      </c>
    </row>
    <row r="11" spans="1:1" ht="16.5" customHeight="1" x14ac:dyDescent="0.2">
      <c r="A11" s="186" t="s">
        <v>185</v>
      </c>
    </row>
    <row r="12" spans="1:1" ht="16.5" customHeight="1" x14ac:dyDescent="0.2">
      <c r="A12" s="186" t="s">
        <v>186</v>
      </c>
    </row>
    <row r="13" spans="1:1" ht="18" customHeight="1" x14ac:dyDescent="0.2">
      <c r="A13" s="117"/>
    </row>
    <row r="14" spans="1:1" ht="17" x14ac:dyDescent="0.2">
      <c r="A14" s="185" t="s">
        <v>145</v>
      </c>
    </row>
    <row r="15" spans="1:1" ht="17" x14ac:dyDescent="0.2">
      <c r="A15" s="185" t="s">
        <v>146</v>
      </c>
    </row>
    <row r="16" spans="1:1" ht="17" x14ac:dyDescent="0.2">
      <c r="A16" s="185" t="s">
        <v>147</v>
      </c>
    </row>
    <row r="17" spans="1:1" ht="17" x14ac:dyDescent="0.2">
      <c r="A17" s="185" t="s">
        <v>148</v>
      </c>
    </row>
    <row r="18" spans="1:1" ht="17" x14ac:dyDescent="0.2">
      <c r="A18" s="185" t="s">
        <v>187</v>
      </c>
    </row>
    <row r="19" spans="1:1" ht="17" x14ac:dyDescent="0.2">
      <c r="A19" s="185" t="s">
        <v>149</v>
      </c>
    </row>
    <row r="20" spans="1:1" ht="17" x14ac:dyDescent="0.2">
      <c r="A20" s="117"/>
    </row>
    <row r="21" spans="1:1" ht="17" x14ac:dyDescent="0.2">
      <c r="A21" s="188" t="s">
        <v>150</v>
      </c>
    </row>
    <row r="22" spans="1:1" ht="17" x14ac:dyDescent="0.2">
      <c r="A22" s="188" t="s">
        <v>151</v>
      </c>
    </row>
    <row r="23" spans="1:1" ht="17" x14ac:dyDescent="0.2">
      <c r="A23" s="188" t="s">
        <v>188</v>
      </c>
    </row>
    <row r="24" spans="1:1" ht="17" x14ac:dyDescent="0.2">
      <c r="A24" s="188" t="s">
        <v>152</v>
      </c>
    </row>
    <row r="25" spans="1:1" ht="17" x14ac:dyDescent="0.2">
      <c r="A25" s="117"/>
    </row>
    <row r="26" spans="1:1" ht="17" x14ac:dyDescent="0.2">
      <c r="A26" s="187" t="s">
        <v>143</v>
      </c>
    </row>
    <row r="27" spans="1:1" ht="17" x14ac:dyDescent="0.2">
      <c r="A27" s="187" t="s">
        <v>144</v>
      </c>
    </row>
    <row r="28" spans="1:1" ht="17" x14ac:dyDescent="0.2">
      <c r="A28" s="187" t="s">
        <v>153</v>
      </c>
    </row>
    <row r="29" spans="1:1" ht="17" x14ac:dyDescent="0.2">
      <c r="A29" s="187" t="s">
        <v>189</v>
      </c>
    </row>
    <row r="30" spans="1:1" ht="17" x14ac:dyDescent="0.2">
      <c r="A30" s="116"/>
    </row>
    <row r="31" spans="1:1" ht="18" x14ac:dyDescent="0.2">
      <c r="A31" s="118"/>
    </row>
    <row r="32" spans="1:1" ht="18" x14ac:dyDescent="0.2">
      <c r="A32" s="118"/>
    </row>
    <row r="33" spans="1:1" ht="18" x14ac:dyDescent="0.2">
      <c r="A33" s="118"/>
    </row>
  </sheetData>
  <hyperlinks>
    <hyperlink ref="A4" location="'Fig 1'!A1" display="Figure 1. Labor Force Participation for Immigrants and Natives (ages 18 to 64) without a Bachelor's Degree, 2000 to 2021" xr:uid="{00000000-0004-0000-0000-000000000000}"/>
    <hyperlink ref="A5" location="'Fig 2'!A1" display="Figure 2. Labor Force Participation for Immigrants and U.S.-Born (ages 18 to 64) without a Bachelor's Degree, Excluding Full-time Students, 2000-2022" xr:uid="{00000000-0004-0000-0000-000001000000}"/>
    <hyperlink ref="A14" location="'Tab 1'!A1" display="Table 1. Employment Statistics in Q3 for Persons 16 to 64, 2000 to 2021 (in thousands)" xr:uid="{00000000-0004-0000-0000-000002000000}"/>
    <hyperlink ref="A16" location="'Tab 3 '!A1" display="Table 3. Employment Statistics Q3 for Persons 18 to 64, 2000 to 2021 (in thousands)" xr:uid="{00000000-0004-0000-0000-000003000000}"/>
    <hyperlink ref="A15" location="'Tab 2'!A1" display="Table 2. Employment Statistics in Q3 for Persons 16+, 2000-2021 (in thousands)" xr:uid="{00000000-0004-0000-0000-000004000000}"/>
    <hyperlink ref="A17" location="'Tab 4'!A1" display="Table 4.  Employment Statistics in Q3 for Persons 18+, 2000-2021 (in thousands)" xr:uid="{00000000-0004-0000-0000-000005000000}"/>
    <hyperlink ref="A19" location="'Tab 6'!A1" display="Table 6. Employment Statistics in Q3 for Persons 18+, no Bachelor's, 2000-2021 (in thousands)" xr:uid="{00000000-0004-0000-0000-000006000000}"/>
    <hyperlink ref="A18" location="'Tab 5'!A1" display="Table 5. Employment Statistics Q3 for Persons 18 to 64, No Bachelor's, 2000 to 2021 (in thousands)" xr:uid="{00000000-0004-0000-0000-000007000000}"/>
    <hyperlink ref="A21" location="'Tab 7'!A1" display="Table 7. Employment &amp; Unemployment for Natives &amp; Immigrants, Q3 2021 (in thousands)" xr:uid="{00000000-0004-0000-0000-000008000000}"/>
    <hyperlink ref="A6" location="'Fig 3'!A1" display="Figure 3. Labor Force Participation for Immigrants and U.S.-Born Men (ages 25 to 54) without a Bachelor's Degree, 2000-2022" xr:uid="{00000000-0004-0000-0000-000009000000}"/>
    <hyperlink ref="A26" location="'Figures 9-16, All'!A1" display="Figures 9-16. Employment &amp; Labor Force Participation by Nativity, Race, &amp; Education (Ages 18 to 64), Q1 of Peak Years: 2000, 2007, 2019, and 2022" xr:uid="{00000000-0004-0000-0000-00000A000000}"/>
    <hyperlink ref="A27" location="'Figures 17-24, Men 25-54'!A1" display="Figures 17-24. Employment &amp; Labor Force Participation by Nativity, Race, &amp; Education for Men (Ages 25 to 54), Q4 of Peak Years: 2000, 2006, 2019, and 2022" xr:uid="{00000000-0004-0000-0000-00000B000000}"/>
    <hyperlink ref="A28" location="'Figures 25-32, Women 25-54'!A1" display="Figures 25-32. Employment &amp; Labor Force Participation by Nativity, Race, &amp; Education for Women (Ages 25 to 54), Q1 of Peak Years: 2000, 2006, 2019, and 2022" xr:uid="{00000000-0004-0000-0000-00000C000000}"/>
    <hyperlink ref="A7" location="'Fig 4'!A1" display="Figure 4. Labor Force Participation for Immigrants and U.S.-Born Women (ages 25 to 54) without a Bachelor's Degree, 2000-2022" xr:uid="{00000000-0004-0000-0000-00000D000000}"/>
    <hyperlink ref="A29" location="'Figures 33-40, All 25-54 '!A1" display="Figures 33-40. Employment &amp; Labor Force Participation by Nativity, Race, Bachelor's/Non-bachelor's (Ages 25 to 54), Q4 of Peak Years: 2000, 2006, 2019, and 2022" xr:uid="{00000000-0004-0000-0000-00000E000000}"/>
    <hyperlink ref="A22" location="'Tab 8'!A1" display="Table 8. Employment, Unemployment and Labor Force Participation by Nativity, Race, Age, Sex &amp; Educaiton. Q1 2019 (in thousands)" xr:uid="{00000000-0004-0000-0000-00000F000000}"/>
    <hyperlink ref="A23" location="'Tab 9'!A1" display="Table 9. Employment, Unemployment and Labor Force Participation by Nativity, Race, Age, Sex &amp; Educaiton. Q1 2007 (in thousands)" xr:uid="{00000000-0004-0000-0000-000010000000}"/>
    <hyperlink ref="A24" location="'Tab 10'!A1" display="Table 10. Employment, Unemployment and Labor Force Participation by Nativity, Race, Age, Sex &amp; Educaiton. Q1 2000 (in thousands)" xr:uid="{00000000-0004-0000-0000-000011000000}"/>
    <hyperlink ref="A9" location="'Fig 5'!A1" display="Figure 5. Labor Force Participation for Immigrants and U.S.-Born (ages 18 to 64) without a Bachelor's Degree, 2000-2022" xr:uid="{00000000-0004-0000-0000-000012000000}"/>
    <hyperlink ref="A10" location="'Fig 6'!A1" display="Figure 6. Labor Force Participation for Immigrants and U.S.-Born (ages 18 to 64) without a Bachelor's Degree, Excluding Full-time Students, 2000-2022" xr:uid="{00000000-0004-0000-0000-000013000000}"/>
    <hyperlink ref="A11" location="'Fig 7'!A1" display="Figure 7. Labor Force Participation for Immigrants and U.S.-Born Men (ages 25 to 54) without a Bachelor's Degree, 2000-2022" xr:uid="{00000000-0004-0000-0000-000014000000}"/>
    <hyperlink ref="A12" location="'Fig 8'!A1" display="Figure 8. Labor Force Participation for Immigrants and U.S.-Born Women (ages 25 to 54) without a Bachelor's Degree, 2000-2022" xr:uid="{00000000-0004-0000-0000-000015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B050"/>
  </sheetPr>
  <dimension ref="B1:R36"/>
  <sheetViews>
    <sheetView zoomScaleNormal="100" workbookViewId="0">
      <selection activeCell="B33" sqref="B33"/>
    </sheetView>
  </sheetViews>
  <sheetFormatPr baseColWidth="10" defaultColWidth="9.1640625" defaultRowHeight="13" x14ac:dyDescent="0.15"/>
  <cols>
    <col min="1" max="1" width="2" style="3" customWidth="1"/>
    <col min="2" max="2" width="7.6640625" style="3" customWidth="1"/>
    <col min="3" max="3" width="10" style="3" bestFit="1" customWidth="1"/>
    <col min="4" max="4" width="14.1640625" style="3" customWidth="1"/>
    <col min="5" max="5" width="10" style="3" bestFit="1" customWidth="1"/>
    <col min="6" max="7" width="9.33203125" style="3" customWidth="1"/>
    <col min="8" max="8" width="7.6640625" style="3" customWidth="1"/>
    <col min="9" max="9" width="8.6640625" style="3" customWidth="1"/>
    <col min="10" max="10" width="9" style="3" customWidth="1"/>
    <col min="11" max="11" width="10.6640625" style="3" customWidth="1"/>
    <col min="12" max="12" width="8.33203125" style="3" customWidth="1"/>
    <col min="13" max="13" width="9.1640625" style="3" customWidth="1"/>
    <col min="14" max="14" width="9.33203125" style="3" bestFit="1" customWidth="1"/>
    <col min="15" max="16" width="13" style="3" customWidth="1"/>
    <col min="17" max="17" width="12.1640625" style="3" customWidth="1"/>
    <col min="18" max="18" width="13" style="3" customWidth="1"/>
    <col min="19" max="16384" width="9.1640625" style="3"/>
  </cols>
  <sheetData>
    <row r="1" spans="2:18" ht="14" thickBot="1" x14ac:dyDescent="0.2"/>
    <row r="2" spans="2:18" ht="26.75" customHeight="1" thickBot="1" x14ac:dyDescent="0.35">
      <c r="B2" s="1"/>
      <c r="C2" s="324" t="s">
        <v>121</v>
      </c>
      <c r="D2" s="325"/>
      <c r="E2" s="325"/>
      <c r="F2" s="325"/>
      <c r="G2" s="325"/>
      <c r="H2" s="325"/>
      <c r="I2" s="325"/>
      <c r="J2" s="325"/>
      <c r="K2" s="325"/>
      <c r="L2" s="325"/>
      <c r="M2" s="325"/>
      <c r="N2" s="325"/>
      <c r="O2" s="325"/>
      <c r="P2" s="325"/>
      <c r="Q2" s="325"/>
      <c r="R2" s="326"/>
    </row>
    <row r="3" spans="2:18" ht="87.75" customHeight="1" thickBot="1" x14ac:dyDescent="0.3">
      <c r="B3" s="2"/>
      <c r="C3" s="320" t="s">
        <v>34</v>
      </c>
      <c r="D3" s="327"/>
      <c r="E3" s="327"/>
      <c r="F3" s="327"/>
      <c r="G3" s="328" t="s">
        <v>35</v>
      </c>
      <c r="H3" s="329"/>
      <c r="I3" s="329"/>
      <c r="J3" s="330"/>
      <c r="K3" s="328" t="s">
        <v>47</v>
      </c>
      <c r="L3" s="329"/>
      <c r="M3" s="329"/>
      <c r="N3" s="330"/>
      <c r="O3" s="320" t="s">
        <v>48</v>
      </c>
      <c r="P3" s="331"/>
      <c r="Q3" s="320" t="s">
        <v>49</v>
      </c>
      <c r="R3" s="321"/>
    </row>
    <row r="4" spans="2:18" ht="20" thickBot="1" x14ac:dyDescent="0.3">
      <c r="B4" s="25"/>
      <c r="C4" s="336" t="s">
        <v>46</v>
      </c>
      <c r="D4" s="337"/>
      <c r="E4" s="333" t="s">
        <v>33</v>
      </c>
      <c r="F4" s="334"/>
      <c r="G4" s="336" t="s">
        <v>46</v>
      </c>
      <c r="H4" s="337"/>
      <c r="I4" s="333" t="s">
        <v>33</v>
      </c>
      <c r="J4" s="334"/>
      <c r="K4" s="336" t="s">
        <v>46</v>
      </c>
      <c r="L4" s="337"/>
      <c r="M4" s="333" t="s">
        <v>33</v>
      </c>
      <c r="N4" s="334"/>
      <c r="O4" s="332"/>
      <c r="P4" s="323"/>
      <c r="Q4" s="322"/>
      <c r="R4" s="323"/>
    </row>
    <row r="5" spans="2:18" ht="17" thickBot="1" x14ac:dyDescent="0.25">
      <c r="B5" s="120" t="s">
        <v>6</v>
      </c>
      <c r="C5" s="26" t="s">
        <v>16</v>
      </c>
      <c r="D5" s="27" t="s">
        <v>139</v>
      </c>
      <c r="E5" s="28" t="s">
        <v>16</v>
      </c>
      <c r="F5" s="29" t="s">
        <v>139</v>
      </c>
      <c r="G5" s="26" t="s">
        <v>16</v>
      </c>
      <c r="H5" s="27" t="s">
        <v>139</v>
      </c>
      <c r="I5" s="28" t="s">
        <v>16</v>
      </c>
      <c r="J5" s="29" t="s">
        <v>139</v>
      </c>
      <c r="K5" s="26" t="s">
        <v>16</v>
      </c>
      <c r="L5" s="27" t="s">
        <v>139</v>
      </c>
      <c r="M5" s="28" t="s">
        <v>16</v>
      </c>
      <c r="N5" s="29" t="s">
        <v>139</v>
      </c>
      <c r="O5" s="26" t="s">
        <v>16</v>
      </c>
      <c r="P5" s="28" t="s">
        <v>139</v>
      </c>
      <c r="Q5" s="26" t="s">
        <v>16</v>
      </c>
      <c r="R5" s="29" t="s">
        <v>139</v>
      </c>
    </row>
    <row r="6" spans="2:18" ht="15" x14ac:dyDescent="0.2">
      <c r="B6" s="53" t="s">
        <v>97</v>
      </c>
      <c r="C6" s="64">
        <v>114917.129</v>
      </c>
      <c r="D6" s="88">
        <v>0.74500974598487602</v>
      </c>
      <c r="E6" s="89">
        <v>18430.727999999999</v>
      </c>
      <c r="F6" s="90">
        <v>0.71635638609019103</v>
      </c>
      <c r="G6" s="64">
        <v>4361.9170000000004</v>
      </c>
      <c r="H6" s="88">
        <v>3.6569013135802582E-2</v>
      </c>
      <c r="I6" s="89">
        <v>772.303</v>
      </c>
      <c r="J6" s="90">
        <v>4.0217765622520739E-2</v>
      </c>
      <c r="K6" s="62">
        <v>34970.116000000002</v>
      </c>
      <c r="L6" s="88">
        <v>0.77328812975982331</v>
      </c>
      <c r="M6" s="89">
        <v>6525.4030000000002</v>
      </c>
      <c r="N6" s="90">
        <v>0.74637387568944158</v>
      </c>
      <c r="O6" s="101">
        <v>41495.519</v>
      </c>
      <c r="P6" s="97">
        <v>0.76944064193412165</v>
      </c>
      <c r="Q6" s="91">
        <v>46629.739000000001</v>
      </c>
      <c r="R6" s="90">
        <v>0.74091364682968597</v>
      </c>
    </row>
    <row r="7" spans="2:18" ht="15.75" customHeight="1" x14ac:dyDescent="0.2">
      <c r="B7" s="71" t="s">
        <v>98</v>
      </c>
      <c r="C7" s="70">
        <v>113513.963</v>
      </c>
      <c r="D7" s="72">
        <v>0.7284388006287239</v>
      </c>
      <c r="E7" s="73">
        <v>18675.465</v>
      </c>
      <c r="F7" s="74">
        <v>0.70457505504980422</v>
      </c>
      <c r="G7" s="70">
        <v>6142.5219999999999</v>
      </c>
      <c r="H7" s="72">
        <v>5.133463514326031E-2</v>
      </c>
      <c r="I7" s="73">
        <v>1218.2760000000001</v>
      </c>
      <c r="J7" s="74">
        <v>6.1239160598300743E-2</v>
      </c>
      <c r="K7" s="68">
        <v>36175.360999999997</v>
      </c>
      <c r="L7" s="72">
        <v>0.76785643032169437</v>
      </c>
      <c r="M7" s="73">
        <v>6612.2569999999996</v>
      </c>
      <c r="N7" s="74">
        <v>0.7505373312108452</v>
      </c>
      <c r="O7" s="102">
        <v>42787.617999999995</v>
      </c>
      <c r="P7" s="98">
        <v>0.76533879604280064</v>
      </c>
      <c r="Q7" s="75">
        <v>50148.415999999997</v>
      </c>
      <c r="R7" s="74">
        <v>0.72496978740189566</v>
      </c>
    </row>
    <row r="8" spans="2:18" ht="15" x14ac:dyDescent="0.2">
      <c r="B8" s="71" t="s">
        <v>99</v>
      </c>
      <c r="C8" s="70">
        <v>113797.17600000001</v>
      </c>
      <c r="D8" s="72">
        <v>0.72307760394220522</v>
      </c>
      <c r="E8" s="73">
        <v>18847.844000000001</v>
      </c>
      <c r="F8" s="74">
        <v>0.69219415722037969</v>
      </c>
      <c r="G8" s="70">
        <v>6564.2780000000002</v>
      </c>
      <c r="H8" s="72">
        <v>5.453804172222778E-2</v>
      </c>
      <c r="I8" s="73">
        <v>1317.4380000000001</v>
      </c>
      <c r="J8" s="74">
        <v>6.5331989902248838E-2</v>
      </c>
      <c r="K8" s="68">
        <v>37017.470999999998</v>
      </c>
      <c r="L8" s="72">
        <v>0.76478762324752192</v>
      </c>
      <c r="M8" s="73">
        <v>7063.8469999999998</v>
      </c>
      <c r="N8" s="74">
        <v>0.74057756309428768</v>
      </c>
      <c r="O8" s="102">
        <v>44081.317999999999</v>
      </c>
      <c r="P8" s="98">
        <v>0.76121671267928548</v>
      </c>
      <c r="Q8" s="75">
        <v>51963.034</v>
      </c>
      <c r="R8" s="74">
        <v>0.718522389061097</v>
      </c>
    </row>
    <row r="9" spans="2:18" ht="15" x14ac:dyDescent="0.2">
      <c r="B9" s="71" t="s">
        <v>100</v>
      </c>
      <c r="C9" s="70">
        <v>114235.8</v>
      </c>
      <c r="D9" s="72">
        <v>0.71601115975508312</v>
      </c>
      <c r="E9" s="73">
        <v>19698.682000000001</v>
      </c>
      <c r="F9" s="74">
        <v>0.69558141361204784</v>
      </c>
      <c r="G9" s="70">
        <v>6713.7820000000002</v>
      </c>
      <c r="H9" s="72">
        <v>5.5508930985805303E-2</v>
      </c>
      <c r="I9" s="73">
        <v>1248.768</v>
      </c>
      <c r="J9" s="74">
        <v>5.9614320597495163E-2</v>
      </c>
      <c r="K9" s="68">
        <v>38595.137999999999</v>
      </c>
      <c r="L9" s="72">
        <v>0.75809203839525374</v>
      </c>
      <c r="M9" s="73">
        <v>7372.2860000000001</v>
      </c>
      <c r="N9" s="74">
        <v>0.73967673992441174</v>
      </c>
      <c r="O9" s="102">
        <v>45967.423999999999</v>
      </c>
      <c r="P9" s="98">
        <v>0.75531601358375111</v>
      </c>
      <c r="Q9" s="75">
        <v>53929.974000000002</v>
      </c>
      <c r="R9" s="74">
        <v>0.7129314658649426</v>
      </c>
    </row>
    <row r="10" spans="2:18" ht="15.75" customHeight="1" x14ac:dyDescent="0.2">
      <c r="B10" s="71" t="s">
        <v>101</v>
      </c>
      <c r="C10" s="70">
        <v>115356.28599999999</v>
      </c>
      <c r="D10" s="72">
        <v>0.71550759945512987</v>
      </c>
      <c r="E10" s="73">
        <v>20163.444</v>
      </c>
      <c r="F10" s="74">
        <v>0.7095119947217946</v>
      </c>
      <c r="G10" s="70">
        <v>6359.0709999999999</v>
      </c>
      <c r="H10" s="72">
        <v>5.2245428652031155E-2</v>
      </c>
      <c r="I10" s="73">
        <v>1067.893</v>
      </c>
      <c r="J10" s="74">
        <v>5.0297962864985848E-2</v>
      </c>
      <c r="K10" s="68">
        <v>39507.648999999998</v>
      </c>
      <c r="L10" s="72">
        <v>0.75495030157172482</v>
      </c>
      <c r="M10" s="73">
        <v>7187.4129999999996</v>
      </c>
      <c r="N10" s="74">
        <v>0.74708905212227839</v>
      </c>
      <c r="O10" s="102">
        <v>46695.061999999998</v>
      </c>
      <c r="P10" s="98">
        <v>0.75377225467159248</v>
      </c>
      <c r="Q10" s="75">
        <v>54122.025999999998</v>
      </c>
      <c r="R10" s="74">
        <v>0.71460912859296655</v>
      </c>
    </row>
    <row r="11" spans="2:18" ht="15" customHeight="1" x14ac:dyDescent="0.2">
      <c r="B11" s="71" t="s">
        <v>102</v>
      </c>
      <c r="C11" s="70">
        <v>116942.33900000001</v>
      </c>
      <c r="D11" s="72">
        <v>0.71783954702885688</v>
      </c>
      <c r="E11" s="73">
        <v>20847.82</v>
      </c>
      <c r="F11" s="74">
        <v>0.71686246451245705</v>
      </c>
      <c r="G11" s="70">
        <v>5933.9189999999999</v>
      </c>
      <c r="H11" s="72">
        <v>4.8291827050918168E-2</v>
      </c>
      <c r="I11" s="73">
        <v>961.11800000000005</v>
      </c>
      <c r="J11" s="74">
        <v>4.4069912987051464E-2</v>
      </c>
      <c r="K11" s="68">
        <v>40032.485999999997</v>
      </c>
      <c r="L11" s="72">
        <v>0.7542643505986395</v>
      </c>
      <c r="M11" s="73">
        <v>7273.098</v>
      </c>
      <c r="N11" s="74">
        <v>0.74991097597155854</v>
      </c>
      <c r="O11" s="102">
        <v>47305.583999999995</v>
      </c>
      <c r="P11" s="98">
        <v>0.75360491790282857</v>
      </c>
      <c r="Q11" s="75">
        <v>54200.620999999999</v>
      </c>
      <c r="R11" s="74">
        <v>0.71769154227093623</v>
      </c>
    </row>
    <row r="12" spans="2:18" ht="15" x14ac:dyDescent="0.2">
      <c r="B12" s="60" t="s">
        <v>103</v>
      </c>
      <c r="C12" s="54">
        <v>118541.508</v>
      </c>
      <c r="D12" s="55">
        <v>0.72287672542545856</v>
      </c>
      <c r="E12" s="56">
        <v>21935.102999999999</v>
      </c>
      <c r="F12" s="57">
        <v>0.72883537306045054</v>
      </c>
      <c r="G12" s="54">
        <v>5477.8710000000001</v>
      </c>
      <c r="H12" s="55">
        <v>4.4169476126791445E-2</v>
      </c>
      <c r="I12" s="56">
        <v>808.24300000000005</v>
      </c>
      <c r="J12" s="57">
        <v>3.5537558985384125E-2</v>
      </c>
      <c r="K12" s="58">
        <v>39966.406999999999</v>
      </c>
      <c r="L12" s="55">
        <v>0.75628127306106885</v>
      </c>
      <c r="M12" s="56">
        <v>7352.7550000000001</v>
      </c>
      <c r="N12" s="57">
        <v>0.75569077868259416</v>
      </c>
      <c r="O12" s="103">
        <v>47319.161999999997</v>
      </c>
      <c r="P12" s="99">
        <v>0.75618970563698196</v>
      </c>
      <c r="Q12" s="59">
        <v>53605.275999999998</v>
      </c>
      <c r="R12" s="57">
        <v>0.72380072747334734</v>
      </c>
    </row>
    <row r="13" spans="2:18" ht="15.75" customHeight="1" x14ac:dyDescent="0.2">
      <c r="B13" s="71" t="s">
        <v>104</v>
      </c>
      <c r="C13" s="70">
        <v>118511.72</v>
      </c>
      <c r="D13" s="72">
        <v>0.71703905780487009</v>
      </c>
      <c r="E13" s="73">
        <v>22426.097000000002</v>
      </c>
      <c r="F13" s="74">
        <v>0.72021638256202647</v>
      </c>
      <c r="G13" s="70">
        <v>5783.2529999999997</v>
      </c>
      <c r="H13" s="72">
        <v>4.6528454533716339E-2</v>
      </c>
      <c r="I13" s="73">
        <v>1043.183</v>
      </c>
      <c r="J13" s="74">
        <v>4.4448871034816574E-2</v>
      </c>
      <c r="K13" s="68">
        <v>40984.336000000003</v>
      </c>
      <c r="L13" s="72">
        <v>0.75202984421964159</v>
      </c>
      <c r="M13" s="73">
        <v>7668.7190000000001</v>
      </c>
      <c r="N13" s="74">
        <v>0.75371831054397553</v>
      </c>
      <c r="O13" s="102">
        <v>48653.055</v>
      </c>
      <c r="P13" s="98">
        <v>0.75229751646937348</v>
      </c>
      <c r="Q13" s="75">
        <v>55479.491000000002</v>
      </c>
      <c r="R13" s="74">
        <v>0.71754275850272831</v>
      </c>
    </row>
    <row r="14" spans="2:18" ht="15" x14ac:dyDescent="0.2">
      <c r="B14" s="71" t="s">
        <v>105</v>
      </c>
      <c r="C14" s="70">
        <v>116646.946</v>
      </c>
      <c r="D14" s="72">
        <v>0.70105556971559946</v>
      </c>
      <c r="E14" s="73">
        <v>21720.43</v>
      </c>
      <c r="F14" s="74">
        <v>0.70162279037612241</v>
      </c>
      <c r="G14" s="70">
        <v>8304.42</v>
      </c>
      <c r="H14" s="72">
        <v>6.6461218199087152E-2</v>
      </c>
      <c r="I14" s="73">
        <v>1559.12</v>
      </c>
      <c r="J14" s="74">
        <v>6.697380318777639E-2</v>
      </c>
      <c r="K14" s="68">
        <v>41436.222999999998</v>
      </c>
      <c r="L14" s="72">
        <v>0.75096566246897178</v>
      </c>
      <c r="M14" s="73">
        <v>7677.8680000000004</v>
      </c>
      <c r="N14" s="74">
        <v>0.75198616370396265</v>
      </c>
      <c r="O14" s="102">
        <v>49114.091</v>
      </c>
      <c r="P14" s="98">
        <v>0.75112574801550458</v>
      </c>
      <c r="Q14" s="75">
        <v>58977.630999999994</v>
      </c>
      <c r="R14" s="74">
        <v>0.70114454935259651</v>
      </c>
    </row>
    <row r="15" spans="2:18" ht="15" x14ac:dyDescent="0.2">
      <c r="B15" s="71" t="s">
        <v>106</v>
      </c>
      <c r="C15" s="70">
        <v>111435.749</v>
      </c>
      <c r="D15" s="72">
        <v>0.66568719579969282</v>
      </c>
      <c r="E15" s="73">
        <v>21022.554</v>
      </c>
      <c r="F15" s="74">
        <v>0.67722070560466063</v>
      </c>
      <c r="G15" s="70">
        <v>11781.626</v>
      </c>
      <c r="H15" s="72">
        <v>9.5616596279542554E-2</v>
      </c>
      <c r="I15" s="73">
        <v>2350.8609999999999</v>
      </c>
      <c r="J15" s="74">
        <v>0.10057841355232001</v>
      </c>
      <c r="K15" s="68">
        <v>44182.192999999999</v>
      </c>
      <c r="L15" s="72">
        <v>0.73606746105820298</v>
      </c>
      <c r="M15" s="73">
        <v>7668.982</v>
      </c>
      <c r="N15" s="74">
        <v>0.75295135874977692</v>
      </c>
      <c r="O15" s="102">
        <v>51851.175000000003</v>
      </c>
      <c r="P15" s="98">
        <v>0.73870861941928456</v>
      </c>
      <c r="Q15" s="75">
        <v>65983.662000000011</v>
      </c>
      <c r="R15" s="74">
        <v>0.66749138973704469</v>
      </c>
    </row>
    <row r="16" spans="2:18" ht="15" x14ac:dyDescent="0.2">
      <c r="B16" s="67" t="s">
        <v>107</v>
      </c>
      <c r="C16" s="70">
        <v>111557.15</v>
      </c>
      <c r="D16" s="72">
        <v>0.6639689451719647</v>
      </c>
      <c r="E16" s="73">
        <v>21496.638999999999</v>
      </c>
      <c r="F16" s="74">
        <v>0.67767014623255795</v>
      </c>
      <c r="G16" s="70">
        <v>11251.974</v>
      </c>
      <c r="H16" s="72">
        <v>9.1621645310327279E-2</v>
      </c>
      <c r="I16" s="73">
        <v>2357.21</v>
      </c>
      <c r="J16" s="74">
        <v>9.8818853091591219E-2</v>
      </c>
      <c r="K16" s="68">
        <v>45206.49</v>
      </c>
      <c r="L16" s="72">
        <v>0.73093875668007857</v>
      </c>
      <c r="M16" s="73">
        <v>7867.5410000000002</v>
      </c>
      <c r="N16" s="74">
        <v>0.75197994161037707</v>
      </c>
      <c r="O16" s="102">
        <v>53074.030999999995</v>
      </c>
      <c r="P16" s="98">
        <v>0.73428042907862978</v>
      </c>
      <c r="Q16" s="75">
        <v>66683.214999999997</v>
      </c>
      <c r="R16" s="74">
        <v>0.66614491223669292</v>
      </c>
    </row>
    <row r="17" spans="2:18" ht="15" x14ac:dyDescent="0.2">
      <c r="B17" s="67" t="s">
        <v>108</v>
      </c>
      <c r="C17" s="70">
        <v>112215.61</v>
      </c>
      <c r="D17" s="72">
        <v>0.66648164573929247</v>
      </c>
      <c r="E17" s="73">
        <v>21826.906999999999</v>
      </c>
      <c r="F17" s="74">
        <v>0.68535424365042186</v>
      </c>
      <c r="G17" s="70">
        <v>10242.886</v>
      </c>
      <c r="H17" s="72">
        <v>8.3643735098624772E-2</v>
      </c>
      <c r="I17" s="73">
        <v>2071.9290000000001</v>
      </c>
      <c r="J17" s="74">
        <v>8.6695812298138705E-2</v>
      </c>
      <c r="K17" s="68">
        <v>45911.646999999997</v>
      </c>
      <c r="L17" s="72">
        <v>0.72731717047956657</v>
      </c>
      <c r="M17" s="73">
        <v>7948.7920000000004</v>
      </c>
      <c r="N17" s="74">
        <v>0.75041180460912194</v>
      </c>
      <c r="O17" s="102">
        <v>53860.438999999998</v>
      </c>
      <c r="P17" s="98">
        <v>0.730990717102729</v>
      </c>
      <c r="Q17" s="75">
        <v>66175.254000000001</v>
      </c>
      <c r="R17" s="74">
        <v>0.66948361441902171</v>
      </c>
    </row>
    <row r="18" spans="2:18" ht="15" x14ac:dyDescent="0.2">
      <c r="B18" s="67" t="s">
        <v>109</v>
      </c>
      <c r="C18" s="70">
        <v>113644.857</v>
      </c>
      <c r="D18" s="72">
        <v>0.67372050861756272</v>
      </c>
      <c r="E18" s="73">
        <v>22465.803</v>
      </c>
      <c r="F18" s="74">
        <v>0.68232149517734553</v>
      </c>
      <c r="G18" s="70">
        <v>9321.2860000000001</v>
      </c>
      <c r="H18" s="72">
        <v>7.5803678741066138E-2</v>
      </c>
      <c r="I18" s="73">
        <v>1886.963</v>
      </c>
      <c r="J18" s="74">
        <v>7.7484545287381315E-2</v>
      </c>
      <c r="K18" s="68">
        <v>45716.353000000003</v>
      </c>
      <c r="L18" s="72">
        <v>0.72897986403995352</v>
      </c>
      <c r="M18" s="73">
        <v>8572.7729999999992</v>
      </c>
      <c r="N18" s="74">
        <v>0.7396315061083738</v>
      </c>
      <c r="O18" s="102">
        <v>54289.126000000004</v>
      </c>
      <c r="P18" s="98">
        <v>0.7307194328837141</v>
      </c>
      <c r="Q18" s="75">
        <v>65497.375</v>
      </c>
      <c r="R18" s="74">
        <v>0.67512517544253636</v>
      </c>
    </row>
    <row r="19" spans="2:18" ht="15" customHeight="1" x14ac:dyDescent="0.2">
      <c r="B19" s="67" t="s">
        <v>110</v>
      </c>
      <c r="C19" s="70">
        <v>113767.435</v>
      </c>
      <c r="D19" s="72">
        <v>0.67231131931859134</v>
      </c>
      <c r="E19" s="73">
        <v>22936.441999999999</v>
      </c>
      <c r="F19" s="74">
        <v>0.68829459305141349</v>
      </c>
      <c r="G19" s="70">
        <v>8360.1769999999997</v>
      </c>
      <c r="H19" s="72">
        <v>6.8454437641833205E-2</v>
      </c>
      <c r="I19" s="73">
        <v>1575.4780000000001</v>
      </c>
      <c r="J19" s="74">
        <v>6.427395324397274E-2</v>
      </c>
      <c r="K19" s="68">
        <v>47090.771999999997</v>
      </c>
      <c r="L19" s="72">
        <v>0.72171598093029887</v>
      </c>
      <c r="M19" s="73">
        <v>8811.6630000000005</v>
      </c>
      <c r="N19" s="74">
        <v>0.73557276238872626</v>
      </c>
      <c r="O19" s="102">
        <v>55902.434999999998</v>
      </c>
      <c r="P19" s="98">
        <v>0.72399579293115091</v>
      </c>
      <c r="Q19" s="75">
        <v>65838.09</v>
      </c>
      <c r="R19" s="74">
        <v>0.67494099630226267</v>
      </c>
    </row>
    <row r="20" spans="2:18" ht="15" x14ac:dyDescent="0.2">
      <c r="B20" s="67" t="s">
        <v>111</v>
      </c>
      <c r="C20" s="70">
        <v>115577.432</v>
      </c>
      <c r="D20" s="72">
        <v>0.68343016954151692</v>
      </c>
      <c r="E20" s="73">
        <v>23901.278999999999</v>
      </c>
      <c r="F20" s="74">
        <v>0.69929527681453463</v>
      </c>
      <c r="G20" s="70">
        <v>6849.55</v>
      </c>
      <c r="H20" s="72">
        <v>5.594804256466928E-2</v>
      </c>
      <c r="I20" s="73">
        <v>1331.242</v>
      </c>
      <c r="J20" s="74">
        <v>5.2758977194549847E-2</v>
      </c>
      <c r="K20" s="68">
        <v>46686.758000000002</v>
      </c>
      <c r="L20" s="72">
        <v>0.72393279221428131</v>
      </c>
      <c r="M20" s="73">
        <v>8946.5730000000003</v>
      </c>
      <c r="N20" s="74">
        <v>0.7382442905010882</v>
      </c>
      <c r="O20" s="102">
        <v>55633.331000000006</v>
      </c>
      <c r="P20" s="98">
        <v>0.72633894709736802</v>
      </c>
      <c r="Q20" s="75">
        <v>63814.123000000007</v>
      </c>
      <c r="R20" s="74">
        <v>0.6860975286516986</v>
      </c>
    </row>
    <row r="21" spans="2:18" ht="15" customHeight="1" x14ac:dyDescent="0.2">
      <c r="B21" s="67" t="s">
        <v>112</v>
      </c>
      <c r="C21" s="70">
        <v>116919.258</v>
      </c>
      <c r="D21" s="72">
        <v>0.6872937859400513</v>
      </c>
      <c r="E21" s="73">
        <v>24168.238000000001</v>
      </c>
      <c r="F21" s="74">
        <v>0.70054512587368722</v>
      </c>
      <c r="G21" s="70">
        <v>6144.518</v>
      </c>
      <c r="H21" s="72">
        <v>4.9929542223700336E-2</v>
      </c>
      <c r="I21" s="73">
        <v>1121.1500000000001</v>
      </c>
      <c r="J21" s="74">
        <v>4.4332824503305494E-2</v>
      </c>
      <c r="K21" s="68">
        <v>47051.625</v>
      </c>
      <c r="L21" s="72">
        <v>0.72341349035176417</v>
      </c>
      <c r="M21" s="73">
        <v>9209.7999999999993</v>
      </c>
      <c r="N21" s="74">
        <v>0.73304299220028024</v>
      </c>
      <c r="O21" s="102">
        <v>56261.425000000003</v>
      </c>
      <c r="P21" s="98">
        <v>0.72503707934530515</v>
      </c>
      <c r="Q21" s="75">
        <v>63527.092999999993</v>
      </c>
      <c r="R21" s="74">
        <v>0.68952803751447078</v>
      </c>
    </row>
    <row r="22" spans="2:18" ht="15.75" customHeight="1" x14ac:dyDescent="0.2">
      <c r="B22" s="67" t="s">
        <v>113</v>
      </c>
      <c r="C22" s="70">
        <v>118360.675</v>
      </c>
      <c r="D22" s="72">
        <v>0.6945015849725501</v>
      </c>
      <c r="E22" s="73">
        <v>24844.331999999999</v>
      </c>
      <c r="F22" s="74">
        <v>0.70151371501129201</v>
      </c>
      <c r="G22" s="70">
        <v>5776.8819999999996</v>
      </c>
      <c r="H22" s="72">
        <v>4.6536134104846284E-2</v>
      </c>
      <c r="I22" s="73">
        <v>1097.4670000000001</v>
      </c>
      <c r="J22" s="74">
        <v>4.2304968903660083E-2</v>
      </c>
      <c r="K22" s="68">
        <v>46287.792000000001</v>
      </c>
      <c r="L22" s="72">
        <v>0.72839843209005251</v>
      </c>
      <c r="M22" s="73">
        <v>9473.52</v>
      </c>
      <c r="N22" s="74">
        <v>0.73250219770715608</v>
      </c>
      <c r="O22" s="102">
        <v>55761.312000000005</v>
      </c>
      <c r="P22" s="98">
        <v>0.72910449357849927</v>
      </c>
      <c r="Q22" s="75">
        <v>62635.661</v>
      </c>
      <c r="R22" s="74">
        <v>0.69570803666455261</v>
      </c>
    </row>
    <row r="23" spans="2:18" ht="15" x14ac:dyDescent="0.2">
      <c r="B23" s="67" t="s">
        <v>114</v>
      </c>
      <c r="C23" s="70">
        <v>119640.564</v>
      </c>
      <c r="D23" s="72">
        <v>0.70129046332818568</v>
      </c>
      <c r="E23" s="73">
        <v>25043.501</v>
      </c>
      <c r="F23" s="74">
        <v>0.71259137977159626</v>
      </c>
      <c r="G23" s="70">
        <v>4996.0330000000004</v>
      </c>
      <c r="H23" s="72">
        <v>4.0084799491115763E-2</v>
      </c>
      <c r="I23" s="73">
        <v>955.98</v>
      </c>
      <c r="J23" s="74">
        <v>3.6769195508171877E-2</v>
      </c>
      <c r="K23" s="68">
        <v>45963.989000000001</v>
      </c>
      <c r="L23" s="72">
        <v>0.73057543307617956</v>
      </c>
      <c r="M23" s="73">
        <v>9144.7849999999999</v>
      </c>
      <c r="N23" s="74">
        <v>0.73979297220206564</v>
      </c>
      <c r="O23" s="102">
        <v>55108.774000000005</v>
      </c>
      <c r="P23" s="98">
        <v>0.73214992518986577</v>
      </c>
      <c r="Q23" s="75">
        <v>61060.787000000004</v>
      </c>
      <c r="R23" s="74">
        <v>0.70322082712426748</v>
      </c>
    </row>
    <row r="24" spans="2:18" ht="15" x14ac:dyDescent="0.2">
      <c r="B24" s="76" t="s">
        <v>115</v>
      </c>
      <c r="C24" s="70">
        <v>120631.60400000001</v>
      </c>
      <c r="D24" s="72">
        <v>0.70728388704312317</v>
      </c>
      <c r="E24" s="73">
        <v>26212.433000000001</v>
      </c>
      <c r="F24" s="74">
        <v>0.72422393732764834</v>
      </c>
      <c r="G24" s="70">
        <v>4656.7759999999998</v>
      </c>
      <c r="H24" s="72">
        <v>3.7168458878628644E-2</v>
      </c>
      <c r="I24" s="73">
        <v>863.1</v>
      </c>
      <c r="J24" s="74">
        <v>3.1877488801420828E-2</v>
      </c>
      <c r="K24" s="68">
        <v>45267.752</v>
      </c>
      <c r="L24" s="72">
        <v>0.73458736740113229</v>
      </c>
      <c r="M24" s="73">
        <v>9118.2900000000009</v>
      </c>
      <c r="N24" s="74">
        <v>0.7480705478390608</v>
      </c>
      <c r="O24" s="102">
        <v>54386.042000000001</v>
      </c>
      <c r="P24" s="98">
        <v>0.73694774443844502</v>
      </c>
      <c r="Q24" s="75">
        <v>59905.917999999998</v>
      </c>
      <c r="R24" s="74">
        <v>0.71024942665646529</v>
      </c>
    </row>
    <row r="25" spans="2:18" ht="15" x14ac:dyDescent="0.2">
      <c r="B25" s="60" t="s">
        <v>116</v>
      </c>
      <c r="C25" s="54">
        <v>122259.568</v>
      </c>
      <c r="D25" s="55">
        <v>0.71472656438624083</v>
      </c>
      <c r="E25" s="56">
        <v>25857.147000000001</v>
      </c>
      <c r="F25" s="57">
        <v>0.73208690609550264</v>
      </c>
      <c r="G25" s="54">
        <v>4452.2259999999997</v>
      </c>
      <c r="H25" s="55">
        <v>3.5136634558263768E-2</v>
      </c>
      <c r="I25" s="56">
        <v>740.92100000000005</v>
      </c>
      <c r="J25" s="57">
        <v>2.7856196171842259E-2</v>
      </c>
      <c r="K25" s="58">
        <v>44346.025999999998</v>
      </c>
      <c r="L25" s="55">
        <v>0.74075417306265212</v>
      </c>
      <c r="M25" s="56">
        <v>8721.7099999999991</v>
      </c>
      <c r="N25" s="57">
        <v>0.75306441620329556</v>
      </c>
      <c r="O25" s="103">
        <v>53067.735999999997</v>
      </c>
      <c r="P25" s="99">
        <v>0.74286096691560488</v>
      </c>
      <c r="Q25" s="59">
        <v>58260.883000000002</v>
      </c>
      <c r="R25" s="57">
        <v>0.71769763983782775</v>
      </c>
    </row>
    <row r="26" spans="2:18" ht="15" x14ac:dyDescent="0.2">
      <c r="B26" s="67" t="s">
        <v>117</v>
      </c>
      <c r="C26" s="70">
        <v>116075.272</v>
      </c>
      <c r="D26" s="72">
        <v>0.67971257738084279</v>
      </c>
      <c r="E26" s="73">
        <v>23912.608</v>
      </c>
      <c r="F26" s="74">
        <v>0.68403839339623373</v>
      </c>
      <c r="G26" s="70">
        <v>7980.6289999999999</v>
      </c>
      <c r="H26" s="72">
        <v>6.4330909982266787E-2</v>
      </c>
      <c r="I26" s="73">
        <v>1855.798</v>
      </c>
      <c r="J26" s="74">
        <v>7.2018346808102915E-2</v>
      </c>
      <c r="K26" s="68">
        <v>46715.21</v>
      </c>
      <c r="L26" s="72">
        <v>0.72644547589785247</v>
      </c>
      <c r="M26" s="73">
        <v>9189.5849999999991</v>
      </c>
      <c r="N26" s="74">
        <v>0.73712491086801868</v>
      </c>
      <c r="O26" s="102">
        <v>55904.794999999998</v>
      </c>
      <c r="P26" s="98">
        <v>0.72826015154627954</v>
      </c>
      <c r="Q26" s="75">
        <v>65741.221999999994</v>
      </c>
      <c r="R26" s="74">
        <v>0.68044763059336155</v>
      </c>
    </row>
    <row r="27" spans="2:18" ht="15" customHeight="1" x14ac:dyDescent="0.2">
      <c r="B27" s="67" t="s">
        <v>118</v>
      </c>
      <c r="C27" s="70">
        <v>118818.649</v>
      </c>
      <c r="D27" s="72">
        <v>0.70261599528408147</v>
      </c>
      <c r="E27" s="73">
        <v>26060.208999999999</v>
      </c>
      <c r="F27" s="74">
        <v>0.72356936961620533</v>
      </c>
      <c r="G27" s="70">
        <v>5014.0609999999997</v>
      </c>
      <c r="H27" s="72">
        <v>4.0490602200339468E-2</v>
      </c>
      <c r="I27" s="73">
        <v>1031.5029999999999</v>
      </c>
      <c r="J27" s="74">
        <v>3.8074485658196863E-2</v>
      </c>
      <c r="K27" s="68">
        <v>45276.233999999997</v>
      </c>
      <c r="L27" s="72">
        <v>0.73226588180930285</v>
      </c>
      <c r="M27" s="73">
        <v>8924.4740000000002</v>
      </c>
      <c r="N27" s="74">
        <v>0.75220935387217291</v>
      </c>
      <c r="O27" s="102">
        <v>54200.707999999999</v>
      </c>
      <c r="P27" s="98">
        <v>0.73576758732584358</v>
      </c>
      <c r="Q27" s="75">
        <v>60246.271999999997</v>
      </c>
      <c r="R27" s="74">
        <v>0.70629502099523345</v>
      </c>
    </row>
    <row r="28" spans="2:18" ht="16" thickBot="1" x14ac:dyDescent="0.25">
      <c r="B28" s="81" t="s">
        <v>119</v>
      </c>
      <c r="C28" s="82">
        <v>120297.577</v>
      </c>
      <c r="D28" s="83">
        <f>C28/(C28+G28+K28)</f>
        <v>0.70990994224468285</v>
      </c>
      <c r="E28" s="84">
        <v>27723.351999999999</v>
      </c>
      <c r="F28" s="85">
        <f>E28/(E28+I28+M28)</f>
        <v>0.73405836927785362</v>
      </c>
      <c r="G28" s="82">
        <v>4295.2079999999996</v>
      </c>
      <c r="H28" s="83">
        <f>G28/(G28+C28)</f>
        <v>3.4473970543318376E-2</v>
      </c>
      <c r="I28" s="84">
        <v>898.41399999999999</v>
      </c>
      <c r="J28" s="85">
        <f>I28/(I28+E28)</f>
        <v>3.1389188214312143E-2</v>
      </c>
      <c r="K28" s="86">
        <v>44861.915999999997</v>
      </c>
      <c r="L28" s="83">
        <f>(C28+G28)/(C28+G28+K28)</f>
        <v>0.73525717648871836</v>
      </c>
      <c r="M28" s="84">
        <v>9145.4650000000001</v>
      </c>
      <c r="N28" s="85">
        <f>(E28+I28)/(E28+I28+M28)</f>
        <v>0.75784655750907448</v>
      </c>
      <c r="O28" s="104">
        <v>54007.381000000001</v>
      </c>
      <c r="P28" s="100">
        <f>(C28+E28+G28+I28)/(C28+E28+G28+I28+K28+M28)</f>
        <v>0.73937420388494401</v>
      </c>
      <c r="Q28" s="87">
        <f>O28+G28+I28</f>
        <v>59201.002999999997</v>
      </c>
      <c r="R28" s="85">
        <f>(C28+E28)/(C28+E28+G28+I28+K28+M28)</f>
        <v>0.71431111355529686</v>
      </c>
    </row>
    <row r="29" spans="2:18" x14ac:dyDescent="0.15">
      <c r="B29" s="310" t="s">
        <v>122</v>
      </c>
      <c r="C29" s="335"/>
      <c r="D29" s="335"/>
      <c r="E29" s="335"/>
      <c r="F29" s="335"/>
      <c r="G29" s="335"/>
      <c r="H29" s="335"/>
      <c r="I29" s="335"/>
      <c r="J29" s="335"/>
      <c r="K29" s="335"/>
      <c r="L29" s="335"/>
      <c r="M29" s="335"/>
      <c r="N29" s="335"/>
      <c r="O29" s="335"/>
      <c r="P29" s="95"/>
      <c r="Q29" s="4"/>
      <c r="R29" s="5"/>
    </row>
    <row r="30" spans="2:18" ht="27" customHeight="1" x14ac:dyDescent="0.15">
      <c r="B30" s="335"/>
      <c r="C30" s="335"/>
      <c r="D30" s="335"/>
      <c r="E30" s="335"/>
      <c r="F30" s="335"/>
      <c r="G30" s="335"/>
      <c r="H30" s="335"/>
      <c r="I30" s="335"/>
      <c r="J30" s="335"/>
      <c r="K30" s="335"/>
      <c r="L30" s="335"/>
      <c r="M30" s="335"/>
      <c r="N30" s="335"/>
      <c r="O30" s="335"/>
      <c r="P30" s="95"/>
      <c r="Q30" s="109"/>
      <c r="R30" s="5"/>
    </row>
    <row r="31" spans="2:18" ht="17.5" customHeight="1" x14ac:dyDescent="0.15">
      <c r="B31" s="310" t="s">
        <v>158</v>
      </c>
      <c r="C31" s="319"/>
      <c r="D31" s="319"/>
      <c r="E31" s="319"/>
      <c r="F31" s="319"/>
      <c r="G31" s="319"/>
      <c r="H31" s="319"/>
      <c r="I31" s="319"/>
      <c r="J31" s="319"/>
      <c r="K31" s="319"/>
      <c r="L31" s="319"/>
      <c r="M31" s="95"/>
      <c r="N31" s="95"/>
      <c r="O31" s="95"/>
      <c r="P31" s="95"/>
      <c r="Q31" s="4"/>
      <c r="R31" s="5"/>
    </row>
    <row r="32" spans="2:18" ht="15" x14ac:dyDescent="0.15">
      <c r="B32" s="33" t="s">
        <v>157</v>
      </c>
      <c r="C32" s="4"/>
      <c r="D32" s="5"/>
      <c r="E32" s="4"/>
      <c r="F32" s="5"/>
      <c r="G32" s="4"/>
      <c r="H32" s="5"/>
      <c r="I32" s="4"/>
      <c r="J32" s="5"/>
      <c r="K32" s="5"/>
      <c r="L32" s="4"/>
      <c r="M32" s="5"/>
      <c r="N32" s="4"/>
      <c r="O32" s="5"/>
      <c r="P32" s="5"/>
      <c r="Q32" s="4"/>
      <c r="R32" s="5"/>
    </row>
    <row r="33" spans="2:18" ht="15" customHeight="1" x14ac:dyDescent="0.15">
      <c r="B33" s="33" t="s">
        <v>159</v>
      </c>
      <c r="C33" s="4"/>
      <c r="D33" s="5"/>
      <c r="E33" s="4"/>
      <c r="F33" s="5"/>
      <c r="G33" s="4"/>
      <c r="H33" s="5"/>
      <c r="I33" s="4"/>
      <c r="J33" s="5"/>
      <c r="K33" s="5"/>
      <c r="L33" s="4"/>
      <c r="M33" s="5"/>
      <c r="N33" s="4"/>
      <c r="O33" s="5"/>
      <c r="P33" s="5"/>
      <c r="Q33" s="4"/>
      <c r="R33" s="5"/>
    </row>
    <row r="34" spans="2:18" ht="15" x14ac:dyDescent="0.15">
      <c r="B34" s="33" t="s">
        <v>160</v>
      </c>
      <c r="C34" s="4"/>
      <c r="D34" s="5"/>
      <c r="E34" s="4"/>
      <c r="F34" s="5"/>
      <c r="G34" s="4"/>
      <c r="H34" s="5"/>
      <c r="I34" s="4"/>
      <c r="J34" s="5"/>
      <c r="K34" s="5"/>
      <c r="L34" s="6"/>
      <c r="M34" s="4"/>
      <c r="N34" s="5"/>
      <c r="O34" s="4"/>
      <c r="P34" s="4"/>
      <c r="Q34" s="5"/>
    </row>
    <row r="35" spans="2:18" ht="15" x14ac:dyDescent="0.15">
      <c r="B35" s="34" t="s">
        <v>161</v>
      </c>
      <c r="E35" s="7"/>
      <c r="F35" s="7"/>
      <c r="G35" s="7"/>
    </row>
    <row r="36" spans="2:18" x14ac:dyDescent="0.15">
      <c r="E36" s="7"/>
      <c r="G36" s="7"/>
      <c r="K36" s="7"/>
    </row>
  </sheetData>
  <mergeCells count="14">
    <mergeCell ref="B31:L31"/>
    <mergeCell ref="Q3:R4"/>
    <mergeCell ref="C2:R2"/>
    <mergeCell ref="C3:F3"/>
    <mergeCell ref="G3:J3"/>
    <mergeCell ref="K3:N3"/>
    <mergeCell ref="O3:P4"/>
    <mergeCell ref="M4:N4"/>
    <mergeCell ref="B29:O30"/>
    <mergeCell ref="C4:D4"/>
    <mergeCell ref="E4:F4"/>
    <mergeCell ref="G4:H4"/>
    <mergeCell ref="I4:J4"/>
    <mergeCell ref="K4:L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B050"/>
  </sheetPr>
  <dimension ref="B1:K29"/>
  <sheetViews>
    <sheetView zoomScaleNormal="100" workbookViewId="0"/>
  </sheetViews>
  <sheetFormatPr baseColWidth="10" defaultColWidth="9.1640625" defaultRowHeight="13" x14ac:dyDescent="0.15"/>
  <cols>
    <col min="1" max="1" width="5" style="3" customWidth="1"/>
    <col min="2" max="2" width="9.1640625" style="3"/>
    <col min="3" max="3" width="10" style="3" bestFit="1" customWidth="1"/>
    <col min="4" max="4" width="14.33203125" style="3" customWidth="1"/>
    <col min="5" max="5" width="10" style="3" bestFit="1" customWidth="1"/>
    <col min="6" max="6" width="13" style="3" customWidth="1"/>
    <col min="7" max="7" width="11.1640625" style="3" customWidth="1"/>
    <col min="8" max="8" width="12.33203125" style="3" customWidth="1"/>
    <col min="9" max="16384" width="9.1640625" style="3"/>
  </cols>
  <sheetData>
    <row r="1" spans="2:11" ht="82.5" customHeight="1" thickBot="1" x14ac:dyDescent="0.35">
      <c r="B1" s="324" t="s">
        <v>123</v>
      </c>
      <c r="C1" s="325"/>
      <c r="D1" s="325"/>
      <c r="E1" s="325"/>
      <c r="F1" s="325"/>
      <c r="G1" s="325"/>
      <c r="H1" s="326"/>
    </row>
    <row r="2" spans="2:11" ht="61.5" customHeight="1" thickBot="1" x14ac:dyDescent="0.35">
      <c r="B2" s="1"/>
      <c r="C2" s="340" t="s">
        <v>12</v>
      </c>
      <c r="D2" s="341"/>
      <c r="E2" s="342" t="s">
        <v>13</v>
      </c>
      <c r="F2" s="341"/>
      <c r="G2" s="343" t="s">
        <v>50</v>
      </c>
      <c r="H2" s="344"/>
    </row>
    <row r="3" spans="2:11" ht="18.75" customHeight="1" thickBot="1" x14ac:dyDescent="0.25">
      <c r="B3" s="119" t="s">
        <v>6</v>
      </c>
      <c r="C3" s="22" t="s">
        <v>46</v>
      </c>
      <c r="D3" s="23" t="s">
        <v>22</v>
      </c>
      <c r="E3" s="24" t="s">
        <v>46</v>
      </c>
      <c r="F3" s="23" t="s">
        <v>22</v>
      </c>
      <c r="G3" s="22" t="s">
        <v>46</v>
      </c>
      <c r="H3" s="23" t="s">
        <v>22</v>
      </c>
    </row>
    <row r="4" spans="2:11" ht="15" x14ac:dyDescent="0.2">
      <c r="B4" s="53" t="s">
        <v>97</v>
      </c>
      <c r="C4" s="64">
        <v>118816</v>
      </c>
      <c r="D4" s="63">
        <v>18797</v>
      </c>
      <c r="E4" s="62">
        <v>4461</v>
      </c>
      <c r="F4" s="63">
        <v>789</v>
      </c>
      <c r="G4" s="64">
        <v>2472</v>
      </c>
      <c r="H4" s="63">
        <v>682</v>
      </c>
      <c r="J4" s="7"/>
      <c r="K4" s="7"/>
    </row>
    <row r="5" spans="2:11" ht="15" x14ac:dyDescent="0.2">
      <c r="B5" s="71" t="s">
        <v>98</v>
      </c>
      <c r="C5" s="70">
        <v>117429</v>
      </c>
      <c r="D5" s="69">
        <v>19079</v>
      </c>
      <c r="E5" s="68">
        <v>6277</v>
      </c>
      <c r="F5" s="69">
        <v>1244</v>
      </c>
      <c r="G5" s="70">
        <v>3236</v>
      </c>
      <c r="H5" s="69">
        <v>973</v>
      </c>
      <c r="J5" s="7"/>
      <c r="K5" s="7"/>
    </row>
    <row r="6" spans="2:11" ht="15" x14ac:dyDescent="0.2">
      <c r="B6" s="71" t="s">
        <v>99</v>
      </c>
      <c r="C6" s="70">
        <v>117624</v>
      </c>
      <c r="D6" s="69">
        <v>19320</v>
      </c>
      <c r="E6" s="68">
        <v>6711</v>
      </c>
      <c r="F6" s="69">
        <v>1338</v>
      </c>
      <c r="G6" s="70">
        <v>3250</v>
      </c>
      <c r="H6" s="69">
        <v>920</v>
      </c>
      <c r="J6" s="7"/>
      <c r="K6" s="7"/>
    </row>
    <row r="7" spans="2:11" ht="15" x14ac:dyDescent="0.2">
      <c r="B7" s="71" t="s">
        <v>100</v>
      </c>
      <c r="C7" s="70">
        <v>118437</v>
      </c>
      <c r="D7" s="69">
        <v>20188</v>
      </c>
      <c r="E7" s="68">
        <v>6857</v>
      </c>
      <c r="F7" s="69">
        <v>1271</v>
      </c>
      <c r="G7" s="70">
        <v>3577</v>
      </c>
      <c r="H7" s="69">
        <v>1060</v>
      </c>
      <c r="J7" s="7"/>
      <c r="K7" s="7"/>
    </row>
    <row r="8" spans="2:11" ht="15" x14ac:dyDescent="0.2">
      <c r="B8" s="71" t="s">
        <v>101</v>
      </c>
      <c r="C8" s="70">
        <v>119749</v>
      </c>
      <c r="D8" s="69">
        <v>20687</v>
      </c>
      <c r="E8" s="68">
        <v>6510</v>
      </c>
      <c r="F8" s="69">
        <v>1089</v>
      </c>
      <c r="G8" s="70">
        <v>3427</v>
      </c>
      <c r="H8" s="69">
        <v>1013</v>
      </c>
      <c r="J8" s="7"/>
      <c r="K8" s="7"/>
    </row>
    <row r="9" spans="2:11" ht="15" x14ac:dyDescent="0.2">
      <c r="B9" s="71" t="s">
        <v>102</v>
      </c>
      <c r="C9" s="70">
        <v>121631</v>
      </c>
      <c r="D9" s="69">
        <v>21445</v>
      </c>
      <c r="E9" s="68">
        <v>6080</v>
      </c>
      <c r="F9" s="69">
        <v>984</v>
      </c>
      <c r="G9" s="70">
        <v>3143</v>
      </c>
      <c r="H9" s="69">
        <v>912</v>
      </c>
      <c r="J9" s="7"/>
      <c r="K9" s="7"/>
    </row>
    <row r="10" spans="2:11" ht="15" x14ac:dyDescent="0.2">
      <c r="B10" s="60" t="s">
        <v>103</v>
      </c>
      <c r="C10" s="54">
        <v>123494</v>
      </c>
      <c r="D10" s="61">
        <v>22579</v>
      </c>
      <c r="E10" s="58">
        <v>5609</v>
      </c>
      <c r="F10" s="61">
        <v>837</v>
      </c>
      <c r="G10" s="54">
        <v>3207</v>
      </c>
      <c r="H10" s="61">
        <v>908</v>
      </c>
      <c r="J10" s="7"/>
      <c r="K10" s="7"/>
    </row>
    <row r="11" spans="2:11" ht="15" x14ac:dyDescent="0.2">
      <c r="B11" s="71" t="s">
        <v>104</v>
      </c>
      <c r="C11" s="70">
        <v>123674</v>
      </c>
      <c r="D11" s="69">
        <v>23057</v>
      </c>
      <c r="E11" s="68">
        <v>5949</v>
      </c>
      <c r="F11" s="69">
        <v>1071</v>
      </c>
      <c r="G11" s="70">
        <v>3361</v>
      </c>
      <c r="H11" s="69">
        <v>1023</v>
      </c>
      <c r="J11" s="7"/>
      <c r="K11" s="7"/>
    </row>
    <row r="12" spans="2:11" ht="15.75" customHeight="1" x14ac:dyDescent="0.2">
      <c r="B12" s="71" t="s">
        <v>105</v>
      </c>
      <c r="C12" s="70">
        <v>122135</v>
      </c>
      <c r="D12" s="69">
        <v>22365</v>
      </c>
      <c r="E12" s="68">
        <v>8561</v>
      </c>
      <c r="F12" s="69">
        <v>1600</v>
      </c>
      <c r="G12" s="70">
        <v>5381</v>
      </c>
      <c r="H12" s="69">
        <v>1836</v>
      </c>
      <c r="J12" s="7"/>
      <c r="K12" s="7"/>
    </row>
    <row r="13" spans="2:11" ht="15" x14ac:dyDescent="0.2">
      <c r="B13" s="71" t="s">
        <v>106</v>
      </c>
      <c r="C13" s="70">
        <v>116979</v>
      </c>
      <c r="D13" s="69">
        <v>21746</v>
      </c>
      <c r="E13" s="68">
        <v>12153</v>
      </c>
      <c r="F13" s="69">
        <v>2411</v>
      </c>
      <c r="G13" s="70">
        <v>6594</v>
      </c>
      <c r="H13" s="69">
        <v>2314</v>
      </c>
      <c r="J13" s="7"/>
      <c r="K13" s="7"/>
    </row>
    <row r="14" spans="2:11" ht="15" x14ac:dyDescent="0.2">
      <c r="B14" s="67" t="s">
        <v>107</v>
      </c>
      <c r="C14" s="70">
        <v>117167</v>
      </c>
      <c r="D14" s="69">
        <v>22274</v>
      </c>
      <c r="E14" s="68">
        <v>11634</v>
      </c>
      <c r="F14" s="69">
        <v>2427</v>
      </c>
      <c r="G14" s="70">
        <v>6558</v>
      </c>
      <c r="H14" s="69">
        <v>2203</v>
      </c>
      <c r="J14" s="7"/>
      <c r="K14" s="7"/>
    </row>
    <row r="15" spans="2:11" ht="15" x14ac:dyDescent="0.2">
      <c r="B15" s="67" t="s">
        <v>108</v>
      </c>
      <c r="C15" s="70">
        <v>118293</v>
      </c>
      <c r="D15" s="69">
        <v>22619</v>
      </c>
      <c r="E15" s="68">
        <v>10658</v>
      </c>
      <c r="F15" s="69">
        <v>2144</v>
      </c>
      <c r="G15" s="70">
        <v>6320</v>
      </c>
      <c r="H15" s="69">
        <v>2006</v>
      </c>
      <c r="J15" s="7"/>
      <c r="K15" s="7"/>
    </row>
    <row r="16" spans="2:11" ht="15" x14ac:dyDescent="0.2">
      <c r="B16" s="67" t="s">
        <v>109</v>
      </c>
      <c r="C16" s="70">
        <v>120278</v>
      </c>
      <c r="D16" s="69">
        <v>23271</v>
      </c>
      <c r="E16" s="68">
        <v>9715</v>
      </c>
      <c r="F16" s="69">
        <v>1948</v>
      </c>
      <c r="G16" s="70">
        <v>6232</v>
      </c>
      <c r="H16" s="69">
        <v>1787</v>
      </c>
      <c r="J16" s="7"/>
      <c r="K16" s="7"/>
    </row>
    <row r="17" spans="2:11" ht="15" x14ac:dyDescent="0.2">
      <c r="B17" s="67" t="s">
        <v>110</v>
      </c>
      <c r="C17" s="70">
        <v>120592</v>
      </c>
      <c r="D17" s="69">
        <v>23855</v>
      </c>
      <c r="E17" s="68">
        <v>8714</v>
      </c>
      <c r="F17" s="69">
        <v>1629</v>
      </c>
      <c r="G17" s="70">
        <v>6050</v>
      </c>
      <c r="H17" s="69">
        <v>1710</v>
      </c>
      <c r="J17" s="7"/>
      <c r="K17" s="7"/>
    </row>
    <row r="18" spans="2:11" ht="15" x14ac:dyDescent="0.2">
      <c r="B18" s="67" t="s">
        <v>111</v>
      </c>
      <c r="C18" s="70">
        <v>122621</v>
      </c>
      <c r="D18" s="69">
        <v>24976</v>
      </c>
      <c r="E18" s="68">
        <v>7147</v>
      </c>
      <c r="F18" s="69">
        <v>1400</v>
      </c>
      <c r="G18" s="70">
        <v>5169</v>
      </c>
      <c r="H18" s="69">
        <v>1670</v>
      </c>
      <c r="J18" s="7"/>
      <c r="K18" s="7"/>
    </row>
    <row r="19" spans="2:11" ht="15" x14ac:dyDescent="0.2">
      <c r="B19" s="67" t="s">
        <v>112</v>
      </c>
      <c r="C19" s="70">
        <v>124395</v>
      </c>
      <c r="D19" s="69">
        <v>25334</v>
      </c>
      <c r="E19" s="68">
        <v>6381</v>
      </c>
      <c r="F19" s="69">
        <v>1190</v>
      </c>
      <c r="G19" s="70">
        <v>4512</v>
      </c>
      <c r="H19" s="69">
        <v>1390</v>
      </c>
      <c r="J19" s="7"/>
      <c r="K19" s="7"/>
    </row>
    <row r="20" spans="2:11" ht="15" x14ac:dyDescent="0.2">
      <c r="B20" s="67" t="s">
        <v>113</v>
      </c>
      <c r="C20" s="70">
        <v>126178</v>
      </c>
      <c r="D20" s="69">
        <v>25994</v>
      </c>
      <c r="E20" s="68">
        <v>6076</v>
      </c>
      <c r="F20" s="69">
        <v>1152</v>
      </c>
      <c r="G20" s="70">
        <v>4312</v>
      </c>
      <c r="H20" s="69">
        <v>1320</v>
      </c>
      <c r="J20" s="7"/>
      <c r="K20" s="7"/>
    </row>
    <row r="21" spans="2:11" ht="15" x14ac:dyDescent="0.2">
      <c r="B21" s="67" t="s">
        <v>114</v>
      </c>
      <c r="C21" s="70">
        <v>127725</v>
      </c>
      <c r="D21" s="69">
        <v>26276</v>
      </c>
      <c r="E21" s="68">
        <v>5259</v>
      </c>
      <c r="F21" s="69">
        <v>1009</v>
      </c>
      <c r="G21" s="70">
        <v>3727</v>
      </c>
      <c r="H21" s="69">
        <v>1029</v>
      </c>
      <c r="J21" s="7"/>
      <c r="K21" s="7"/>
    </row>
    <row r="22" spans="2:11" ht="15" x14ac:dyDescent="0.2">
      <c r="B22" s="76" t="s">
        <v>115</v>
      </c>
      <c r="C22" s="70">
        <v>129273</v>
      </c>
      <c r="D22" s="69">
        <v>27543</v>
      </c>
      <c r="E22" s="68">
        <v>4900</v>
      </c>
      <c r="F22" s="69">
        <v>916</v>
      </c>
      <c r="G22" s="70">
        <v>3453</v>
      </c>
      <c r="H22" s="69">
        <v>1067</v>
      </c>
      <c r="J22" s="7"/>
      <c r="K22" s="7"/>
    </row>
    <row r="23" spans="2:11" ht="15.75" customHeight="1" x14ac:dyDescent="0.2">
      <c r="B23" s="60" t="s">
        <v>116</v>
      </c>
      <c r="C23" s="30">
        <v>131443.67000000001</v>
      </c>
      <c r="D23" s="31">
        <v>27394.706999999999</v>
      </c>
      <c r="E23" s="32">
        <v>4702.5600000000004</v>
      </c>
      <c r="F23" s="32">
        <v>782.04200000000003</v>
      </c>
      <c r="G23" s="30">
        <v>3185.4369999999999</v>
      </c>
      <c r="H23" s="31">
        <v>955.00900000000001</v>
      </c>
      <c r="J23" s="7"/>
      <c r="K23" s="7"/>
    </row>
    <row r="24" spans="2:11" ht="15" x14ac:dyDescent="0.2">
      <c r="B24" s="67" t="s">
        <v>117</v>
      </c>
      <c r="C24" s="12">
        <v>124764.724</v>
      </c>
      <c r="D24" s="13">
        <v>25318.563999999998</v>
      </c>
      <c r="E24" s="14">
        <v>8453.625</v>
      </c>
      <c r="F24" s="14">
        <v>1975.576</v>
      </c>
      <c r="G24" s="12">
        <v>4660.8639999999996</v>
      </c>
      <c r="H24" s="13">
        <v>1698.0709999999999</v>
      </c>
      <c r="J24" s="7"/>
      <c r="K24" s="7"/>
    </row>
    <row r="25" spans="2:11" ht="15" x14ac:dyDescent="0.2">
      <c r="B25" s="67" t="s">
        <v>118</v>
      </c>
      <c r="C25" s="70">
        <v>127902.732</v>
      </c>
      <c r="D25" s="69">
        <v>27595.69</v>
      </c>
      <c r="E25" s="68">
        <v>5279.7920000000004</v>
      </c>
      <c r="F25" s="69">
        <v>1107.537</v>
      </c>
      <c r="G25" s="70">
        <v>2892.085</v>
      </c>
      <c r="H25" s="69">
        <v>1216.9280000000001</v>
      </c>
      <c r="J25" s="7"/>
      <c r="K25" s="7"/>
    </row>
    <row r="26" spans="2:11" s="15" customFormat="1" ht="12.75" customHeight="1" thickBot="1" x14ac:dyDescent="0.25">
      <c r="B26" s="81" t="s">
        <v>119</v>
      </c>
      <c r="C26" s="227">
        <v>129547.413</v>
      </c>
      <c r="D26" s="228">
        <v>29374.213</v>
      </c>
      <c r="E26" s="229">
        <v>4538.8649999999998</v>
      </c>
      <c r="F26" s="229">
        <v>955.80100000000004</v>
      </c>
      <c r="G26" s="227">
        <v>2600.2089999999998</v>
      </c>
      <c r="H26" s="228">
        <v>1041.627</v>
      </c>
      <c r="I26" s="261"/>
      <c r="J26" s="7"/>
      <c r="K26" s="7"/>
    </row>
    <row r="27" spans="2:11" ht="56.5" customHeight="1" x14ac:dyDescent="0.15">
      <c r="B27" s="338" t="s">
        <v>122</v>
      </c>
      <c r="C27" s="339"/>
      <c r="D27" s="339"/>
      <c r="E27" s="339"/>
      <c r="F27" s="339"/>
      <c r="G27" s="339"/>
      <c r="H27" s="339"/>
    </row>
    <row r="28" spans="2:11" ht="16" customHeight="1" x14ac:dyDescent="0.15">
      <c r="B28" s="33" t="s">
        <v>51</v>
      </c>
      <c r="C28" s="4"/>
      <c r="D28" s="5"/>
      <c r="E28" s="4"/>
      <c r="F28" s="5"/>
      <c r="G28" s="4"/>
      <c r="H28" s="5"/>
    </row>
    <row r="29" spans="2:11" x14ac:dyDescent="0.15">
      <c r="E29" s="7"/>
      <c r="F29" s="7"/>
      <c r="G29" s="7"/>
    </row>
  </sheetData>
  <mergeCells count="5">
    <mergeCell ref="B27:H27"/>
    <mergeCell ref="B1:H1"/>
    <mergeCell ref="C2:D2"/>
    <mergeCell ref="E2:F2"/>
    <mergeCell ref="G2:H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B050"/>
  </sheetPr>
  <dimension ref="B1:S37"/>
  <sheetViews>
    <sheetView zoomScaleNormal="100" workbookViewId="0"/>
  </sheetViews>
  <sheetFormatPr baseColWidth="10" defaultColWidth="9.1640625" defaultRowHeight="13" x14ac:dyDescent="0.15"/>
  <cols>
    <col min="1" max="1" width="4" style="3" customWidth="1"/>
    <col min="2" max="2" width="9.1640625" style="3"/>
    <col min="3" max="3" width="10" style="3" bestFit="1" customWidth="1"/>
    <col min="4" max="6" width="8.6640625" style="3" customWidth="1"/>
    <col min="7" max="7" width="9.33203125" style="3" customWidth="1"/>
    <col min="8" max="8" width="7.83203125" style="3" customWidth="1"/>
    <col min="9" max="9" width="8.33203125" style="3" customWidth="1"/>
    <col min="10" max="10" width="9.1640625" style="3" customWidth="1"/>
    <col min="11" max="11" width="11.6640625" style="3" customWidth="1"/>
    <col min="12" max="12" width="9.6640625" style="3" customWidth="1"/>
    <col min="13" max="13" width="10.6640625" style="3" bestFit="1" customWidth="1"/>
    <col min="14" max="14" width="10.33203125" style="3" customWidth="1"/>
    <col min="15" max="15" width="14.6640625" style="3" customWidth="1"/>
    <col min="16" max="16" width="14" style="3" customWidth="1"/>
    <col min="17" max="17" width="11.33203125" style="3" customWidth="1"/>
    <col min="18" max="18" width="14" style="3" customWidth="1"/>
    <col min="19" max="19" width="7.6640625" style="3" bestFit="1" customWidth="1"/>
    <col min="20" max="16384" width="9.1640625" style="3"/>
  </cols>
  <sheetData>
    <row r="1" spans="2:18" ht="14" thickBot="1" x14ac:dyDescent="0.2"/>
    <row r="2" spans="2:18" ht="24.75" customHeight="1" thickBot="1" x14ac:dyDescent="0.35">
      <c r="B2" s="105"/>
      <c r="C2" s="345" t="s">
        <v>124</v>
      </c>
      <c r="D2" s="346"/>
      <c r="E2" s="346"/>
      <c r="F2" s="346"/>
      <c r="G2" s="346"/>
      <c r="H2" s="346"/>
      <c r="I2" s="346"/>
      <c r="J2" s="346"/>
      <c r="K2" s="346"/>
      <c r="L2" s="346"/>
      <c r="M2" s="346"/>
      <c r="N2" s="346"/>
      <c r="O2" s="346"/>
      <c r="P2" s="346"/>
      <c r="Q2" s="346"/>
      <c r="R2" s="347"/>
    </row>
    <row r="3" spans="2:18" ht="92.25" customHeight="1" thickBot="1" x14ac:dyDescent="0.3">
      <c r="B3" s="106"/>
      <c r="C3" s="348" t="s">
        <v>36</v>
      </c>
      <c r="D3" s="349"/>
      <c r="E3" s="349"/>
      <c r="F3" s="350"/>
      <c r="G3" s="348" t="s">
        <v>37</v>
      </c>
      <c r="H3" s="349"/>
      <c r="I3" s="349"/>
      <c r="J3" s="350"/>
      <c r="K3" s="348" t="s">
        <v>53</v>
      </c>
      <c r="L3" s="349"/>
      <c r="M3" s="349"/>
      <c r="N3" s="350"/>
      <c r="O3" s="351" t="s">
        <v>48</v>
      </c>
      <c r="P3" s="331"/>
      <c r="Q3" s="351" t="s">
        <v>49</v>
      </c>
      <c r="R3" s="353"/>
    </row>
    <row r="4" spans="2:18" ht="20" thickBot="1" x14ac:dyDescent="0.3">
      <c r="B4" s="107"/>
      <c r="C4" s="354" t="s">
        <v>46</v>
      </c>
      <c r="D4" s="355"/>
      <c r="E4" s="356" t="s">
        <v>33</v>
      </c>
      <c r="F4" s="357"/>
      <c r="G4" s="358" t="s">
        <v>46</v>
      </c>
      <c r="H4" s="359"/>
      <c r="I4" s="355" t="s">
        <v>33</v>
      </c>
      <c r="J4" s="360"/>
      <c r="K4" s="358" t="s">
        <v>46</v>
      </c>
      <c r="L4" s="359"/>
      <c r="M4" s="355" t="s">
        <v>33</v>
      </c>
      <c r="N4" s="360"/>
      <c r="O4" s="352"/>
      <c r="P4" s="323"/>
      <c r="Q4" s="322"/>
      <c r="R4" s="323"/>
    </row>
    <row r="5" spans="2:18" ht="17" thickBot="1" x14ac:dyDescent="0.25">
      <c r="B5" s="121" t="s">
        <v>6</v>
      </c>
      <c r="C5" s="26" t="s">
        <v>16</v>
      </c>
      <c r="D5" s="27" t="s">
        <v>139</v>
      </c>
      <c r="E5" s="28" t="s">
        <v>16</v>
      </c>
      <c r="F5" s="29" t="s">
        <v>139</v>
      </c>
      <c r="G5" s="26" t="s">
        <v>16</v>
      </c>
      <c r="H5" s="27" t="s">
        <v>139</v>
      </c>
      <c r="I5" s="28" t="s">
        <v>16</v>
      </c>
      <c r="J5" s="29" t="s">
        <v>139</v>
      </c>
      <c r="K5" s="26" t="s">
        <v>16</v>
      </c>
      <c r="L5" s="27" t="s">
        <v>139</v>
      </c>
      <c r="M5" s="28" t="s">
        <v>16</v>
      </c>
      <c r="N5" s="29" t="s">
        <v>139</v>
      </c>
      <c r="O5" s="26" t="s">
        <v>16</v>
      </c>
      <c r="P5" s="28" t="s">
        <v>139</v>
      </c>
      <c r="Q5" s="26" t="s">
        <v>16</v>
      </c>
      <c r="R5" s="29" t="s">
        <v>139</v>
      </c>
    </row>
    <row r="6" spans="2:18" ht="15" x14ac:dyDescent="0.2">
      <c r="B6" s="53" t="s">
        <v>97</v>
      </c>
      <c r="C6" s="64">
        <v>112452.927</v>
      </c>
      <c r="D6" s="88">
        <v>0.765280182028093</v>
      </c>
      <c r="E6" s="89">
        <v>18255.952000000001</v>
      </c>
      <c r="F6" s="90">
        <v>0.72781460293514655</v>
      </c>
      <c r="G6" s="64">
        <v>3947.4520000000002</v>
      </c>
      <c r="H6" s="88">
        <v>3.3912707449174198E-2</v>
      </c>
      <c r="I6" s="89">
        <v>753.10400000000004</v>
      </c>
      <c r="J6" s="90">
        <v>3.9618169360961429E-2</v>
      </c>
      <c r="K6" s="62">
        <v>30543.093000000001</v>
      </c>
      <c r="L6" s="88">
        <v>0.79214392729198613</v>
      </c>
      <c r="M6" s="89">
        <v>6074.1890000000003</v>
      </c>
      <c r="N6" s="88">
        <v>0.79214392729198613</v>
      </c>
      <c r="O6" s="101">
        <v>36617.281999999999</v>
      </c>
      <c r="P6" s="97">
        <v>0.78714188912876826</v>
      </c>
      <c r="Q6" s="91">
        <v>41317.837999999996</v>
      </c>
      <c r="R6" s="90">
        <v>0.75981731953880161</v>
      </c>
    </row>
    <row r="7" spans="2:18" ht="15" customHeight="1" x14ac:dyDescent="0.2">
      <c r="B7" s="71" t="s">
        <v>98</v>
      </c>
      <c r="C7" s="70">
        <v>111229.118</v>
      </c>
      <c r="D7" s="72">
        <v>0.74990380383175359</v>
      </c>
      <c r="E7" s="73">
        <v>18553.106</v>
      </c>
      <c r="F7" s="74">
        <v>0.71584273264620846</v>
      </c>
      <c r="G7" s="70">
        <v>5706.2849999999999</v>
      </c>
      <c r="H7" s="72">
        <v>4.8798608920858633E-2</v>
      </c>
      <c r="I7" s="73">
        <v>1178.162</v>
      </c>
      <c r="J7" s="74">
        <v>5.9710404825478021E-2</v>
      </c>
      <c r="K7" s="68">
        <v>31389.112000000001</v>
      </c>
      <c r="L7" s="72">
        <v>0.78837542802685046</v>
      </c>
      <c r="M7" s="73">
        <v>6186.5839999999998</v>
      </c>
      <c r="N7" s="72">
        <v>0.78837542802685046</v>
      </c>
      <c r="O7" s="102">
        <v>37575.696000000004</v>
      </c>
      <c r="P7" s="98">
        <v>0.7843481086319265</v>
      </c>
      <c r="Q7" s="75">
        <v>44460.142999999996</v>
      </c>
      <c r="R7" s="74">
        <v>0.74483735634743764</v>
      </c>
    </row>
    <row r="8" spans="2:18" ht="15" x14ac:dyDescent="0.2">
      <c r="B8" s="71" t="s">
        <v>99</v>
      </c>
      <c r="C8" s="70">
        <v>111670.319</v>
      </c>
      <c r="D8" s="72">
        <v>0.74477615252113005</v>
      </c>
      <c r="E8" s="73">
        <v>18750.223999999998</v>
      </c>
      <c r="F8" s="74">
        <v>0.70440732063937628</v>
      </c>
      <c r="G8" s="70">
        <v>6152.5659999999998</v>
      </c>
      <c r="H8" s="72">
        <v>5.2218768874994013E-2</v>
      </c>
      <c r="I8" s="73">
        <v>1303.0350000000001</v>
      </c>
      <c r="J8" s="74">
        <v>6.4978714931074308E-2</v>
      </c>
      <c r="K8" s="68">
        <v>32115.212</v>
      </c>
      <c r="L8" s="72">
        <v>0.78581019338934255</v>
      </c>
      <c r="M8" s="73">
        <v>6565.1809999999996</v>
      </c>
      <c r="N8" s="72">
        <v>0.78581019338934255</v>
      </c>
      <c r="O8" s="102">
        <v>38680.392999999996</v>
      </c>
      <c r="P8" s="98">
        <v>0.78091780878099115</v>
      </c>
      <c r="Q8" s="75">
        <v>46135.993999999999</v>
      </c>
      <c r="R8" s="74">
        <v>0.73868996988766267</v>
      </c>
    </row>
    <row r="9" spans="2:18" ht="15" customHeight="1" x14ac:dyDescent="0.2">
      <c r="B9" s="71" t="s">
        <v>100</v>
      </c>
      <c r="C9" s="70">
        <v>112113.86500000001</v>
      </c>
      <c r="D9" s="72">
        <v>0.74000075205404503</v>
      </c>
      <c r="E9" s="73">
        <v>19601.436000000002</v>
      </c>
      <c r="F9" s="74">
        <v>0.70853743861659679</v>
      </c>
      <c r="G9" s="70">
        <v>6286.8639999999996</v>
      </c>
      <c r="H9" s="72">
        <v>5.3098186582955911E-2</v>
      </c>
      <c r="I9" s="73">
        <v>1227.3679999999999</v>
      </c>
      <c r="J9" s="74">
        <v>5.8926475087095732E-2</v>
      </c>
      <c r="K9" s="68">
        <v>33104.339999999997</v>
      </c>
      <c r="L9" s="72">
        <v>0.78149681579300823</v>
      </c>
      <c r="M9" s="73">
        <v>6835.84</v>
      </c>
      <c r="N9" s="72">
        <v>0.78149681579300823</v>
      </c>
      <c r="O9" s="102">
        <v>39940.179999999993</v>
      </c>
      <c r="P9" s="98">
        <v>0.77708185534683538</v>
      </c>
      <c r="Q9" s="75">
        <v>47454.411999999997</v>
      </c>
      <c r="R9" s="74">
        <v>0.735142668895161</v>
      </c>
    </row>
    <row r="10" spans="2:18" ht="14" customHeight="1" x14ac:dyDescent="0.2">
      <c r="B10" s="71" t="s">
        <v>101</v>
      </c>
      <c r="C10" s="70">
        <v>113292.22100000001</v>
      </c>
      <c r="D10" s="72">
        <v>0.73973373972860101</v>
      </c>
      <c r="E10" s="73">
        <v>20055.567999999999</v>
      </c>
      <c r="F10" s="74">
        <v>0.72226131434151386</v>
      </c>
      <c r="G10" s="70">
        <v>5887.2209999999995</v>
      </c>
      <c r="H10" s="72">
        <v>4.9397957409466633E-2</v>
      </c>
      <c r="I10" s="73">
        <v>1034.2139999999999</v>
      </c>
      <c r="J10" s="74">
        <v>4.9038629228125734E-2</v>
      </c>
      <c r="K10" s="68">
        <v>33973.26</v>
      </c>
      <c r="L10" s="72">
        <v>0.77817394302321874</v>
      </c>
      <c r="M10" s="73">
        <v>6677.9629999999997</v>
      </c>
      <c r="N10" s="72">
        <v>0.77817394302321874</v>
      </c>
      <c r="O10" s="102">
        <v>40651.222999999998</v>
      </c>
      <c r="P10" s="98">
        <v>0.77530885163024166</v>
      </c>
      <c r="Q10" s="75">
        <v>47572.657999999996</v>
      </c>
      <c r="R10" s="74">
        <v>0.7370520646569042</v>
      </c>
    </row>
    <row r="11" spans="2:18" ht="15" x14ac:dyDescent="0.2">
      <c r="B11" s="71" t="s">
        <v>102</v>
      </c>
      <c r="C11" s="70">
        <v>114795.709</v>
      </c>
      <c r="D11" s="72">
        <v>0.74315766222733126</v>
      </c>
      <c r="E11" s="73">
        <v>20750.419000000002</v>
      </c>
      <c r="F11" s="74">
        <v>0.72886757867527574</v>
      </c>
      <c r="G11" s="70">
        <v>5477.13</v>
      </c>
      <c r="H11" s="72">
        <v>4.5539209397060958E-2</v>
      </c>
      <c r="I11" s="73">
        <v>937.029</v>
      </c>
      <c r="J11" s="74">
        <v>4.3206051721714787E-2</v>
      </c>
      <c r="K11" s="68">
        <v>34197.356</v>
      </c>
      <c r="L11" s="72">
        <v>0.77861518204207614</v>
      </c>
      <c r="M11" s="73">
        <v>6781.9470000000001</v>
      </c>
      <c r="N11" s="74">
        <v>0.77861518204207614</v>
      </c>
      <c r="O11" s="102">
        <v>40979.303</v>
      </c>
      <c r="P11" s="98">
        <v>0.77599543652634184</v>
      </c>
      <c r="Q11" s="75">
        <v>47393.462</v>
      </c>
      <c r="R11" s="74">
        <v>0.74093381317843776</v>
      </c>
    </row>
    <row r="12" spans="2:18" ht="15" x14ac:dyDescent="0.2">
      <c r="B12" s="60" t="s">
        <v>103</v>
      </c>
      <c r="C12" s="54">
        <v>116175.923</v>
      </c>
      <c r="D12" s="55">
        <v>0.74842828731475963</v>
      </c>
      <c r="E12" s="56">
        <v>21829.329000000002</v>
      </c>
      <c r="F12" s="57">
        <v>0.73994913617011371</v>
      </c>
      <c r="G12" s="54">
        <v>5040.5410000000002</v>
      </c>
      <c r="H12" s="55">
        <v>4.1582973415228486E-2</v>
      </c>
      <c r="I12" s="56">
        <v>780.31200000000001</v>
      </c>
      <c r="J12" s="57">
        <v>3.4512356918891367E-2</v>
      </c>
      <c r="K12" s="58">
        <v>34010.061999999998</v>
      </c>
      <c r="L12" s="55">
        <v>0.78090044996561991</v>
      </c>
      <c r="M12" s="56">
        <v>6891.48</v>
      </c>
      <c r="N12" s="57">
        <v>0.78090044996561991</v>
      </c>
      <c r="O12" s="103">
        <v>40901.542000000001</v>
      </c>
      <c r="P12" s="99">
        <v>0.77858462084995872</v>
      </c>
      <c r="Q12" s="59">
        <v>46722.394999999997</v>
      </c>
      <c r="R12" s="57">
        <v>0.74707416156283313</v>
      </c>
    </row>
    <row r="13" spans="2:18" ht="15" x14ac:dyDescent="0.2">
      <c r="B13" s="71" t="s">
        <v>104</v>
      </c>
      <c r="C13" s="70">
        <v>116437.45</v>
      </c>
      <c r="D13" s="72">
        <v>0.74320601855848534</v>
      </c>
      <c r="E13" s="73">
        <v>22302.637999999999</v>
      </c>
      <c r="F13" s="74">
        <v>0.73150713677922974</v>
      </c>
      <c r="G13" s="70">
        <v>5340.6679999999997</v>
      </c>
      <c r="H13" s="72">
        <v>4.3855727841023123E-2</v>
      </c>
      <c r="I13" s="73">
        <v>1021.049</v>
      </c>
      <c r="J13" s="74">
        <v>4.3777341035317448E-2</v>
      </c>
      <c r="K13" s="68">
        <v>34891.025000000001</v>
      </c>
      <c r="L13" s="72">
        <v>0.77729484995012699</v>
      </c>
      <c r="M13" s="73">
        <v>7164.9260000000004</v>
      </c>
      <c r="N13" s="74">
        <v>0.77729484995012699</v>
      </c>
      <c r="O13" s="102">
        <v>42055.951000000001</v>
      </c>
      <c r="P13" s="98">
        <v>0.77529143382120913</v>
      </c>
      <c r="Q13" s="75">
        <v>48417.667999999998</v>
      </c>
      <c r="R13" s="74">
        <v>0.74130023230242192</v>
      </c>
    </row>
    <row r="14" spans="2:18" ht="15" x14ac:dyDescent="0.2">
      <c r="B14" s="71" t="s">
        <v>105</v>
      </c>
      <c r="C14" s="70">
        <v>114912.29</v>
      </c>
      <c r="D14" s="72">
        <v>0.72860900856519228</v>
      </c>
      <c r="E14" s="73">
        <v>21640.368999999999</v>
      </c>
      <c r="F14" s="74">
        <v>0.71284319611171088</v>
      </c>
      <c r="G14" s="70">
        <v>7801.4170000000004</v>
      </c>
      <c r="H14" s="72">
        <v>6.3574128683114434E-2</v>
      </c>
      <c r="I14" s="73">
        <v>1542.864</v>
      </c>
      <c r="J14" s="74">
        <v>6.6550855956975463E-2</v>
      </c>
      <c r="K14" s="68">
        <v>35000.909</v>
      </c>
      <c r="L14" s="72">
        <v>0.77807441131518218</v>
      </c>
      <c r="M14" s="73">
        <v>7174.5919999999996</v>
      </c>
      <c r="N14" s="72">
        <v>0.77807441131518218</v>
      </c>
      <c r="O14" s="102">
        <v>42175.500999999997</v>
      </c>
      <c r="P14" s="98">
        <v>0.77574863826008411</v>
      </c>
      <c r="Q14" s="75">
        <v>51519.781999999999</v>
      </c>
      <c r="R14" s="74">
        <v>0.72606416056459855</v>
      </c>
    </row>
    <row r="15" spans="2:18" ht="15" customHeight="1" x14ac:dyDescent="0.2">
      <c r="B15" s="71" t="s">
        <v>106</v>
      </c>
      <c r="C15" s="70">
        <v>110112.33199999999</v>
      </c>
      <c r="D15" s="72">
        <v>0.69267882360300503</v>
      </c>
      <c r="E15" s="73">
        <v>20969.172999999999</v>
      </c>
      <c r="F15" s="74">
        <v>0.68711146934211831</v>
      </c>
      <c r="G15" s="70">
        <v>11268.019</v>
      </c>
      <c r="H15" s="72">
        <v>9.2832315174306929E-2</v>
      </c>
      <c r="I15" s="73">
        <v>2316.8780000000002</v>
      </c>
      <c r="J15" s="74">
        <v>9.9496389490858719E-2</v>
      </c>
      <c r="K15" s="68">
        <v>37585.576999999997</v>
      </c>
      <c r="L15" s="72">
        <v>0.76356205714723979</v>
      </c>
      <c r="M15" s="73">
        <v>7231.8109999999997</v>
      </c>
      <c r="N15" s="72">
        <v>0.76356205714723979</v>
      </c>
      <c r="O15" s="102">
        <v>44817.387999999999</v>
      </c>
      <c r="P15" s="98">
        <v>0.76347640080452261</v>
      </c>
      <c r="Q15" s="75">
        <v>58402.284999999996</v>
      </c>
      <c r="R15" s="74">
        <v>0.69178215719666569</v>
      </c>
    </row>
    <row r="16" spans="2:18" ht="15" x14ac:dyDescent="0.2">
      <c r="B16" s="67" t="s">
        <v>107</v>
      </c>
      <c r="C16" s="70">
        <v>110230.624</v>
      </c>
      <c r="D16" s="72">
        <v>0.69123130241825992</v>
      </c>
      <c r="E16" s="73">
        <v>21442.916000000001</v>
      </c>
      <c r="F16" s="74">
        <v>0.68777685548524159</v>
      </c>
      <c r="G16" s="70">
        <v>10763.781999999999</v>
      </c>
      <c r="H16" s="72">
        <v>8.8960988824557732E-2</v>
      </c>
      <c r="I16" s="73">
        <v>2342.9740000000002</v>
      </c>
      <c r="J16" s="74">
        <v>9.8502683733927981E-2</v>
      </c>
      <c r="K16" s="68">
        <v>38475.548000000003</v>
      </c>
      <c r="L16" s="72">
        <v>0.75872854393624511</v>
      </c>
      <c r="M16" s="73">
        <v>7391.2510000000002</v>
      </c>
      <c r="N16" s="72">
        <v>0.75872854393624511</v>
      </c>
      <c r="O16" s="102">
        <v>45866.798999999999</v>
      </c>
      <c r="P16" s="98">
        <v>0.75941516968826617</v>
      </c>
      <c r="Q16" s="75">
        <v>58973.555</v>
      </c>
      <c r="R16" s="74">
        <v>0.69066638544898895</v>
      </c>
    </row>
    <row r="17" spans="2:19" ht="15" x14ac:dyDescent="0.2">
      <c r="B17" s="67" t="s">
        <v>108</v>
      </c>
      <c r="C17" s="70">
        <v>110919.76300000001</v>
      </c>
      <c r="D17" s="72">
        <v>0.69231595185495265</v>
      </c>
      <c r="E17" s="73">
        <v>21786.774000000001</v>
      </c>
      <c r="F17" s="74">
        <v>0.6959389098123836</v>
      </c>
      <c r="G17" s="70">
        <v>9855.875</v>
      </c>
      <c r="H17" s="72">
        <v>8.1604826629025962E-2</v>
      </c>
      <c r="I17" s="73">
        <v>2044.059</v>
      </c>
      <c r="J17" s="74">
        <v>8.5773711728834648E-2</v>
      </c>
      <c r="K17" s="68">
        <v>39439.885999999999</v>
      </c>
      <c r="L17" s="72">
        <v>0.75383230653728661</v>
      </c>
      <c r="M17" s="73">
        <v>7474.7510000000002</v>
      </c>
      <c r="N17" s="72">
        <v>0.75383230653728661</v>
      </c>
      <c r="O17" s="102">
        <v>46914.637000000002</v>
      </c>
      <c r="P17" s="98">
        <v>0.75504195078069414</v>
      </c>
      <c r="Q17" s="75">
        <v>58814.571000000004</v>
      </c>
      <c r="R17" s="74">
        <v>0.69290815193069999</v>
      </c>
    </row>
    <row r="18" spans="2:19" ht="15" x14ac:dyDescent="0.2">
      <c r="B18" s="67" t="s">
        <v>109</v>
      </c>
      <c r="C18" s="70">
        <v>112363.069</v>
      </c>
      <c r="D18" s="72">
        <v>0.70050784184516068</v>
      </c>
      <c r="E18" s="73">
        <v>22399.938999999998</v>
      </c>
      <c r="F18" s="74">
        <v>0.693411207338688</v>
      </c>
      <c r="G18" s="70">
        <v>8897.92</v>
      </c>
      <c r="H18" s="72">
        <v>7.3378256876991163E-2</v>
      </c>
      <c r="I18" s="73">
        <v>1866.02</v>
      </c>
      <c r="J18" s="74">
        <v>7.689867109723543E-2</v>
      </c>
      <c r="K18" s="68">
        <v>39141.311000000002</v>
      </c>
      <c r="L18" s="72">
        <v>0.75598036312446892</v>
      </c>
      <c r="M18" s="73">
        <v>8038.0169999999998</v>
      </c>
      <c r="N18" s="72">
        <v>0.75598036312446892</v>
      </c>
      <c r="O18" s="102">
        <v>47179.328000000001</v>
      </c>
      <c r="P18" s="98">
        <v>0.75517492746318238</v>
      </c>
      <c r="Q18" s="75">
        <v>57943.267999999996</v>
      </c>
      <c r="R18" s="74">
        <v>0.69931821006182482</v>
      </c>
    </row>
    <row r="19" spans="2:19" ht="15" x14ac:dyDescent="0.2">
      <c r="B19" s="67" t="s">
        <v>110</v>
      </c>
      <c r="C19" s="70">
        <v>112369.79300000001</v>
      </c>
      <c r="D19" s="72">
        <v>0.69838032891990376</v>
      </c>
      <c r="E19" s="73">
        <v>22876.284</v>
      </c>
      <c r="F19" s="74">
        <v>0.69937719637971929</v>
      </c>
      <c r="G19" s="70">
        <v>7972.3249999999998</v>
      </c>
      <c r="H19" s="72">
        <v>6.6247172083177056E-2</v>
      </c>
      <c r="I19" s="73">
        <v>1553.175</v>
      </c>
      <c r="J19" s="74">
        <v>6.3577953158929959E-2</v>
      </c>
      <c r="K19" s="68">
        <v>40558.451999999997</v>
      </c>
      <c r="L19" s="72">
        <v>0.74792847533106932</v>
      </c>
      <c r="M19" s="73">
        <v>8280.0490000000009</v>
      </c>
      <c r="N19" s="72">
        <v>0.74792847533106932</v>
      </c>
      <c r="O19" s="102">
        <v>48838.500999999997</v>
      </c>
      <c r="P19" s="98">
        <v>0.74774814666414213</v>
      </c>
      <c r="Q19" s="75">
        <v>58364.000999999997</v>
      </c>
      <c r="R19" s="74">
        <v>0.6985487449677078</v>
      </c>
    </row>
    <row r="20" spans="2:19" ht="15" x14ac:dyDescent="0.2">
      <c r="B20" s="67" t="s">
        <v>111</v>
      </c>
      <c r="C20" s="70">
        <v>114080.762</v>
      </c>
      <c r="D20" s="72">
        <v>0.70920389503765435</v>
      </c>
      <c r="E20" s="73">
        <v>23803.038</v>
      </c>
      <c r="F20" s="74">
        <v>0.71039556282679628</v>
      </c>
      <c r="G20" s="70">
        <v>6526.1310000000003</v>
      </c>
      <c r="H20" s="72">
        <v>5.4110762972726614E-2</v>
      </c>
      <c r="I20" s="73">
        <v>1317.7460000000001</v>
      </c>
      <c r="J20" s="74">
        <v>5.2456404226874455E-2</v>
      </c>
      <c r="K20" s="68">
        <v>40250.601999999999</v>
      </c>
      <c r="L20" s="72">
        <v>0.74977478046639978</v>
      </c>
      <c r="M20" s="73">
        <v>8385.9539999999997</v>
      </c>
      <c r="N20" s="72">
        <v>0.74977478046639978</v>
      </c>
      <c r="O20" s="102">
        <v>48636.555999999997</v>
      </c>
      <c r="P20" s="98">
        <v>0.7497659150076238</v>
      </c>
      <c r="Q20" s="75">
        <v>56480.432999999997</v>
      </c>
      <c r="R20" s="74">
        <v>0.70940932841280524</v>
      </c>
    </row>
    <row r="21" spans="2:19" ht="15" x14ac:dyDescent="0.2">
      <c r="B21" s="67" t="s">
        <v>112</v>
      </c>
      <c r="C21" s="70">
        <v>115451.583</v>
      </c>
      <c r="D21" s="72">
        <v>0.71318321953856789</v>
      </c>
      <c r="E21" s="73">
        <v>24087.66</v>
      </c>
      <c r="F21" s="74">
        <v>0.71053264772218527</v>
      </c>
      <c r="G21" s="70">
        <v>5880.5410000000002</v>
      </c>
      <c r="H21" s="72">
        <v>4.8466480319754396E-2</v>
      </c>
      <c r="I21" s="73">
        <v>1105.9770000000001</v>
      </c>
      <c r="J21" s="74">
        <v>4.389906070330378E-2</v>
      </c>
      <c r="K21" s="68">
        <v>40549.955999999998</v>
      </c>
      <c r="L21" s="72">
        <v>0.74950929713776848</v>
      </c>
      <c r="M21" s="73">
        <v>8707.2119999999995</v>
      </c>
      <c r="N21" s="72">
        <v>0.74950929713776848</v>
      </c>
      <c r="O21" s="102">
        <v>49257.167999999998</v>
      </c>
      <c r="P21" s="98">
        <v>0.74840928036172139</v>
      </c>
      <c r="Q21" s="75">
        <v>56243.685999999994</v>
      </c>
      <c r="R21" s="74">
        <v>0.71272425901851744</v>
      </c>
    </row>
    <row r="22" spans="2:19" ht="15" x14ac:dyDescent="0.2">
      <c r="B22" s="67" t="s">
        <v>113</v>
      </c>
      <c r="C22" s="70">
        <v>116795.78</v>
      </c>
      <c r="D22" s="72">
        <v>0.72111173862172984</v>
      </c>
      <c r="E22" s="73">
        <v>24767.437000000002</v>
      </c>
      <c r="F22" s="74">
        <v>0.7111096876599049</v>
      </c>
      <c r="G22" s="70">
        <v>5480.5029999999997</v>
      </c>
      <c r="H22" s="72">
        <v>4.4820654222863479E-2</v>
      </c>
      <c r="I22" s="73">
        <v>1075.133</v>
      </c>
      <c r="J22" s="74">
        <v>4.1603176464260323E-2</v>
      </c>
      <c r="K22" s="68">
        <v>39689.989000000001</v>
      </c>
      <c r="L22" s="72">
        <v>0.7549490488982793</v>
      </c>
      <c r="M22" s="73">
        <v>8986.7080000000005</v>
      </c>
      <c r="N22" s="72">
        <v>0.7549490488982793</v>
      </c>
      <c r="O22" s="102">
        <v>48676.697</v>
      </c>
      <c r="P22" s="98">
        <v>0.75265346701183033</v>
      </c>
      <c r="Q22" s="75">
        <v>55232.332999999999</v>
      </c>
      <c r="R22" s="74">
        <v>0.71934155523333743</v>
      </c>
    </row>
    <row r="23" spans="2:19" ht="15" x14ac:dyDescent="0.2">
      <c r="B23" s="67" t="s">
        <v>114</v>
      </c>
      <c r="C23" s="70">
        <v>117923.467</v>
      </c>
      <c r="D23" s="72">
        <v>0.72853981245828603</v>
      </c>
      <c r="E23" s="73">
        <v>24980.370999999999</v>
      </c>
      <c r="F23" s="74">
        <v>0.72133717755869631</v>
      </c>
      <c r="G23" s="70">
        <v>4704.2089999999998</v>
      </c>
      <c r="H23" s="72">
        <v>3.8361723498698611E-2</v>
      </c>
      <c r="I23" s="73">
        <v>937.61500000000001</v>
      </c>
      <c r="J23" s="74">
        <v>3.6176229125210575E-2</v>
      </c>
      <c r="K23" s="68">
        <v>39235.087</v>
      </c>
      <c r="L23" s="72">
        <v>0.75760276006162086</v>
      </c>
      <c r="M23" s="73">
        <v>8712.6579999999994</v>
      </c>
      <c r="N23" s="72">
        <v>0.75760276006162086</v>
      </c>
      <c r="O23" s="102">
        <v>47947.744999999995</v>
      </c>
      <c r="P23" s="98">
        <v>0.75598293229248148</v>
      </c>
      <c r="Q23" s="75">
        <v>53589.568999999996</v>
      </c>
      <c r="R23" s="74">
        <v>0.72727039640571756</v>
      </c>
    </row>
    <row r="24" spans="2:19" ht="15" x14ac:dyDescent="0.2">
      <c r="B24" s="76" t="s">
        <v>115</v>
      </c>
      <c r="C24" s="70">
        <v>118914.94100000001</v>
      </c>
      <c r="D24" s="72">
        <v>0.73325699333837413</v>
      </c>
      <c r="E24" s="73">
        <v>26133.742999999999</v>
      </c>
      <c r="F24" s="74">
        <v>0.73253520949104078</v>
      </c>
      <c r="G24" s="70">
        <v>4421.7</v>
      </c>
      <c r="H24" s="72">
        <v>3.5850660145673979E-2</v>
      </c>
      <c r="I24" s="73">
        <v>856.57299999999998</v>
      </c>
      <c r="J24" s="74">
        <v>3.1736308681973191E-2</v>
      </c>
      <c r="K24" s="68">
        <v>38836.978999999999</v>
      </c>
      <c r="L24" s="72">
        <v>0.76052221686856347</v>
      </c>
      <c r="M24" s="73">
        <v>8685.4339999999993</v>
      </c>
      <c r="N24" s="72">
        <v>0.76052221686856347</v>
      </c>
      <c r="O24" s="102">
        <v>47522.413</v>
      </c>
      <c r="P24" s="98">
        <v>0.75980508302856864</v>
      </c>
      <c r="Q24" s="75">
        <v>52800.685999999994</v>
      </c>
      <c r="R24" s="74">
        <v>0.73312684291084684</v>
      </c>
    </row>
    <row r="25" spans="2:19" ht="15" x14ac:dyDescent="0.2">
      <c r="B25" s="60" t="s">
        <v>116</v>
      </c>
      <c r="C25" s="54">
        <v>120490.444</v>
      </c>
      <c r="D25" s="55">
        <v>0.74086297016656222</v>
      </c>
      <c r="E25" s="56">
        <v>25771.215</v>
      </c>
      <c r="F25" s="57">
        <v>0.74083490716198064</v>
      </c>
      <c r="G25" s="54">
        <v>4206.6379999999999</v>
      </c>
      <c r="H25" s="55">
        <v>3.3734855158840039E-2</v>
      </c>
      <c r="I25" s="56">
        <v>736.07399999999996</v>
      </c>
      <c r="J25" s="57">
        <v>2.7768739383344707E-2</v>
      </c>
      <c r="K25" s="58">
        <v>37938.180999999997</v>
      </c>
      <c r="L25" s="55">
        <v>0.76672844314212474</v>
      </c>
      <c r="M25" s="56">
        <v>8279.4290000000001</v>
      </c>
      <c r="N25" s="55">
        <v>0.76672844314212474</v>
      </c>
      <c r="O25" s="103">
        <v>46217.61</v>
      </c>
      <c r="P25" s="99">
        <v>0.76589430535599778</v>
      </c>
      <c r="Q25" s="59">
        <v>51160.322</v>
      </c>
      <c r="R25" s="57">
        <v>0.74085802532799017</v>
      </c>
    </row>
    <row r="26" spans="2:19" ht="15" x14ac:dyDescent="0.2">
      <c r="B26" s="67" t="s">
        <v>117</v>
      </c>
      <c r="C26" s="70">
        <v>114406.936</v>
      </c>
      <c r="D26" s="72">
        <v>0.70414766391048333</v>
      </c>
      <c r="E26" s="73">
        <v>23845.921999999999</v>
      </c>
      <c r="F26" s="74">
        <v>0.6917472823026819</v>
      </c>
      <c r="G26" s="70">
        <v>7738.8649999999998</v>
      </c>
      <c r="H26" s="72">
        <v>6.335760162561789E-2</v>
      </c>
      <c r="I26" s="73">
        <v>1845.3869999999999</v>
      </c>
      <c r="J26" s="74">
        <v>7.1829232212340763E-2</v>
      </c>
      <c r="K26" s="68">
        <v>40329.972000000002</v>
      </c>
      <c r="L26" s="72">
        <v>0.75177854977800285</v>
      </c>
      <c r="M26" s="73">
        <v>8780.7049999999999</v>
      </c>
      <c r="N26" s="72">
        <v>0.75177854977800285</v>
      </c>
      <c r="O26" s="102">
        <v>49110.677000000003</v>
      </c>
      <c r="P26" s="98">
        <v>0.75064113312428338</v>
      </c>
      <c r="Q26" s="75">
        <v>58694.929000000004</v>
      </c>
      <c r="R26" s="74">
        <v>0.70197720982769918</v>
      </c>
    </row>
    <row r="27" spans="2:19" ht="15" x14ac:dyDescent="0.2">
      <c r="B27" s="67" t="s">
        <v>118</v>
      </c>
      <c r="C27" s="70">
        <v>116925.9</v>
      </c>
      <c r="D27" s="72">
        <v>0.72794992221221555</v>
      </c>
      <c r="E27" s="73">
        <v>25978.792000000001</v>
      </c>
      <c r="F27" s="74">
        <v>0.73082062256772129</v>
      </c>
      <c r="G27" s="70">
        <v>4834.8729999999996</v>
      </c>
      <c r="H27" s="72">
        <v>3.9707969002463546E-2</v>
      </c>
      <c r="I27" s="73">
        <v>1015.2619999999999</v>
      </c>
      <c r="J27" s="74">
        <v>3.7610578981578685E-2</v>
      </c>
      <c r="K27" s="68">
        <v>38862.775999999998</v>
      </c>
      <c r="L27" s="72">
        <v>0.75805057077900817</v>
      </c>
      <c r="M27" s="73">
        <v>8553.3719999999994</v>
      </c>
      <c r="N27" s="72">
        <v>0.75805057077900817</v>
      </c>
      <c r="O27" s="102">
        <v>47416.148000000001</v>
      </c>
      <c r="P27" s="98">
        <v>0.75829172485888896</v>
      </c>
      <c r="Q27" s="75">
        <v>53266.283000000003</v>
      </c>
      <c r="R27" s="74">
        <v>0.72847011134037543</v>
      </c>
    </row>
    <row r="28" spans="2:19" ht="16" thickBot="1" x14ac:dyDescent="0.25">
      <c r="B28" s="81" t="s">
        <v>119</v>
      </c>
      <c r="C28" s="82">
        <v>118240.302</v>
      </c>
      <c r="D28" s="83">
        <f>C28/(C28+G28+K28)</f>
        <v>0.73595505198366384</v>
      </c>
      <c r="E28" s="84">
        <v>27642.045999999998</v>
      </c>
      <c r="F28" s="85">
        <f>E28/(E28+I28+M28)</f>
        <v>0.74235417029558071</v>
      </c>
      <c r="G28" s="82">
        <v>4089.085</v>
      </c>
      <c r="H28" s="83">
        <f>G28/(G28+C28)</f>
        <v>3.3426841254424008E-2</v>
      </c>
      <c r="I28" s="84">
        <v>887.38</v>
      </c>
      <c r="J28" s="85">
        <f>I28/(I28+E28)</f>
        <v>3.1104025717166549E-2</v>
      </c>
      <c r="K28" s="86">
        <v>38333.008999999998</v>
      </c>
      <c r="L28" s="83">
        <f>(C28+G28)/(C28+G28+K28)</f>
        <v>0.76140646501997888</v>
      </c>
      <c r="M28" s="84">
        <v>8706.232</v>
      </c>
      <c r="N28" s="85">
        <f>(E28+I28)/(E28+I28+M28)</f>
        <v>0.7661856277657294</v>
      </c>
      <c r="O28" s="104">
        <v>47039.241000000002</v>
      </c>
      <c r="P28" s="100">
        <f>(C28+E28+G28+I28)/(C28+E28+G28+I28+K28+M28)</f>
        <v>0.76230569200038734</v>
      </c>
      <c r="Q28" s="87">
        <f>O28+G28+I28</f>
        <v>52015.705999999998</v>
      </c>
      <c r="R28" s="85">
        <f>(C28+E28)/(C28+E28+G28+I28+K28+M28)</f>
        <v>0.73715908292862753</v>
      </c>
    </row>
    <row r="29" spans="2:19" ht="29" customHeight="1" x14ac:dyDescent="0.15">
      <c r="B29" s="310" t="s">
        <v>122</v>
      </c>
      <c r="C29" s="335"/>
      <c r="D29" s="335"/>
      <c r="E29" s="335"/>
      <c r="F29" s="335"/>
      <c r="G29" s="335"/>
      <c r="H29" s="335"/>
      <c r="I29" s="335"/>
      <c r="J29" s="335"/>
      <c r="K29" s="335"/>
      <c r="L29" s="335"/>
      <c r="M29" s="335"/>
      <c r="N29" s="335"/>
      <c r="O29" s="335"/>
      <c r="P29" s="35"/>
      <c r="Q29" s="5"/>
      <c r="R29" s="4"/>
      <c r="S29" s="5"/>
    </row>
    <row r="30" spans="2:19" x14ac:dyDescent="0.15">
      <c r="B30" s="335"/>
      <c r="C30" s="335"/>
      <c r="D30" s="335"/>
      <c r="E30" s="335"/>
      <c r="F30" s="335"/>
      <c r="G30" s="335"/>
      <c r="H30" s="335"/>
      <c r="I30" s="335"/>
      <c r="J30" s="335"/>
      <c r="K30" s="335"/>
      <c r="L30" s="335"/>
      <c r="M30" s="335"/>
      <c r="N30" s="335"/>
      <c r="O30" s="335"/>
      <c r="P30" s="4"/>
      <c r="Q30" s="5"/>
      <c r="R30" s="4"/>
      <c r="S30" s="5"/>
    </row>
    <row r="31" spans="2:19" ht="12.75" customHeight="1" x14ac:dyDescent="0.15">
      <c r="B31" s="310" t="s">
        <v>162</v>
      </c>
      <c r="C31" s="319"/>
      <c r="D31" s="319"/>
      <c r="E31" s="319"/>
      <c r="F31" s="319"/>
      <c r="G31" s="319"/>
      <c r="H31" s="319"/>
      <c r="I31" s="319"/>
      <c r="J31" s="319"/>
      <c r="K31" s="319"/>
      <c r="L31" s="319"/>
      <c r="M31" s="96"/>
      <c r="N31" s="96"/>
      <c r="O31" s="96"/>
      <c r="P31" s="4"/>
      <c r="Q31" s="5"/>
      <c r="R31" s="4"/>
      <c r="S31" s="5"/>
    </row>
    <row r="32" spans="2:19" ht="15" x14ac:dyDescent="0.15">
      <c r="B32" s="33" t="s">
        <v>157</v>
      </c>
      <c r="C32" s="4"/>
      <c r="D32" s="5"/>
      <c r="E32" s="4"/>
      <c r="F32" s="5"/>
      <c r="G32" s="4"/>
      <c r="H32" s="5"/>
      <c r="I32" s="4"/>
      <c r="J32" s="5"/>
      <c r="K32" s="5"/>
      <c r="L32" s="4"/>
      <c r="M32" s="5"/>
      <c r="N32" s="4"/>
      <c r="O32" s="5"/>
    </row>
    <row r="33" spans="2:15" ht="15" x14ac:dyDescent="0.15">
      <c r="B33" s="33" t="s">
        <v>159</v>
      </c>
      <c r="C33" s="4"/>
      <c r="D33" s="5"/>
      <c r="E33" s="4"/>
      <c r="F33" s="5"/>
      <c r="G33" s="4"/>
      <c r="H33" s="5"/>
      <c r="I33" s="4"/>
      <c r="J33" s="5"/>
      <c r="K33" s="5"/>
      <c r="L33" s="4"/>
      <c r="M33" s="5"/>
      <c r="N33" s="4"/>
      <c r="O33" s="5"/>
    </row>
    <row r="34" spans="2:15" ht="15" x14ac:dyDescent="0.15">
      <c r="B34" s="33" t="s">
        <v>160</v>
      </c>
      <c r="C34" s="4"/>
      <c r="D34" s="5"/>
      <c r="E34" s="4"/>
      <c r="F34" s="5"/>
      <c r="G34" s="4"/>
      <c r="H34" s="5"/>
      <c r="I34" s="4"/>
      <c r="J34" s="5"/>
      <c r="K34" s="5"/>
      <c r="L34" s="6"/>
      <c r="M34" s="4"/>
      <c r="N34" s="5"/>
      <c r="O34" s="4"/>
    </row>
    <row r="35" spans="2:15" ht="15" x14ac:dyDescent="0.15">
      <c r="B35" s="34" t="s">
        <v>161</v>
      </c>
      <c r="E35" s="7"/>
      <c r="F35" s="7"/>
      <c r="G35" s="7"/>
    </row>
    <row r="36" spans="2:15" x14ac:dyDescent="0.15">
      <c r="E36" s="7"/>
    </row>
    <row r="37" spans="2:15" x14ac:dyDescent="0.15">
      <c r="E37" s="7"/>
    </row>
  </sheetData>
  <mergeCells count="14">
    <mergeCell ref="B31:L31"/>
    <mergeCell ref="O3:P4"/>
    <mergeCell ref="Q3:R4"/>
    <mergeCell ref="C4:D4"/>
    <mergeCell ref="E4:F4"/>
    <mergeCell ref="G4:H4"/>
    <mergeCell ref="I4:J4"/>
    <mergeCell ref="K4:L4"/>
    <mergeCell ref="M4:N4"/>
    <mergeCell ref="C2:R2"/>
    <mergeCell ref="C3:F3"/>
    <mergeCell ref="G3:J3"/>
    <mergeCell ref="K3:N3"/>
    <mergeCell ref="B29:O3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B050"/>
  </sheetPr>
  <dimension ref="B1:I28"/>
  <sheetViews>
    <sheetView zoomScaleNormal="100" workbookViewId="0"/>
  </sheetViews>
  <sheetFormatPr baseColWidth="10" defaultColWidth="9.1640625" defaultRowHeight="13" x14ac:dyDescent="0.15"/>
  <cols>
    <col min="1" max="1" width="3.33203125" style="3" customWidth="1"/>
    <col min="2" max="2" width="9.1640625" style="3"/>
    <col min="3" max="3" width="10" style="3" bestFit="1" customWidth="1"/>
    <col min="4" max="4" width="13.33203125" style="3" customWidth="1"/>
    <col min="5" max="5" width="10" style="3" bestFit="1" customWidth="1"/>
    <col min="6" max="6" width="14.33203125" style="3" customWidth="1"/>
    <col min="7" max="7" width="10" style="3" customWidth="1"/>
    <col min="8" max="8" width="11.6640625" style="3" customWidth="1"/>
    <col min="9" max="9" width="11" style="3" customWidth="1"/>
    <col min="10" max="16384" width="9.1640625" style="3"/>
  </cols>
  <sheetData>
    <row r="1" spans="2:9" ht="83" customHeight="1" thickBot="1" x14ac:dyDescent="0.35">
      <c r="B1" s="324" t="s">
        <v>125</v>
      </c>
      <c r="C1" s="325"/>
      <c r="D1" s="325"/>
      <c r="E1" s="325"/>
      <c r="F1" s="325"/>
      <c r="G1" s="325"/>
      <c r="H1" s="326"/>
      <c r="I1" s="5"/>
    </row>
    <row r="2" spans="2:9" ht="60.75" customHeight="1" thickBot="1" x14ac:dyDescent="0.35">
      <c r="B2" s="1"/>
      <c r="C2" s="340" t="s">
        <v>14</v>
      </c>
      <c r="D2" s="341"/>
      <c r="E2" s="342" t="s">
        <v>15</v>
      </c>
      <c r="F2" s="341"/>
      <c r="G2" s="343" t="s">
        <v>52</v>
      </c>
      <c r="H2" s="344"/>
      <c r="I2" s="4"/>
    </row>
    <row r="3" spans="2:9" ht="20" thickBot="1" x14ac:dyDescent="0.25">
      <c r="B3" s="119" t="s">
        <v>6</v>
      </c>
      <c r="C3" s="22" t="s">
        <v>46</v>
      </c>
      <c r="D3" s="23" t="s">
        <v>22</v>
      </c>
      <c r="E3" s="24" t="s">
        <v>46</v>
      </c>
      <c r="F3" s="23" t="s">
        <v>22</v>
      </c>
      <c r="G3" s="22" t="s">
        <v>46</v>
      </c>
      <c r="H3" s="23" t="s">
        <v>22</v>
      </c>
      <c r="I3" s="4"/>
    </row>
    <row r="4" spans="2:9" ht="15" x14ac:dyDescent="0.2">
      <c r="B4" s="65" t="s">
        <v>97</v>
      </c>
      <c r="C4" s="64">
        <v>116352</v>
      </c>
      <c r="D4" s="63">
        <v>18622</v>
      </c>
      <c r="E4" s="62">
        <v>4047</v>
      </c>
      <c r="F4" s="63">
        <v>770</v>
      </c>
      <c r="G4" s="64">
        <v>2441</v>
      </c>
      <c r="H4" s="63">
        <v>678</v>
      </c>
      <c r="I4" s="11"/>
    </row>
    <row r="5" spans="2:9" ht="15" x14ac:dyDescent="0.2">
      <c r="B5" s="67" t="s">
        <v>98</v>
      </c>
      <c r="C5" s="70">
        <v>115144</v>
      </c>
      <c r="D5" s="69">
        <v>18956</v>
      </c>
      <c r="E5" s="68">
        <v>5841</v>
      </c>
      <c r="F5" s="69">
        <v>1204</v>
      </c>
      <c r="G5" s="70">
        <v>3191</v>
      </c>
      <c r="H5" s="69">
        <v>967</v>
      </c>
      <c r="I5" s="11"/>
    </row>
    <row r="6" spans="2:9" ht="15" x14ac:dyDescent="0.2">
      <c r="B6" s="67" t="s">
        <v>99</v>
      </c>
      <c r="C6" s="70">
        <v>115497</v>
      </c>
      <c r="D6" s="69">
        <v>19223</v>
      </c>
      <c r="E6" s="68">
        <v>6299</v>
      </c>
      <c r="F6" s="69">
        <v>1324</v>
      </c>
      <c r="G6" s="70">
        <v>3222</v>
      </c>
      <c r="H6" s="69">
        <v>916</v>
      </c>
      <c r="I6" s="11"/>
    </row>
    <row r="7" spans="2:9" ht="15" x14ac:dyDescent="0.2">
      <c r="B7" s="67" t="s">
        <v>100</v>
      </c>
      <c r="C7" s="70">
        <v>116315</v>
      </c>
      <c r="D7" s="69">
        <v>20091</v>
      </c>
      <c r="E7" s="68">
        <v>6430</v>
      </c>
      <c r="F7" s="69">
        <v>1249</v>
      </c>
      <c r="G7" s="70">
        <v>3545</v>
      </c>
      <c r="H7" s="69">
        <v>1055</v>
      </c>
      <c r="I7" s="11"/>
    </row>
    <row r="8" spans="2:9" ht="15" x14ac:dyDescent="0.2">
      <c r="B8" s="67" t="s">
        <v>101</v>
      </c>
      <c r="C8" s="70">
        <v>117685</v>
      </c>
      <c r="D8" s="69">
        <v>20579</v>
      </c>
      <c r="E8" s="68">
        <v>6038</v>
      </c>
      <c r="F8" s="69">
        <v>1055</v>
      </c>
      <c r="G8" s="70">
        <v>3411</v>
      </c>
      <c r="H8" s="69">
        <v>1011</v>
      </c>
      <c r="I8" s="11"/>
    </row>
    <row r="9" spans="2:9" ht="15" x14ac:dyDescent="0.2">
      <c r="B9" s="67" t="s">
        <v>102</v>
      </c>
      <c r="C9" s="70">
        <v>119484</v>
      </c>
      <c r="D9" s="69">
        <v>21347</v>
      </c>
      <c r="E9" s="68">
        <v>5623</v>
      </c>
      <c r="F9" s="69">
        <v>960</v>
      </c>
      <c r="G9" s="70">
        <v>3121</v>
      </c>
      <c r="H9" s="69">
        <v>910</v>
      </c>
      <c r="I9" s="11"/>
    </row>
    <row r="10" spans="2:9" ht="15" x14ac:dyDescent="0.2">
      <c r="B10" s="66" t="s">
        <v>103</v>
      </c>
      <c r="C10" s="54">
        <v>121128</v>
      </c>
      <c r="D10" s="61">
        <v>22474</v>
      </c>
      <c r="E10" s="58">
        <v>5172</v>
      </c>
      <c r="F10" s="61">
        <v>809</v>
      </c>
      <c r="G10" s="54">
        <v>3171</v>
      </c>
      <c r="H10" s="61">
        <v>901</v>
      </c>
      <c r="I10" s="11"/>
    </row>
    <row r="11" spans="2:9" ht="15" x14ac:dyDescent="0.2">
      <c r="B11" s="67" t="s">
        <v>104</v>
      </c>
      <c r="C11" s="70">
        <v>121600</v>
      </c>
      <c r="D11" s="69">
        <v>22934</v>
      </c>
      <c r="E11" s="68">
        <v>5507</v>
      </c>
      <c r="F11" s="69">
        <v>1049</v>
      </c>
      <c r="G11" s="70">
        <v>3340</v>
      </c>
      <c r="H11" s="69">
        <v>1019</v>
      </c>
      <c r="I11" s="11"/>
    </row>
    <row r="12" spans="2:9" ht="15" x14ac:dyDescent="0.2">
      <c r="B12" s="67" t="s">
        <v>105</v>
      </c>
      <c r="C12" s="70">
        <v>120400</v>
      </c>
      <c r="D12" s="69">
        <v>22285</v>
      </c>
      <c r="E12" s="68">
        <v>8058</v>
      </c>
      <c r="F12" s="69">
        <v>1584</v>
      </c>
      <c r="G12" s="70">
        <v>5357</v>
      </c>
      <c r="H12" s="69">
        <v>1831</v>
      </c>
      <c r="I12" s="11"/>
    </row>
    <row r="13" spans="2:9" ht="15.75" customHeight="1" x14ac:dyDescent="0.2">
      <c r="B13" s="67" t="s">
        <v>106</v>
      </c>
      <c r="C13" s="70">
        <v>115655</v>
      </c>
      <c r="D13" s="69">
        <v>21692</v>
      </c>
      <c r="E13" s="68">
        <v>11640</v>
      </c>
      <c r="F13" s="69">
        <v>2377</v>
      </c>
      <c r="G13" s="70">
        <v>6549</v>
      </c>
      <c r="H13" s="69">
        <v>2308</v>
      </c>
      <c r="I13" s="11"/>
    </row>
    <row r="14" spans="2:9" ht="15" x14ac:dyDescent="0.2">
      <c r="B14" s="67" t="s">
        <v>107</v>
      </c>
      <c r="C14" s="70">
        <v>115841</v>
      </c>
      <c r="D14" s="69">
        <v>22220</v>
      </c>
      <c r="E14" s="68">
        <v>11146</v>
      </c>
      <c r="F14" s="69">
        <v>2412</v>
      </c>
      <c r="G14" s="70">
        <v>6527</v>
      </c>
      <c r="H14" s="69">
        <v>2198</v>
      </c>
      <c r="I14" s="11"/>
    </row>
    <row r="15" spans="2:9" ht="15" customHeight="1" x14ac:dyDescent="0.2">
      <c r="B15" s="67" t="s">
        <v>108</v>
      </c>
      <c r="C15" s="70">
        <v>116997</v>
      </c>
      <c r="D15" s="69">
        <v>22579</v>
      </c>
      <c r="E15" s="68">
        <v>10271</v>
      </c>
      <c r="F15" s="69">
        <v>2116</v>
      </c>
      <c r="G15" s="70">
        <v>6301</v>
      </c>
      <c r="H15" s="69">
        <v>2005</v>
      </c>
      <c r="I15" s="11"/>
    </row>
    <row r="16" spans="2:9" ht="15" x14ac:dyDescent="0.2">
      <c r="B16" s="67" t="s">
        <v>109</v>
      </c>
      <c r="C16" s="70">
        <v>118996</v>
      </c>
      <c r="D16" s="69">
        <v>23205</v>
      </c>
      <c r="E16" s="68">
        <v>9292</v>
      </c>
      <c r="F16" s="69">
        <v>1927</v>
      </c>
      <c r="G16" s="70">
        <v>6198</v>
      </c>
      <c r="H16" s="69">
        <v>1780</v>
      </c>
      <c r="I16" s="11"/>
    </row>
    <row r="17" spans="2:9" ht="15" x14ac:dyDescent="0.2">
      <c r="B17" s="67" t="s">
        <v>110</v>
      </c>
      <c r="C17" s="70">
        <v>119194</v>
      </c>
      <c r="D17" s="69">
        <v>23795</v>
      </c>
      <c r="E17" s="68">
        <v>8326</v>
      </c>
      <c r="F17" s="69">
        <v>1606</v>
      </c>
      <c r="G17" s="70">
        <v>6007</v>
      </c>
      <c r="H17" s="69">
        <v>1707</v>
      </c>
      <c r="I17" s="11"/>
    </row>
    <row r="18" spans="2:9" ht="15" x14ac:dyDescent="0.2">
      <c r="B18" s="67" t="s">
        <v>111</v>
      </c>
      <c r="C18" s="70">
        <v>121125</v>
      </c>
      <c r="D18" s="69">
        <v>24878</v>
      </c>
      <c r="E18" s="68">
        <v>6824</v>
      </c>
      <c r="F18" s="69">
        <v>1387</v>
      </c>
      <c r="G18" s="70">
        <v>5147</v>
      </c>
      <c r="H18" s="69">
        <v>1662</v>
      </c>
      <c r="I18" s="11"/>
    </row>
    <row r="19" spans="2:9" ht="15" x14ac:dyDescent="0.2">
      <c r="B19" s="67" t="s">
        <v>112</v>
      </c>
      <c r="C19" s="70">
        <v>122927</v>
      </c>
      <c r="D19" s="69">
        <v>25253</v>
      </c>
      <c r="E19" s="68">
        <v>6117</v>
      </c>
      <c r="F19" s="69">
        <v>1175</v>
      </c>
      <c r="G19" s="70">
        <v>4487</v>
      </c>
      <c r="H19" s="69">
        <v>1388</v>
      </c>
      <c r="I19" s="11"/>
    </row>
    <row r="20" spans="2:9" ht="15" x14ac:dyDescent="0.2">
      <c r="B20" s="67" t="s">
        <v>113</v>
      </c>
      <c r="C20" s="70">
        <v>124614</v>
      </c>
      <c r="D20" s="69">
        <v>25917</v>
      </c>
      <c r="E20" s="68">
        <v>5779</v>
      </c>
      <c r="F20" s="69">
        <v>1130</v>
      </c>
      <c r="G20" s="70">
        <v>4287</v>
      </c>
      <c r="H20" s="69">
        <v>1317</v>
      </c>
      <c r="I20" s="11"/>
    </row>
    <row r="21" spans="2:9" ht="15" x14ac:dyDescent="0.2">
      <c r="B21" s="67" t="s">
        <v>114</v>
      </c>
      <c r="C21" s="70">
        <v>126008</v>
      </c>
      <c r="D21" s="69">
        <v>26213</v>
      </c>
      <c r="E21" s="68">
        <v>4967</v>
      </c>
      <c r="F21" s="69">
        <v>991</v>
      </c>
      <c r="G21" s="70">
        <v>3704</v>
      </c>
      <c r="H21" s="69">
        <v>1028</v>
      </c>
      <c r="I21" s="11"/>
    </row>
    <row r="22" spans="2:9" ht="15" x14ac:dyDescent="0.2">
      <c r="B22" s="67" t="s">
        <v>115</v>
      </c>
      <c r="C22" s="70">
        <v>127556</v>
      </c>
      <c r="D22" s="69">
        <v>27464</v>
      </c>
      <c r="E22" s="68">
        <v>4665</v>
      </c>
      <c r="F22" s="69">
        <v>910</v>
      </c>
      <c r="G22" s="70">
        <v>3440</v>
      </c>
      <c r="H22" s="69">
        <v>1065</v>
      </c>
      <c r="I22" s="11"/>
    </row>
    <row r="23" spans="2:9" ht="15" x14ac:dyDescent="0.2">
      <c r="B23" s="66" t="s">
        <v>116</v>
      </c>
      <c r="C23" s="30">
        <v>129674.54700000001</v>
      </c>
      <c r="D23" s="31">
        <v>27308.775000000001</v>
      </c>
      <c r="E23" s="32">
        <v>4456.9719999999998</v>
      </c>
      <c r="F23" s="32">
        <v>777.19500000000005</v>
      </c>
      <c r="G23" s="30">
        <v>3164.4479999999999</v>
      </c>
      <c r="H23" s="31">
        <v>951.15700000000004</v>
      </c>
      <c r="I23" s="11"/>
    </row>
    <row r="24" spans="2:9" ht="15" x14ac:dyDescent="0.2">
      <c r="B24" s="67" t="s">
        <v>117</v>
      </c>
      <c r="C24" s="12">
        <v>123096.38800000001</v>
      </c>
      <c r="D24" s="13">
        <v>25251.878000000001</v>
      </c>
      <c r="E24" s="14">
        <v>8211.8610000000008</v>
      </c>
      <c r="F24" s="14">
        <v>1965.164</v>
      </c>
      <c r="G24" s="12">
        <v>4647.12</v>
      </c>
      <c r="H24" s="13">
        <v>1693.1420000000001</v>
      </c>
      <c r="I24" s="11"/>
    </row>
    <row r="25" spans="2:9" ht="15" x14ac:dyDescent="0.2">
      <c r="B25" s="67" t="s">
        <v>118</v>
      </c>
      <c r="C25" s="12">
        <v>126009.98299999999</v>
      </c>
      <c r="D25" s="13">
        <v>27514.274000000001</v>
      </c>
      <c r="E25" s="14">
        <v>5100.6040000000003</v>
      </c>
      <c r="F25" s="14">
        <v>1091.297</v>
      </c>
      <c r="G25" s="12">
        <v>2877.14</v>
      </c>
      <c r="H25" s="13">
        <v>1216.9280000000001</v>
      </c>
      <c r="I25" s="11"/>
    </row>
    <row r="26" spans="2:9" ht="15.75" customHeight="1" thickBot="1" x14ac:dyDescent="0.25">
      <c r="B26" s="66" t="s">
        <v>119</v>
      </c>
      <c r="C26" s="227">
        <v>127490.139</v>
      </c>
      <c r="D26" s="228">
        <v>29292.906999999999</v>
      </c>
      <c r="E26" s="229">
        <v>4332.7420000000002</v>
      </c>
      <c r="F26" s="229">
        <v>944.76800000000003</v>
      </c>
      <c r="G26" s="227">
        <v>2575.1680000000001</v>
      </c>
      <c r="H26" s="228">
        <v>1041.627</v>
      </c>
      <c r="I26" s="11"/>
    </row>
    <row r="27" spans="2:9" ht="55" customHeight="1" x14ac:dyDescent="0.15">
      <c r="B27" s="338" t="s">
        <v>126</v>
      </c>
      <c r="C27" s="339"/>
      <c r="D27" s="339"/>
      <c r="E27" s="339"/>
      <c r="F27" s="339"/>
      <c r="G27" s="339"/>
      <c r="H27" s="339"/>
      <c r="I27" s="16"/>
    </row>
    <row r="28" spans="2:9" ht="15" x14ac:dyDescent="0.15">
      <c r="B28" s="33" t="s">
        <v>51</v>
      </c>
      <c r="C28" s="4"/>
      <c r="D28" s="5"/>
      <c r="E28" s="4"/>
      <c r="F28" s="5"/>
      <c r="G28" s="4"/>
      <c r="H28" s="5"/>
      <c r="I28" s="4"/>
    </row>
  </sheetData>
  <mergeCells count="5">
    <mergeCell ref="B27:H27"/>
    <mergeCell ref="B1:H1"/>
    <mergeCell ref="C2:D2"/>
    <mergeCell ref="E2:F2"/>
    <mergeCell ref="G2:H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sheetPr>
  <dimension ref="B1:T35"/>
  <sheetViews>
    <sheetView zoomScaleNormal="100" workbookViewId="0"/>
  </sheetViews>
  <sheetFormatPr baseColWidth="10" defaultColWidth="9.1640625" defaultRowHeight="13" x14ac:dyDescent="0.15"/>
  <cols>
    <col min="1" max="1" width="2.6640625" style="3" customWidth="1"/>
    <col min="2" max="2" width="14.1640625" style="3" customWidth="1"/>
    <col min="3" max="3" width="13.83203125" style="3" customWidth="1"/>
    <col min="4" max="4" width="14.83203125" style="3" customWidth="1"/>
    <col min="5" max="5" width="12.6640625" style="3" bestFit="1" customWidth="1"/>
    <col min="6" max="6" width="14.1640625" style="3" bestFit="1" customWidth="1"/>
    <col min="7" max="14" width="9.1640625" style="3"/>
    <col min="15" max="16" width="13.33203125" style="3" customWidth="1"/>
    <col min="17" max="17" width="11.83203125" style="3" customWidth="1"/>
    <col min="18" max="18" width="13.33203125" style="3" customWidth="1"/>
    <col min="19" max="16384" width="9.1640625" style="3"/>
  </cols>
  <sheetData>
    <row r="1" spans="2:20" ht="14" thickBot="1" x14ac:dyDescent="0.2"/>
    <row r="2" spans="2:20" ht="24.75" customHeight="1" thickBot="1" x14ac:dyDescent="0.35">
      <c r="B2" s="105"/>
      <c r="C2" s="345" t="s">
        <v>127</v>
      </c>
      <c r="D2" s="346"/>
      <c r="E2" s="346"/>
      <c r="F2" s="346"/>
      <c r="G2" s="346"/>
      <c r="H2" s="346"/>
      <c r="I2" s="346"/>
      <c r="J2" s="346"/>
      <c r="K2" s="346"/>
      <c r="L2" s="346"/>
      <c r="M2" s="346"/>
      <c r="N2" s="346"/>
      <c r="O2" s="346"/>
      <c r="P2" s="346"/>
      <c r="Q2" s="346"/>
      <c r="R2" s="347"/>
    </row>
    <row r="3" spans="2:20" ht="88.5" customHeight="1" thickBot="1" x14ac:dyDescent="0.3">
      <c r="B3" s="106"/>
      <c r="C3" s="348" t="s">
        <v>36</v>
      </c>
      <c r="D3" s="349"/>
      <c r="E3" s="349"/>
      <c r="F3" s="350"/>
      <c r="G3" s="348" t="s">
        <v>37</v>
      </c>
      <c r="H3" s="349"/>
      <c r="I3" s="349"/>
      <c r="J3" s="350"/>
      <c r="K3" s="348" t="s">
        <v>53</v>
      </c>
      <c r="L3" s="349"/>
      <c r="M3" s="349"/>
      <c r="N3" s="350"/>
      <c r="O3" s="351" t="s">
        <v>48</v>
      </c>
      <c r="P3" s="331"/>
      <c r="Q3" s="351" t="s">
        <v>49</v>
      </c>
      <c r="R3" s="353"/>
    </row>
    <row r="4" spans="2:20" ht="20" thickBot="1" x14ac:dyDescent="0.3">
      <c r="B4" s="107"/>
      <c r="C4" s="354" t="s">
        <v>46</v>
      </c>
      <c r="D4" s="355"/>
      <c r="E4" s="356" t="s">
        <v>33</v>
      </c>
      <c r="F4" s="357"/>
      <c r="G4" s="358" t="s">
        <v>46</v>
      </c>
      <c r="H4" s="359"/>
      <c r="I4" s="355" t="s">
        <v>33</v>
      </c>
      <c r="J4" s="360"/>
      <c r="K4" s="358" t="s">
        <v>46</v>
      </c>
      <c r="L4" s="359"/>
      <c r="M4" s="355" t="s">
        <v>33</v>
      </c>
      <c r="N4" s="360"/>
      <c r="O4" s="352"/>
      <c r="P4" s="323"/>
      <c r="Q4" s="322"/>
      <c r="R4" s="323"/>
    </row>
    <row r="5" spans="2:20" ht="17" thickBot="1" x14ac:dyDescent="0.25">
      <c r="B5" s="121" t="s">
        <v>6</v>
      </c>
      <c r="C5" s="26" t="s">
        <v>16</v>
      </c>
      <c r="D5" s="27" t="s">
        <v>139</v>
      </c>
      <c r="E5" s="28" t="s">
        <v>16</v>
      </c>
      <c r="F5" s="29" t="s">
        <v>139</v>
      </c>
      <c r="G5" s="26" t="s">
        <v>16</v>
      </c>
      <c r="H5" s="27" t="s">
        <v>139</v>
      </c>
      <c r="I5" s="28" t="s">
        <v>16</v>
      </c>
      <c r="J5" s="29" t="s">
        <v>139</v>
      </c>
      <c r="K5" s="26" t="s">
        <v>16</v>
      </c>
      <c r="L5" s="27" t="s">
        <v>139</v>
      </c>
      <c r="M5" s="28" t="s">
        <v>16</v>
      </c>
      <c r="N5" s="29" t="s">
        <v>139</v>
      </c>
      <c r="O5" s="26" t="s">
        <v>16</v>
      </c>
      <c r="P5" s="28" t="s">
        <v>139</v>
      </c>
      <c r="Q5" s="26" t="s">
        <v>16</v>
      </c>
      <c r="R5" s="29" t="s">
        <v>139</v>
      </c>
    </row>
    <row r="6" spans="2:20" ht="15" x14ac:dyDescent="0.2">
      <c r="B6" s="65" t="s">
        <v>97</v>
      </c>
      <c r="C6" s="64">
        <v>80431.925000000003</v>
      </c>
      <c r="D6" s="88">
        <f>C6/(C6+G6+K6)</f>
        <v>0.73272971745322879</v>
      </c>
      <c r="E6" s="89">
        <v>13292.726000000001</v>
      </c>
      <c r="F6" s="90">
        <f>E6/(E6+I6+M6)</f>
        <v>0.70541803314487672</v>
      </c>
      <c r="G6" s="64">
        <v>3483.326</v>
      </c>
      <c r="H6" s="88">
        <f t="shared" ref="H6:H26" si="0">G6/(G6+C6)</f>
        <v>4.1510046844762463E-2</v>
      </c>
      <c r="I6" s="89">
        <v>650.12099999999998</v>
      </c>
      <c r="J6" s="90">
        <f t="shared" ref="J6:J26" si="1">I6/(I6+E6)</f>
        <v>4.6627564657347242E-2</v>
      </c>
      <c r="K6" s="62">
        <v>25855</v>
      </c>
      <c r="L6" s="88">
        <f>(C6+G6)/(C6+G6+K6)</f>
        <v>0.76446259560798491</v>
      </c>
      <c r="M6" s="89">
        <v>4900.91</v>
      </c>
      <c r="N6" s="90">
        <f>(E6+I6)/(E6+I6+M6)</f>
        <v>0.73991863724415474</v>
      </c>
      <c r="O6" s="101">
        <f>K6+M6</f>
        <v>30755.91</v>
      </c>
      <c r="P6" s="97">
        <f>(C6+E6+G6+I6)/(C6+E6+G6+I6+O6)</f>
        <v>0.76086656128467745</v>
      </c>
      <c r="Q6" s="91">
        <f>O6+G6+I6</f>
        <v>34889.356999999996</v>
      </c>
      <c r="R6" s="90">
        <f>(C6+E6)/(C6+E6+Q6)</f>
        <v>0.72872817243981691</v>
      </c>
    </row>
    <row r="7" spans="2:20" ht="15" customHeight="1" x14ac:dyDescent="0.2">
      <c r="B7" s="67" t="s">
        <v>98</v>
      </c>
      <c r="C7" s="70">
        <v>79106.451000000001</v>
      </c>
      <c r="D7" s="72">
        <f t="shared" ref="D7:D27" si="2">C7/(C7+G7+K7)</f>
        <v>0.71573528900300798</v>
      </c>
      <c r="E7" s="73">
        <v>13354.049000000001</v>
      </c>
      <c r="F7" s="74">
        <f t="shared" ref="F7:F27" si="3">E7/(E7+I7+M7)</f>
        <v>0.69379295016679243</v>
      </c>
      <c r="G7" s="70">
        <v>4891.4129999999996</v>
      </c>
      <c r="H7" s="72">
        <f t="shared" si="0"/>
        <v>5.8232587914378388E-2</v>
      </c>
      <c r="I7" s="73">
        <v>941.41499999999996</v>
      </c>
      <c r="J7" s="74">
        <f t="shared" si="1"/>
        <v>6.5854105889812317E-2</v>
      </c>
      <c r="K7" s="68">
        <v>26526.867999999999</v>
      </c>
      <c r="L7" s="72">
        <f t="shared" ref="L7:N22" si="4">(C7+G7)/(C7+G7+K7)</f>
        <v>0.75999156460293427</v>
      </c>
      <c r="M7" s="73">
        <v>4952.424</v>
      </c>
      <c r="N7" s="74">
        <f t="shared" si="4"/>
        <v>0.74270299162173015</v>
      </c>
      <c r="O7" s="102">
        <f t="shared" ref="O7:O27" si="5">K7+M7</f>
        <v>31479.291999999998</v>
      </c>
      <c r="P7" s="98">
        <f t="shared" ref="P7:P27" si="6">(C7+E7+G7+I7)/(C7+E7+G7+I7+O7)</f>
        <v>0.75742732172626237</v>
      </c>
      <c r="Q7" s="75">
        <f t="shared" ref="Q7:Q27" si="7">O7+G7+I7</f>
        <v>37312.119999999995</v>
      </c>
      <c r="R7" s="74">
        <f t="shared" ref="R7:R27" si="8">(C7+E7)/(C7+E7+Q7)</f>
        <v>0.7124807991084714</v>
      </c>
      <c r="T7" s="225"/>
    </row>
    <row r="8" spans="2:20" ht="15" x14ac:dyDescent="0.2">
      <c r="B8" s="67" t="s">
        <v>99</v>
      </c>
      <c r="C8" s="70">
        <v>79067.267999999996</v>
      </c>
      <c r="D8" s="72">
        <f t="shared" si="2"/>
        <v>0.70942603889172573</v>
      </c>
      <c r="E8" s="73">
        <v>13416.573</v>
      </c>
      <c r="F8" s="74">
        <f t="shared" si="3"/>
        <v>0.67877685546677369</v>
      </c>
      <c r="G8" s="70">
        <v>5278.7790000000005</v>
      </c>
      <c r="H8" s="72">
        <f t="shared" si="0"/>
        <v>6.2584782426140267E-2</v>
      </c>
      <c r="I8" s="73">
        <v>1051.6990000000001</v>
      </c>
      <c r="J8" s="74">
        <f t="shared" si="1"/>
        <v>7.2690021310077665E-2</v>
      </c>
      <c r="K8" s="68">
        <v>27106.400000000001</v>
      </c>
      <c r="L8" s="72">
        <f t="shared" si="4"/>
        <v>0.75678954810207089</v>
      </c>
      <c r="M8" s="73">
        <v>5297.5360000000001</v>
      </c>
      <c r="N8" s="74">
        <f t="shared" si="4"/>
        <v>0.73198484979718514</v>
      </c>
      <c r="O8" s="102">
        <f t="shared" si="5"/>
        <v>32403.936000000002</v>
      </c>
      <c r="P8" s="98">
        <f t="shared" si="6"/>
        <v>0.75305314035764293</v>
      </c>
      <c r="Q8" s="75">
        <f t="shared" si="7"/>
        <v>38734.414000000004</v>
      </c>
      <c r="R8" s="74">
        <f t="shared" si="8"/>
        <v>0.70480925843740261</v>
      </c>
      <c r="T8" s="225"/>
    </row>
    <row r="9" spans="2:20" ht="15" x14ac:dyDescent="0.2">
      <c r="B9" s="67" t="s">
        <v>100</v>
      </c>
      <c r="C9" s="70">
        <v>77833.625</v>
      </c>
      <c r="D9" s="72">
        <f t="shared" si="2"/>
        <v>0.70289522270066485</v>
      </c>
      <c r="E9" s="73">
        <v>14056.003000000001</v>
      </c>
      <c r="F9" s="74">
        <f t="shared" si="3"/>
        <v>0.68539776370010175</v>
      </c>
      <c r="G9" s="70">
        <v>5338.518</v>
      </c>
      <c r="H9" s="72">
        <f t="shared" si="0"/>
        <v>6.4186370669804677E-2</v>
      </c>
      <c r="I9" s="73">
        <v>947.81500000000005</v>
      </c>
      <c r="J9" s="74">
        <f t="shared" si="1"/>
        <v>6.317158739195583E-2</v>
      </c>
      <c r="K9" s="68">
        <v>27560.755000000001</v>
      </c>
      <c r="L9" s="72">
        <f t="shared" si="4"/>
        <v>0.75110599019994939</v>
      </c>
      <c r="M9" s="73">
        <v>5503.9859999999999</v>
      </c>
      <c r="N9" s="74">
        <f t="shared" si="4"/>
        <v>0.73161504761797025</v>
      </c>
      <c r="O9" s="102">
        <f t="shared" si="5"/>
        <v>33064.741000000002</v>
      </c>
      <c r="P9" s="98">
        <f t="shared" si="6"/>
        <v>0.74806031592241862</v>
      </c>
      <c r="Q9" s="75">
        <f t="shared" si="7"/>
        <v>39351.074000000008</v>
      </c>
      <c r="R9" s="74">
        <f t="shared" si="8"/>
        <v>0.70016105217114732</v>
      </c>
      <c r="T9" s="225"/>
    </row>
    <row r="10" spans="2:20" ht="15" customHeight="1" x14ac:dyDescent="0.2">
      <c r="B10" s="67" t="s">
        <v>101</v>
      </c>
      <c r="C10" s="70">
        <v>78463.680999999997</v>
      </c>
      <c r="D10" s="72">
        <f t="shared" si="2"/>
        <v>0.70072874066993229</v>
      </c>
      <c r="E10" s="73">
        <v>14314.128000000001</v>
      </c>
      <c r="F10" s="74">
        <f t="shared" si="3"/>
        <v>0.69851725252402619</v>
      </c>
      <c r="G10" s="70">
        <v>5040.0249999999996</v>
      </c>
      <c r="H10" s="72">
        <f t="shared" si="0"/>
        <v>6.0356902003846392E-2</v>
      </c>
      <c r="I10" s="73">
        <v>821.55600000000004</v>
      </c>
      <c r="J10" s="74">
        <f t="shared" si="1"/>
        <v>5.4279410167389859E-2</v>
      </c>
      <c r="K10" s="68">
        <v>28470.695</v>
      </c>
      <c r="L10" s="72">
        <f t="shared" si="4"/>
        <v>0.74573925159912224</v>
      </c>
      <c r="M10" s="73">
        <v>5356.4769999999999</v>
      </c>
      <c r="N10" s="74">
        <f t="shared" si="4"/>
        <v>0.73860848545939106</v>
      </c>
      <c r="O10" s="102">
        <f t="shared" si="5"/>
        <v>33827.171999999999</v>
      </c>
      <c r="P10" s="98">
        <f t="shared" si="6"/>
        <v>0.74463614447848359</v>
      </c>
      <c r="Q10" s="75">
        <f t="shared" si="7"/>
        <v>39688.752999999997</v>
      </c>
      <c r="R10" s="74">
        <f t="shared" si="8"/>
        <v>0.70038663040111215</v>
      </c>
      <c r="T10" s="225"/>
    </row>
    <row r="11" spans="2:20" ht="15" x14ac:dyDescent="0.2">
      <c r="B11" s="71" t="s">
        <v>102</v>
      </c>
      <c r="C11" s="70">
        <v>79491.722999999998</v>
      </c>
      <c r="D11" s="72">
        <f t="shared" si="2"/>
        <v>0.70460442406998858</v>
      </c>
      <c r="E11" s="73">
        <v>14639.897999999999</v>
      </c>
      <c r="F11" s="74">
        <f t="shared" si="3"/>
        <v>0.70293530832642748</v>
      </c>
      <c r="G11" s="70">
        <v>4734.3770000000004</v>
      </c>
      <c r="H11" s="72">
        <f t="shared" si="0"/>
        <v>5.6210331476822507E-2</v>
      </c>
      <c r="I11" s="73">
        <v>759.36599999999999</v>
      </c>
      <c r="J11" s="74">
        <f t="shared" si="1"/>
        <v>4.9311837241052564E-2</v>
      </c>
      <c r="K11" s="68">
        <v>28591.419000000002</v>
      </c>
      <c r="L11" s="72">
        <f t="shared" si="4"/>
        <v>0.74656933379291923</v>
      </c>
      <c r="M11" s="73">
        <v>5427.5429999999997</v>
      </c>
      <c r="N11" s="74">
        <f t="shared" si="4"/>
        <v>0.73939629824197239</v>
      </c>
      <c r="O11" s="102">
        <f t="shared" si="5"/>
        <v>34018.962</v>
      </c>
      <c r="P11" s="98">
        <f t="shared" si="6"/>
        <v>0.74545150536357219</v>
      </c>
      <c r="Q11" s="75">
        <f t="shared" si="7"/>
        <v>39512.705000000002</v>
      </c>
      <c r="R11" s="74">
        <f t="shared" si="8"/>
        <v>0.70434431312856483</v>
      </c>
      <c r="T11" s="225"/>
    </row>
    <row r="12" spans="2:20" ht="15" x14ac:dyDescent="0.2">
      <c r="B12" s="60" t="s">
        <v>103</v>
      </c>
      <c r="C12" s="54">
        <v>79493.563999999998</v>
      </c>
      <c r="D12" s="55">
        <f t="shared" si="2"/>
        <v>0.70906221427552341</v>
      </c>
      <c r="E12" s="56">
        <v>15351.941000000001</v>
      </c>
      <c r="F12" s="57">
        <f t="shared" si="3"/>
        <v>0.71448192763794904</v>
      </c>
      <c r="G12" s="54">
        <v>4328.884</v>
      </c>
      <c r="H12" s="55">
        <f t="shared" si="0"/>
        <v>5.1643492922086934E-2</v>
      </c>
      <c r="I12" s="56">
        <v>648.14300000000003</v>
      </c>
      <c r="J12" s="57">
        <f t="shared" si="1"/>
        <v>4.0508724829194646E-2</v>
      </c>
      <c r="K12" s="58">
        <v>28288.397000000001</v>
      </c>
      <c r="L12" s="55">
        <f t="shared" si="4"/>
        <v>0.74767474993164129</v>
      </c>
      <c r="M12" s="56">
        <v>5486.7309999999998</v>
      </c>
      <c r="N12" s="57">
        <f t="shared" si="4"/>
        <v>0.7446466123527381</v>
      </c>
      <c r="O12" s="103">
        <f t="shared" si="5"/>
        <v>33775.127999999997</v>
      </c>
      <c r="P12" s="99">
        <f t="shared" si="6"/>
        <v>0.74718772768924246</v>
      </c>
      <c r="Q12" s="59">
        <f t="shared" si="7"/>
        <v>38752.154999999999</v>
      </c>
      <c r="R12" s="57">
        <f t="shared" si="8"/>
        <v>0.70993387908141503</v>
      </c>
      <c r="T12" s="225"/>
    </row>
    <row r="13" spans="2:20" ht="15" customHeight="1" x14ac:dyDescent="0.2">
      <c r="B13" s="71" t="s">
        <v>104</v>
      </c>
      <c r="C13" s="70">
        <v>79079.312000000005</v>
      </c>
      <c r="D13" s="72">
        <f t="shared" si="2"/>
        <v>0.70214287737422554</v>
      </c>
      <c r="E13" s="73">
        <v>15735.221</v>
      </c>
      <c r="F13" s="74">
        <f t="shared" si="3"/>
        <v>0.70761479511590308</v>
      </c>
      <c r="G13" s="70">
        <v>4581.7849999999999</v>
      </c>
      <c r="H13" s="72">
        <f t="shared" si="0"/>
        <v>5.4766016276358402E-2</v>
      </c>
      <c r="I13" s="73">
        <v>826.96600000000001</v>
      </c>
      <c r="J13" s="74">
        <f t="shared" si="1"/>
        <v>4.9930966242562054E-2</v>
      </c>
      <c r="K13" s="68">
        <v>28964.573</v>
      </c>
      <c r="L13" s="72">
        <f t="shared" si="4"/>
        <v>0.74282441116665499</v>
      </c>
      <c r="M13" s="73">
        <v>5674.8</v>
      </c>
      <c r="N13" s="74">
        <f t="shared" si="4"/>
        <v>0.74480355634511097</v>
      </c>
      <c r="O13" s="102">
        <f t="shared" si="5"/>
        <v>34639.373</v>
      </c>
      <c r="P13" s="98">
        <f t="shared" si="6"/>
        <v>0.74315074483516963</v>
      </c>
      <c r="Q13" s="75">
        <f t="shared" si="7"/>
        <v>40048.123999999996</v>
      </c>
      <c r="R13" s="74">
        <f t="shared" si="8"/>
        <v>0.70304512093366223</v>
      </c>
      <c r="T13" s="225"/>
    </row>
    <row r="14" spans="2:20" ht="15" x14ac:dyDescent="0.2">
      <c r="B14" s="67" t="s">
        <v>105</v>
      </c>
      <c r="C14" s="70">
        <v>77249.595000000001</v>
      </c>
      <c r="D14" s="72">
        <f t="shared" si="2"/>
        <v>0.68386463785937512</v>
      </c>
      <c r="E14" s="73">
        <v>15070.557000000001</v>
      </c>
      <c r="F14" s="74">
        <f t="shared" si="3"/>
        <v>0.68696330411393303</v>
      </c>
      <c r="G14" s="70">
        <v>6575.9880000000003</v>
      </c>
      <c r="H14" s="72">
        <f t="shared" si="0"/>
        <v>7.844846125317137E-2</v>
      </c>
      <c r="I14" s="73">
        <v>1261.9449999999999</v>
      </c>
      <c r="J14" s="74">
        <f t="shared" si="1"/>
        <v>7.7265871450681589E-2</v>
      </c>
      <c r="K14" s="68">
        <v>29134.776000000002</v>
      </c>
      <c r="L14" s="72">
        <f t="shared" si="4"/>
        <v>0.74207964406345417</v>
      </c>
      <c r="M14" s="73">
        <v>5605.4340000000002</v>
      </c>
      <c r="N14" s="74">
        <f t="shared" si="4"/>
        <v>0.74448671926110088</v>
      </c>
      <c r="O14" s="102">
        <f t="shared" si="5"/>
        <v>34740.21</v>
      </c>
      <c r="P14" s="98">
        <f t="shared" si="6"/>
        <v>0.74247109646567433</v>
      </c>
      <c r="Q14" s="75">
        <f t="shared" si="7"/>
        <v>42578.142999999996</v>
      </c>
      <c r="R14" s="74">
        <f t="shared" si="8"/>
        <v>0.68436856077387798</v>
      </c>
    </row>
    <row r="15" spans="2:20" ht="15" x14ac:dyDescent="0.2">
      <c r="B15" s="67" t="s">
        <v>106</v>
      </c>
      <c r="C15" s="70">
        <v>72596.145000000004</v>
      </c>
      <c r="D15" s="72">
        <f t="shared" si="2"/>
        <v>0.64013487952515624</v>
      </c>
      <c r="E15" s="73">
        <v>14409.671</v>
      </c>
      <c r="F15" s="74">
        <f t="shared" si="3"/>
        <v>0.65550662015389971</v>
      </c>
      <c r="G15" s="70">
        <v>9521.7579999999998</v>
      </c>
      <c r="H15" s="72">
        <f t="shared" si="0"/>
        <v>0.11595227900546851</v>
      </c>
      <c r="I15" s="73">
        <v>1851.0730000000001</v>
      </c>
      <c r="J15" s="74">
        <f t="shared" si="1"/>
        <v>0.11383691914711898</v>
      </c>
      <c r="K15" s="68">
        <v>31289.672999999999</v>
      </c>
      <c r="L15" s="72">
        <f t="shared" si="4"/>
        <v>0.72409539024094827</v>
      </c>
      <c r="M15" s="73">
        <v>5721.7510000000002</v>
      </c>
      <c r="N15" s="74">
        <f t="shared" si="4"/>
        <v>0.73971330369914778</v>
      </c>
      <c r="O15" s="102">
        <f t="shared" si="5"/>
        <v>37011.423999999999</v>
      </c>
      <c r="P15" s="98">
        <f t="shared" si="6"/>
        <v>0.726631179623209</v>
      </c>
      <c r="Q15" s="75">
        <f t="shared" si="7"/>
        <v>48384.254999999997</v>
      </c>
      <c r="R15" s="74">
        <f t="shared" si="8"/>
        <v>0.64263069926302063</v>
      </c>
    </row>
    <row r="16" spans="2:20" ht="15" x14ac:dyDescent="0.2">
      <c r="B16" s="67" t="s">
        <v>107</v>
      </c>
      <c r="C16" s="70">
        <v>72736.328999999998</v>
      </c>
      <c r="D16" s="72">
        <f t="shared" si="2"/>
        <v>0.64009140375195739</v>
      </c>
      <c r="E16" s="73">
        <v>14857.7</v>
      </c>
      <c r="F16" s="74">
        <f t="shared" si="3"/>
        <v>0.65867650253359278</v>
      </c>
      <c r="G16" s="70">
        <v>8979.19</v>
      </c>
      <c r="H16" s="72">
        <f t="shared" si="0"/>
        <v>0.10988353387316796</v>
      </c>
      <c r="I16" s="73">
        <v>1891.588</v>
      </c>
      <c r="J16" s="74">
        <f t="shared" si="1"/>
        <v>0.11293542746414056</v>
      </c>
      <c r="K16" s="68">
        <v>31918.766</v>
      </c>
      <c r="L16" s="72">
        <f t="shared" si="4"/>
        <v>0.71910972115501937</v>
      </c>
      <c r="M16" s="73">
        <v>5807.6120000000001</v>
      </c>
      <c r="N16" s="74">
        <f t="shared" si="4"/>
        <v>0.74253501145990808</v>
      </c>
      <c r="O16" s="102">
        <f t="shared" si="5"/>
        <v>37726.377999999997</v>
      </c>
      <c r="P16" s="98">
        <f t="shared" si="6"/>
        <v>0.72298957527978047</v>
      </c>
      <c r="Q16" s="75">
        <f t="shared" si="7"/>
        <v>48597.156000000003</v>
      </c>
      <c r="R16" s="74">
        <f t="shared" si="8"/>
        <v>0.64316959280440944</v>
      </c>
    </row>
    <row r="17" spans="2:19" ht="15" customHeight="1" x14ac:dyDescent="0.2">
      <c r="B17" s="67" t="s">
        <v>108</v>
      </c>
      <c r="C17" s="70">
        <v>72907.332999999999</v>
      </c>
      <c r="D17" s="72">
        <f t="shared" si="2"/>
        <v>0.63970470796280221</v>
      </c>
      <c r="E17" s="73">
        <v>14913.023999999999</v>
      </c>
      <c r="F17" s="74">
        <f t="shared" si="3"/>
        <v>0.66773644024379664</v>
      </c>
      <c r="G17" s="70">
        <v>8340.7669999999998</v>
      </c>
      <c r="H17" s="72">
        <f t="shared" si="0"/>
        <v>0.10265799446387053</v>
      </c>
      <c r="I17" s="73">
        <v>1604.482</v>
      </c>
      <c r="J17" s="74">
        <f t="shared" si="1"/>
        <v>9.7138272569720865E-2</v>
      </c>
      <c r="K17" s="68">
        <v>32722.192999999999</v>
      </c>
      <c r="L17" s="72">
        <f t="shared" si="4"/>
        <v>0.71288840154161925</v>
      </c>
      <c r="M17" s="73">
        <v>5816.192</v>
      </c>
      <c r="N17" s="74">
        <f t="shared" si="4"/>
        <v>0.7395777448051819</v>
      </c>
      <c r="O17" s="102">
        <f t="shared" si="5"/>
        <v>38538.385000000002</v>
      </c>
      <c r="P17" s="98">
        <f t="shared" si="6"/>
        <v>0.71726150703833758</v>
      </c>
      <c r="Q17" s="75">
        <f t="shared" si="7"/>
        <v>48483.634000000005</v>
      </c>
      <c r="R17" s="74">
        <f t="shared" si="8"/>
        <v>0.64429776674697659</v>
      </c>
    </row>
    <row r="18" spans="2:19" ht="15" x14ac:dyDescent="0.2">
      <c r="B18" s="67" t="s">
        <v>109</v>
      </c>
      <c r="C18" s="70">
        <v>73170.501000000004</v>
      </c>
      <c r="D18" s="72">
        <f t="shared" si="2"/>
        <v>0.64790656905909327</v>
      </c>
      <c r="E18" s="73">
        <v>15064.62</v>
      </c>
      <c r="F18" s="74">
        <f t="shared" si="3"/>
        <v>0.66193919285936564</v>
      </c>
      <c r="G18" s="70">
        <v>7479.1120000000001</v>
      </c>
      <c r="H18" s="72">
        <f t="shared" si="0"/>
        <v>9.2735869668711252E-2</v>
      </c>
      <c r="I18" s="73">
        <v>1444.4880000000001</v>
      </c>
      <c r="J18" s="74">
        <f t="shared" si="1"/>
        <v>8.7496429243784701E-2</v>
      </c>
      <c r="K18" s="68">
        <v>32284.11</v>
      </c>
      <c r="L18" s="72">
        <f t="shared" si="4"/>
        <v>0.71413224374087092</v>
      </c>
      <c r="M18" s="73">
        <v>6249.2060000000001</v>
      </c>
      <c r="N18" s="74">
        <f t="shared" si="4"/>
        <v>0.72540997544897223</v>
      </c>
      <c r="O18" s="102">
        <f t="shared" si="5"/>
        <v>38533.315999999999</v>
      </c>
      <c r="P18" s="98">
        <f t="shared" si="6"/>
        <v>0.71602374868909957</v>
      </c>
      <c r="Q18" s="75">
        <f t="shared" si="7"/>
        <v>47456.915999999997</v>
      </c>
      <c r="R18" s="74">
        <f t="shared" si="8"/>
        <v>0.65026012543388967</v>
      </c>
    </row>
    <row r="19" spans="2:19" ht="15" x14ac:dyDescent="0.2">
      <c r="B19" s="67" t="s">
        <v>110</v>
      </c>
      <c r="C19" s="70">
        <v>72513.771999999997</v>
      </c>
      <c r="D19" s="72">
        <f t="shared" si="2"/>
        <v>0.64349935113862844</v>
      </c>
      <c r="E19" s="73">
        <v>15267.93</v>
      </c>
      <c r="F19" s="74">
        <f t="shared" si="3"/>
        <v>0.66843720739594048</v>
      </c>
      <c r="G19" s="70">
        <v>6592.4650000000001</v>
      </c>
      <c r="H19" s="72">
        <f t="shared" si="0"/>
        <v>8.3336854968843993E-2</v>
      </c>
      <c r="I19" s="73">
        <v>1218.461</v>
      </c>
      <c r="J19" s="74">
        <f t="shared" si="1"/>
        <v>7.3907078874933876E-2</v>
      </c>
      <c r="K19" s="68">
        <v>33580.391000000003</v>
      </c>
      <c r="L19" s="72">
        <f t="shared" si="4"/>
        <v>0.70200198909137645</v>
      </c>
      <c r="M19" s="73">
        <v>6354.8419999999996</v>
      </c>
      <c r="N19" s="74">
        <f t="shared" si="4"/>
        <v>0.72178200712719842</v>
      </c>
      <c r="O19" s="102">
        <f t="shared" si="5"/>
        <v>39935.233</v>
      </c>
      <c r="P19" s="98">
        <f t="shared" si="6"/>
        <v>0.7053356209908751</v>
      </c>
      <c r="Q19" s="75">
        <f t="shared" si="7"/>
        <v>47746.159000000007</v>
      </c>
      <c r="R19" s="74">
        <f t="shared" si="8"/>
        <v>0.64770226101332762</v>
      </c>
    </row>
    <row r="20" spans="2:19" ht="15" x14ac:dyDescent="0.2">
      <c r="B20" s="67" t="s">
        <v>111</v>
      </c>
      <c r="C20" s="70">
        <v>73009.345000000001</v>
      </c>
      <c r="D20" s="72">
        <f t="shared" si="2"/>
        <v>0.65460868914980619</v>
      </c>
      <c r="E20" s="73">
        <v>15854.672</v>
      </c>
      <c r="F20" s="74">
        <f t="shared" si="3"/>
        <v>0.68607414626572572</v>
      </c>
      <c r="G20" s="70">
        <v>5343.6</v>
      </c>
      <c r="H20" s="72">
        <f t="shared" si="0"/>
        <v>6.8199095771065144E-2</v>
      </c>
      <c r="I20" s="73">
        <v>989.97</v>
      </c>
      <c r="J20" s="74">
        <f t="shared" si="1"/>
        <v>5.8770616793161888E-2</v>
      </c>
      <c r="K20" s="68">
        <v>33178.334999999999</v>
      </c>
      <c r="L20" s="72">
        <f t="shared" si="4"/>
        <v>0.70251991190274166</v>
      </c>
      <c r="M20" s="73">
        <v>6264.6270000000004</v>
      </c>
      <c r="N20" s="74">
        <f t="shared" si="4"/>
        <v>0.72891280117947477</v>
      </c>
      <c r="O20" s="102">
        <f t="shared" si="5"/>
        <v>39442.962</v>
      </c>
      <c r="P20" s="98">
        <f t="shared" si="6"/>
        <v>0.70704990218065744</v>
      </c>
      <c r="Q20" s="75">
        <f t="shared" si="7"/>
        <v>45776.531999999999</v>
      </c>
      <c r="R20" s="74">
        <f t="shared" si="8"/>
        <v>0.66000931858945411</v>
      </c>
    </row>
    <row r="21" spans="2:19" ht="15" x14ac:dyDescent="0.2">
      <c r="B21" s="67" t="s">
        <v>112</v>
      </c>
      <c r="C21" s="70">
        <v>72872.923999999999</v>
      </c>
      <c r="D21" s="72">
        <f t="shared" si="2"/>
        <v>0.65652616636491135</v>
      </c>
      <c r="E21" s="73">
        <v>15850.951999999999</v>
      </c>
      <c r="F21" s="74">
        <f t="shared" si="3"/>
        <v>0.68337222429041877</v>
      </c>
      <c r="G21" s="70">
        <v>4879.54</v>
      </c>
      <c r="H21" s="72">
        <f t="shared" si="0"/>
        <v>6.2757368049455003E-2</v>
      </c>
      <c r="I21" s="73">
        <v>845.97900000000004</v>
      </c>
      <c r="J21" s="74">
        <f t="shared" si="1"/>
        <v>5.0666736300221879E-2</v>
      </c>
      <c r="K21" s="68">
        <v>33245.281000000003</v>
      </c>
      <c r="L21" s="72">
        <f t="shared" si="4"/>
        <v>0.70048687926047504</v>
      </c>
      <c r="M21" s="73">
        <v>6498.2640000000001</v>
      </c>
      <c r="N21" s="74">
        <f t="shared" si="4"/>
        <v>0.71984439018512247</v>
      </c>
      <c r="O21" s="102">
        <f t="shared" si="5"/>
        <v>39743.545000000006</v>
      </c>
      <c r="P21" s="98">
        <f t="shared" si="6"/>
        <v>0.70383281713628154</v>
      </c>
      <c r="Q21" s="75">
        <f t="shared" si="7"/>
        <v>45469.064000000006</v>
      </c>
      <c r="R21" s="74">
        <f t="shared" si="8"/>
        <v>0.66116649653849158</v>
      </c>
    </row>
    <row r="22" spans="2:19" ht="15" x14ac:dyDescent="0.2">
      <c r="B22" s="67" t="s">
        <v>113</v>
      </c>
      <c r="C22" s="70">
        <v>73638.763999999996</v>
      </c>
      <c r="D22" s="72">
        <f t="shared" si="2"/>
        <v>0.66492093998861379</v>
      </c>
      <c r="E22" s="73">
        <v>16163.321</v>
      </c>
      <c r="F22" s="74">
        <f t="shared" si="3"/>
        <v>0.68220938934123343</v>
      </c>
      <c r="G22" s="70">
        <v>4471.7479999999996</v>
      </c>
      <c r="H22" s="72">
        <f t="shared" si="0"/>
        <v>5.724899101928816E-2</v>
      </c>
      <c r="I22" s="73">
        <v>823.13199999999995</v>
      </c>
      <c r="J22" s="74">
        <f t="shared" si="1"/>
        <v>4.8458144852253728E-2</v>
      </c>
      <c r="K22" s="68">
        <v>32637.637999999999</v>
      </c>
      <c r="L22" s="72">
        <f t="shared" si="4"/>
        <v>0.70529857157884801</v>
      </c>
      <c r="M22" s="73">
        <v>6706.1570000000002</v>
      </c>
      <c r="N22" s="74">
        <f t="shared" si="4"/>
        <v>0.71695153045612114</v>
      </c>
      <c r="O22" s="102">
        <f t="shared" si="5"/>
        <v>39343.794999999998</v>
      </c>
      <c r="P22" s="98">
        <f t="shared" si="6"/>
        <v>0.70735218247799247</v>
      </c>
      <c r="Q22" s="75">
        <f t="shared" si="7"/>
        <v>44638.674999999996</v>
      </c>
      <c r="R22" s="74">
        <f t="shared" si="8"/>
        <v>0.66796769818915036</v>
      </c>
    </row>
    <row r="23" spans="2:19" ht="15" x14ac:dyDescent="0.2">
      <c r="B23" s="67" t="s">
        <v>114</v>
      </c>
      <c r="C23" s="70">
        <v>73143.697</v>
      </c>
      <c r="D23" s="72">
        <f t="shared" si="2"/>
        <v>0.6721118791203653</v>
      </c>
      <c r="E23" s="73">
        <v>16229.941999999999</v>
      </c>
      <c r="F23" s="74">
        <f t="shared" si="3"/>
        <v>0.6977877984036982</v>
      </c>
      <c r="G23" s="70">
        <v>3840.056</v>
      </c>
      <c r="H23" s="72">
        <f t="shared" si="0"/>
        <v>4.98813821144833E-2</v>
      </c>
      <c r="I23" s="73">
        <v>676.18700000000001</v>
      </c>
      <c r="J23" s="74">
        <f t="shared" si="1"/>
        <v>3.9996559827503976E-2</v>
      </c>
      <c r="K23" s="68">
        <v>31842.916000000001</v>
      </c>
      <c r="L23" s="72">
        <f t="shared" ref="L23:N27" si="9">(C23+G23)/(C23+G23+K23)</f>
        <v>0.70739786219129797</v>
      </c>
      <c r="M23" s="73">
        <v>6353.0079999999998</v>
      </c>
      <c r="N23" s="74">
        <f t="shared" si="9"/>
        <v>0.72685968529270883</v>
      </c>
      <c r="O23" s="102">
        <f t="shared" si="5"/>
        <v>38195.923999999999</v>
      </c>
      <c r="P23" s="98">
        <f t="shared" si="6"/>
        <v>0.71082491634263878</v>
      </c>
      <c r="Q23" s="75">
        <f t="shared" si="7"/>
        <v>42712.166999999994</v>
      </c>
      <c r="R23" s="74">
        <f t="shared" si="8"/>
        <v>0.67663318040395659</v>
      </c>
    </row>
    <row r="24" spans="2:19" ht="15" x14ac:dyDescent="0.2">
      <c r="B24" s="67" t="s">
        <v>115</v>
      </c>
      <c r="C24" s="70">
        <v>72630.451000000001</v>
      </c>
      <c r="D24" s="72">
        <f t="shared" si="2"/>
        <v>0.67485969871989682</v>
      </c>
      <c r="E24" s="73">
        <v>16670.28</v>
      </c>
      <c r="F24" s="74">
        <f t="shared" si="3"/>
        <v>0.71061750003676649</v>
      </c>
      <c r="G24" s="70">
        <v>3486.6680000000001</v>
      </c>
      <c r="H24" s="72">
        <f t="shared" si="0"/>
        <v>4.580662071563691E-2</v>
      </c>
      <c r="I24" s="73">
        <v>577.81700000000001</v>
      </c>
      <c r="J24" s="74">
        <f t="shared" si="1"/>
        <v>3.3500333399099046E-2</v>
      </c>
      <c r="K24" s="68">
        <v>31505.919000000002</v>
      </c>
      <c r="L24" s="72">
        <f t="shared" si="9"/>
        <v>0.70725673995562177</v>
      </c>
      <c r="M24" s="73">
        <v>6210.768</v>
      </c>
      <c r="N24" s="74">
        <f t="shared" si="9"/>
        <v>0.7352485723414155</v>
      </c>
      <c r="O24" s="102">
        <f t="shared" si="5"/>
        <v>37716.687000000005</v>
      </c>
      <c r="P24" s="98">
        <f t="shared" si="6"/>
        <v>0.71226625387029974</v>
      </c>
      <c r="Q24" s="75">
        <f t="shared" si="7"/>
        <v>41781.172000000006</v>
      </c>
      <c r="R24" s="74">
        <f t="shared" si="8"/>
        <v>0.68125903695493351</v>
      </c>
    </row>
    <row r="25" spans="2:19" ht="15" x14ac:dyDescent="0.2">
      <c r="B25" s="66" t="s">
        <v>116</v>
      </c>
      <c r="C25" s="54">
        <v>73467.504000000001</v>
      </c>
      <c r="D25" s="55">
        <f t="shared" si="2"/>
        <v>0.68337938092040407</v>
      </c>
      <c r="E25" s="56">
        <v>15797.458000000001</v>
      </c>
      <c r="F25" s="57">
        <f t="shared" si="3"/>
        <v>0.71047705372264203</v>
      </c>
      <c r="G25" s="54">
        <v>3337.317</v>
      </c>
      <c r="H25" s="55">
        <f t="shared" si="0"/>
        <v>4.3451920811064713E-2</v>
      </c>
      <c r="I25" s="56">
        <v>501.68099999999998</v>
      </c>
      <c r="J25" s="57">
        <f t="shared" si="1"/>
        <v>3.0779601302866364E-2</v>
      </c>
      <c r="K25" s="58">
        <v>30701.355</v>
      </c>
      <c r="L25" s="55">
        <f t="shared" si="9"/>
        <v>0.7144224067647984</v>
      </c>
      <c r="M25" s="56">
        <v>5935.8620000000001</v>
      </c>
      <c r="N25" s="57">
        <f t="shared" si="9"/>
        <v>0.73303972417181362</v>
      </c>
      <c r="O25" s="103">
        <f t="shared" si="5"/>
        <v>36637.216999999997</v>
      </c>
      <c r="P25" s="99">
        <f t="shared" si="6"/>
        <v>0.71761303660749121</v>
      </c>
      <c r="Q25" s="59">
        <f t="shared" si="7"/>
        <v>40476.214999999997</v>
      </c>
      <c r="R25" s="57">
        <f t="shared" si="8"/>
        <v>0.68802337133106173</v>
      </c>
    </row>
    <row r="26" spans="2:19" ht="15" x14ac:dyDescent="0.2">
      <c r="B26" s="67" t="s">
        <v>117</v>
      </c>
      <c r="C26" s="70">
        <v>67682.951000000001</v>
      </c>
      <c r="D26" s="72">
        <f t="shared" si="2"/>
        <v>0.63966783444745956</v>
      </c>
      <c r="E26" s="73">
        <v>14621.924999999999</v>
      </c>
      <c r="F26" s="74">
        <f t="shared" si="3"/>
        <v>0.65416872297798878</v>
      </c>
      <c r="G26" s="70">
        <v>5931.973</v>
      </c>
      <c r="H26" s="72">
        <f t="shared" si="0"/>
        <v>8.058111966535482E-2</v>
      </c>
      <c r="I26" s="73">
        <v>1294.4939999999999</v>
      </c>
      <c r="J26" s="74">
        <f t="shared" si="1"/>
        <v>8.1330731491801006E-2</v>
      </c>
      <c r="K26" s="68">
        <v>32194.602999999999</v>
      </c>
      <c r="L26" s="72">
        <f t="shared" si="9"/>
        <v>0.69573058388211106</v>
      </c>
      <c r="M26" s="73">
        <v>6435.4979999999996</v>
      </c>
      <c r="N26" s="74">
        <f t="shared" si="9"/>
        <v>0.71208295020064716</v>
      </c>
      <c r="O26" s="102">
        <f t="shared" si="5"/>
        <v>38630.100999999995</v>
      </c>
      <c r="P26" s="98">
        <f t="shared" si="6"/>
        <v>0.69858250816836931</v>
      </c>
      <c r="Q26" s="75">
        <f t="shared" si="7"/>
        <v>45856.567999999992</v>
      </c>
      <c r="R26" s="74">
        <f t="shared" si="8"/>
        <v>0.64219685290062756</v>
      </c>
    </row>
    <row r="27" spans="2:19" ht="15" x14ac:dyDescent="0.2">
      <c r="B27" s="67" t="s">
        <v>118</v>
      </c>
      <c r="C27" s="70">
        <v>68934.717000000004</v>
      </c>
      <c r="D27" s="72">
        <f t="shared" si="2"/>
        <v>0.66502345819946473</v>
      </c>
      <c r="E27" s="73">
        <v>15692.422</v>
      </c>
      <c r="F27" s="74">
        <f t="shared" si="3"/>
        <v>0.69149062412489148</v>
      </c>
      <c r="G27" s="70">
        <v>3792.9810000000002</v>
      </c>
      <c r="H27" s="72">
        <f>G27/(G27+C27)</f>
        <v>5.2153183784257824E-2</v>
      </c>
      <c r="I27" s="73">
        <v>740.90899999999999</v>
      </c>
      <c r="J27" s="74">
        <f>I27/(I27+E27)</f>
        <v>4.5085746766738884E-2</v>
      </c>
      <c r="K27" s="68">
        <v>30929.874</v>
      </c>
      <c r="L27" s="72">
        <f t="shared" si="9"/>
        <v>0.70161490952151573</v>
      </c>
      <c r="M27" s="73">
        <v>6260.2839999999997</v>
      </c>
      <c r="N27" s="74">
        <f t="shared" si="9"/>
        <v>0.72413897036677499</v>
      </c>
      <c r="O27" s="102">
        <f t="shared" si="5"/>
        <v>37190.157999999996</v>
      </c>
      <c r="P27" s="98">
        <f t="shared" si="6"/>
        <v>0.70566039874243525</v>
      </c>
      <c r="Q27" s="75">
        <f t="shared" si="7"/>
        <v>41724.047999999995</v>
      </c>
      <c r="R27" s="74">
        <f t="shared" si="8"/>
        <v>0.66977715848447084</v>
      </c>
    </row>
    <row r="28" spans="2:19" ht="15.75" customHeight="1" thickBot="1" x14ac:dyDescent="0.25">
      <c r="B28" s="226" t="s">
        <v>119</v>
      </c>
      <c r="C28" s="82">
        <v>68980.630999999994</v>
      </c>
      <c r="D28" s="83">
        <f>C28/(C28+G28+K28)</f>
        <v>0.67185320322953701</v>
      </c>
      <c r="E28" s="84">
        <v>16478.490000000002</v>
      </c>
      <c r="F28" s="85">
        <f>E28/(E28+I28+M28)</f>
        <v>0.70395028766992851</v>
      </c>
      <c r="G28" s="82">
        <v>3161.7449999999999</v>
      </c>
      <c r="H28" s="83">
        <f>G28/(G28+C28)</f>
        <v>4.3826460608949173E-2</v>
      </c>
      <c r="I28" s="84">
        <v>621.91600000000005</v>
      </c>
      <c r="J28" s="85">
        <f>I28/(I28+E28)</f>
        <v>3.6368493239283324E-2</v>
      </c>
      <c r="K28" s="86">
        <v>30529.800999999999</v>
      </c>
      <c r="L28" s="83">
        <f>(C28+G28)/(C28+G28+K28)</f>
        <v>0.70264776795372708</v>
      </c>
      <c r="M28" s="84">
        <v>6308.1930000000002</v>
      </c>
      <c r="N28" s="85">
        <f>(E28+I28)/(E28+I28+M28)</f>
        <v>0.7305181313926562</v>
      </c>
      <c r="O28" s="104">
        <v>36837.993999999999</v>
      </c>
      <c r="P28" s="100">
        <f>(C28+E28+G28+I28)/(C28+E28+G28+I28+K28+M28)</f>
        <v>0.70782227736288683</v>
      </c>
      <c r="Q28" s="87">
        <f>O28+G28+I28</f>
        <v>40621.654999999999</v>
      </c>
      <c r="R28" s="85">
        <f>(C28+E28)/(C28+E28+G28+I28+K28+M28)</f>
        <v>0.67781246048168364</v>
      </c>
      <c r="S28" s="7"/>
    </row>
    <row r="29" spans="2:19" ht="12.75" customHeight="1" x14ac:dyDescent="0.15">
      <c r="B29" s="361" t="s">
        <v>128</v>
      </c>
      <c r="C29" s="362"/>
      <c r="D29" s="362"/>
      <c r="E29" s="362"/>
      <c r="F29" s="362"/>
      <c r="G29" s="362"/>
      <c r="H29" s="362"/>
      <c r="I29" s="362"/>
      <c r="J29" s="362"/>
      <c r="K29" s="362"/>
      <c r="L29" s="362"/>
      <c r="M29" s="362"/>
      <c r="N29" s="362"/>
      <c r="O29" s="362"/>
      <c r="P29" s="35"/>
      <c r="Q29" s="5"/>
      <c r="R29" s="4"/>
    </row>
    <row r="30" spans="2:19" ht="35.25" customHeight="1" x14ac:dyDescent="0.15">
      <c r="B30" s="362"/>
      <c r="C30" s="362"/>
      <c r="D30" s="362"/>
      <c r="E30" s="362"/>
      <c r="F30" s="362"/>
      <c r="G30" s="362"/>
      <c r="H30" s="362"/>
      <c r="I30" s="362"/>
      <c r="J30" s="362"/>
      <c r="K30" s="362"/>
      <c r="L30" s="362"/>
      <c r="M30" s="362"/>
      <c r="N30" s="362"/>
      <c r="O30" s="362"/>
      <c r="P30" s="4"/>
      <c r="Q30" s="5"/>
      <c r="R30" s="4"/>
    </row>
    <row r="31" spans="2:19" ht="12.75" customHeight="1" x14ac:dyDescent="0.15">
      <c r="B31" s="310" t="s">
        <v>162</v>
      </c>
      <c r="C31" s="319"/>
      <c r="D31" s="319"/>
      <c r="E31" s="319"/>
      <c r="F31" s="319"/>
      <c r="G31" s="319"/>
      <c r="H31" s="319"/>
      <c r="I31" s="319"/>
      <c r="J31" s="319"/>
      <c r="K31" s="319"/>
      <c r="L31" s="319"/>
      <c r="M31" s="108"/>
      <c r="N31" s="108"/>
      <c r="O31" s="108"/>
      <c r="P31" s="4"/>
      <c r="Q31" s="5"/>
      <c r="R31" s="4"/>
    </row>
    <row r="32" spans="2:19" ht="15" x14ac:dyDescent="0.15">
      <c r="B32" s="33" t="s">
        <v>157</v>
      </c>
      <c r="C32" s="4"/>
      <c r="D32" s="5"/>
      <c r="E32" s="4"/>
      <c r="F32" s="5"/>
      <c r="G32" s="4"/>
      <c r="H32" s="5"/>
      <c r="I32" s="4"/>
      <c r="J32" s="5"/>
      <c r="K32" s="5"/>
      <c r="L32" s="4"/>
      <c r="M32" s="5"/>
      <c r="N32" s="4"/>
      <c r="O32" s="5"/>
      <c r="P32" s="36"/>
      <c r="Q32" s="36"/>
      <c r="R32" s="36"/>
    </row>
    <row r="33" spans="2:18" ht="15" x14ac:dyDescent="0.15">
      <c r="B33" s="33" t="s">
        <v>163</v>
      </c>
      <c r="C33" s="4"/>
      <c r="D33" s="5"/>
      <c r="E33" s="4"/>
      <c r="F33" s="5"/>
      <c r="G33" s="4"/>
      <c r="H33" s="5"/>
      <c r="I33" s="4"/>
      <c r="J33" s="5"/>
      <c r="K33" s="5"/>
      <c r="L33" s="4"/>
      <c r="M33" s="5"/>
      <c r="N33" s="4"/>
      <c r="O33" s="5"/>
      <c r="P33" s="36"/>
      <c r="Q33" s="36"/>
      <c r="R33" s="36"/>
    </row>
    <row r="34" spans="2:18" ht="15" x14ac:dyDescent="0.15">
      <c r="B34" s="33" t="s">
        <v>160</v>
      </c>
      <c r="C34" s="4"/>
      <c r="D34" s="5"/>
      <c r="E34" s="4"/>
      <c r="F34" s="5"/>
      <c r="G34" s="4"/>
      <c r="H34" s="5"/>
      <c r="I34" s="4"/>
      <c r="J34" s="5"/>
      <c r="K34" s="5"/>
      <c r="L34" s="6"/>
      <c r="M34" s="4"/>
      <c r="N34" s="5"/>
      <c r="O34" s="4"/>
      <c r="P34" s="36"/>
      <c r="Q34" s="36"/>
      <c r="R34" s="36"/>
    </row>
    <row r="35" spans="2:18" ht="15" x14ac:dyDescent="0.15">
      <c r="B35" s="34" t="s">
        <v>161</v>
      </c>
      <c r="E35" s="7"/>
      <c r="F35" s="7"/>
      <c r="G35" s="7"/>
      <c r="M35" s="36"/>
      <c r="N35" s="36"/>
      <c r="O35" s="36"/>
      <c r="P35" s="36"/>
      <c r="Q35" s="36"/>
      <c r="R35" s="36"/>
    </row>
  </sheetData>
  <mergeCells count="14">
    <mergeCell ref="B29:O30"/>
    <mergeCell ref="B31:L31"/>
    <mergeCell ref="C2:R2"/>
    <mergeCell ref="C3:F3"/>
    <mergeCell ref="G3:J3"/>
    <mergeCell ref="K3:N3"/>
    <mergeCell ref="O3:P4"/>
    <mergeCell ref="Q3:R4"/>
    <mergeCell ref="C4:D4"/>
    <mergeCell ref="E4:F4"/>
    <mergeCell ref="G4:H4"/>
    <mergeCell ref="I4:J4"/>
    <mergeCell ref="K4:L4"/>
    <mergeCell ref="M4:N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B050"/>
  </sheetPr>
  <dimension ref="A1:J29"/>
  <sheetViews>
    <sheetView zoomScaleNormal="100" workbookViewId="0"/>
  </sheetViews>
  <sheetFormatPr baseColWidth="10" defaultColWidth="9.1640625" defaultRowHeight="13" x14ac:dyDescent="0.15"/>
  <cols>
    <col min="1" max="1" width="2.83203125" style="3" customWidth="1"/>
    <col min="2" max="2" width="9.1640625" style="3"/>
    <col min="3" max="3" width="10" style="3" bestFit="1" customWidth="1"/>
    <col min="4" max="4" width="18" style="3" bestFit="1" customWidth="1"/>
    <col min="5" max="5" width="10" style="3" bestFit="1" customWidth="1"/>
    <col min="6" max="6" width="15.6640625" style="3" customWidth="1"/>
    <col min="7" max="7" width="12" style="3" customWidth="1"/>
    <col min="8" max="8" width="15.1640625" style="3" customWidth="1"/>
    <col min="9" max="9" width="11" style="3" customWidth="1"/>
    <col min="10" max="10" width="14.33203125" style="3" bestFit="1" customWidth="1"/>
    <col min="11" max="16384" width="9.1640625" style="3"/>
  </cols>
  <sheetData>
    <row r="1" spans="1:10" ht="80.5" customHeight="1" thickBot="1" x14ac:dyDescent="0.35">
      <c r="B1" s="324" t="s">
        <v>129</v>
      </c>
      <c r="C1" s="325"/>
      <c r="D1" s="325"/>
      <c r="E1" s="325"/>
      <c r="F1" s="325"/>
      <c r="G1" s="325"/>
      <c r="H1" s="326"/>
      <c r="I1" s="5"/>
      <c r="J1" s="5"/>
    </row>
    <row r="2" spans="1:10" ht="47" customHeight="1" thickBot="1" x14ac:dyDescent="0.35">
      <c r="B2" s="1"/>
      <c r="C2" s="364" t="s">
        <v>14</v>
      </c>
      <c r="D2" s="365"/>
      <c r="E2" s="366" t="s">
        <v>15</v>
      </c>
      <c r="F2" s="365"/>
      <c r="G2" s="367" t="s">
        <v>52</v>
      </c>
      <c r="H2" s="368"/>
      <c r="I2" s="4"/>
    </row>
    <row r="3" spans="1:10" ht="20" thickBot="1" x14ac:dyDescent="0.25">
      <c r="A3" s="92"/>
      <c r="B3" s="119" t="s">
        <v>6</v>
      </c>
      <c r="C3" s="22" t="s">
        <v>46</v>
      </c>
      <c r="D3" s="23" t="s">
        <v>22</v>
      </c>
      <c r="E3" s="24" t="s">
        <v>46</v>
      </c>
      <c r="F3" s="23" t="s">
        <v>22</v>
      </c>
      <c r="G3" s="22" t="s">
        <v>46</v>
      </c>
      <c r="H3" s="23" t="s">
        <v>22</v>
      </c>
      <c r="I3" s="4"/>
    </row>
    <row r="4" spans="1:10" ht="15" x14ac:dyDescent="0.2">
      <c r="A4" s="93"/>
      <c r="B4" s="65" t="s">
        <v>97</v>
      </c>
      <c r="C4" s="64">
        <v>83292</v>
      </c>
      <c r="D4" s="63">
        <v>13565</v>
      </c>
      <c r="E4" s="62">
        <v>3565</v>
      </c>
      <c r="F4" s="63">
        <v>665</v>
      </c>
      <c r="G4" s="64">
        <v>2142</v>
      </c>
      <c r="H4" s="63">
        <v>606</v>
      </c>
      <c r="I4" s="11"/>
    </row>
    <row r="5" spans="1:10" ht="15" x14ac:dyDescent="0.2">
      <c r="A5" s="93"/>
      <c r="B5" s="67" t="s">
        <v>98</v>
      </c>
      <c r="C5" s="70">
        <v>81975</v>
      </c>
      <c r="D5" s="69">
        <v>13632</v>
      </c>
      <c r="E5" s="68">
        <v>4993</v>
      </c>
      <c r="F5" s="69">
        <v>963</v>
      </c>
      <c r="G5" s="70">
        <v>2746</v>
      </c>
      <c r="H5" s="69">
        <v>861</v>
      </c>
      <c r="I5" s="11"/>
    </row>
    <row r="6" spans="1:10" ht="15" x14ac:dyDescent="0.2">
      <c r="A6" s="93"/>
      <c r="B6" s="67" t="s">
        <v>99</v>
      </c>
      <c r="C6" s="70">
        <v>81877</v>
      </c>
      <c r="D6" s="69">
        <v>13739</v>
      </c>
      <c r="E6" s="68">
        <v>5392</v>
      </c>
      <c r="F6" s="69">
        <v>1068</v>
      </c>
      <c r="G6" s="70">
        <v>2740</v>
      </c>
      <c r="H6" s="69">
        <v>808</v>
      </c>
      <c r="I6" s="11"/>
    </row>
    <row r="7" spans="1:10" ht="15" x14ac:dyDescent="0.2">
      <c r="A7" s="93"/>
      <c r="B7" s="67" t="s">
        <v>100</v>
      </c>
      <c r="C7" s="70">
        <v>80857</v>
      </c>
      <c r="D7" s="69">
        <v>14368</v>
      </c>
      <c r="E7" s="68">
        <v>5451</v>
      </c>
      <c r="F7" s="69">
        <v>962</v>
      </c>
      <c r="G7" s="70">
        <v>2973</v>
      </c>
      <c r="H7" s="69">
        <v>893</v>
      </c>
      <c r="I7" s="11"/>
    </row>
    <row r="8" spans="1:10" ht="15" x14ac:dyDescent="0.2">
      <c r="A8" s="93"/>
      <c r="B8" s="67" t="s">
        <v>101</v>
      </c>
      <c r="C8" s="70">
        <v>81615</v>
      </c>
      <c r="D8" s="69">
        <v>14665</v>
      </c>
      <c r="E8" s="68">
        <v>5170</v>
      </c>
      <c r="F8" s="69">
        <v>837</v>
      </c>
      <c r="G8" s="70">
        <v>2862</v>
      </c>
      <c r="H8" s="69">
        <v>884</v>
      </c>
      <c r="I8" s="11"/>
    </row>
    <row r="9" spans="1:10" ht="15" x14ac:dyDescent="0.2">
      <c r="A9" s="93"/>
      <c r="B9" s="67" t="s">
        <v>102</v>
      </c>
      <c r="C9" s="70">
        <v>82797</v>
      </c>
      <c r="D9" s="69">
        <v>15033</v>
      </c>
      <c r="E9" s="68">
        <v>4853</v>
      </c>
      <c r="F9" s="69">
        <v>774</v>
      </c>
      <c r="G9" s="70">
        <v>2640</v>
      </c>
      <c r="H9" s="69">
        <v>777</v>
      </c>
      <c r="I9" s="11"/>
    </row>
    <row r="10" spans="1:10" ht="15" x14ac:dyDescent="0.2">
      <c r="A10" s="93"/>
      <c r="B10" s="66" t="s">
        <v>103</v>
      </c>
      <c r="C10" s="54">
        <v>82935</v>
      </c>
      <c r="D10" s="61">
        <v>15752</v>
      </c>
      <c r="E10" s="58">
        <v>4430</v>
      </c>
      <c r="F10" s="61">
        <v>670</v>
      </c>
      <c r="G10" s="54">
        <v>2687</v>
      </c>
      <c r="H10" s="61">
        <v>801</v>
      </c>
      <c r="I10" s="11"/>
    </row>
    <row r="11" spans="1:10" ht="15" x14ac:dyDescent="0.2">
      <c r="A11" s="93"/>
      <c r="B11" s="67" t="s">
        <v>104</v>
      </c>
      <c r="C11" s="70">
        <v>82660</v>
      </c>
      <c r="D11" s="69">
        <v>16094</v>
      </c>
      <c r="E11" s="68">
        <v>4699</v>
      </c>
      <c r="F11" s="69">
        <v>840</v>
      </c>
      <c r="G11" s="70">
        <v>2836</v>
      </c>
      <c r="H11" s="69">
        <v>905</v>
      </c>
      <c r="I11" s="11"/>
    </row>
    <row r="12" spans="1:10" ht="15" x14ac:dyDescent="0.2">
      <c r="A12" s="93"/>
      <c r="B12" s="67" t="s">
        <v>105</v>
      </c>
      <c r="C12" s="70">
        <v>81000</v>
      </c>
      <c r="D12" s="69">
        <v>15480</v>
      </c>
      <c r="E12" s="68">
        <v>6758</v>
      </c>
      <c r="F12" s="69">
        <v>1293</v>
      </c>
      <c r="G12" s="70">
        <v>4552</v>
      </c>
      <c r="H12" s="69">
        <v>1596</v>
      </c>
      <c r="I12" s="11"/>
    </row>
    <row r="13" spans="1:10" ht="15.75" customHeight="1" x14ac:dyDescent="0.2">
      <c r="A13" s="93"/>
      <c r="B13" s="67" t="s">
        <v>106</v>
      </c>
      <c r="C13" s="70">
        <v>76249</v>
      </c>
      <c r="D13" s="69">
        <v>14881</v>
      </c>
      <c r="E13" s="68">
        <v>9807</v>
      </c>
      <c r="F13" s="69">
        <v>1893</v>
      </c>
      <c r="G13" s="70">
        <v>5426</v>
      </c>
      <c r="H13" s="69">
        <v>2025</v>
      </c>
      <c r="I13" s="11"/>
      <c r="J13" s="5"/>
    </row>
    <row r="14" spans="1:10" ht="15" x14ac:dyDescent="0.2">
      <c r="A14" s="93"/>
      <c r="B14" s="67" t="s">
        <v>107</v>
      </c>
      <c r="C14" s="70">
        <v>76298</v>
      </c>
      <c r="D14" s="69">
        <v>15367</v>
      </c>
      <c r="E14" s="68">
        <v>9254</v>
      </c>
      <c r="F14" s="69">
        <v>1943</v>
      </c>
      <c r="G14" s="70">
        <v>5418</v>
      </c>
      <c r="H14" s="69">
        <v>1926</v>
      </c>
      <c r="I14" s="11"/>
      <c r="J14" s="5"/>
    </row>
    <row r="15" spans="1:10" ht="15" customHeight="1" x14ac:dyDescent="0.2">
      <c r="A15" s="93"/>
      <c r="B15" s="67" t="s">
        <v>108</v>
      </c>
      <c r="C15" s="70">
        <v>76683</v>
      </c>
      <c r="D15" s="69">
        <v>15433</v>
      </c>
      <c r="E15" s="68">
        <v>8622</v>
      </c>
      <c r="F15" s="69">
        <v>1652</v>
      </c>
      <c r="G15" s="70">
        <v>5289</v>
      </c>
      <c r="H15" s="69">
        <v>1691</v>
      </c>
      <c r="I15" s="11"/>
      <c r="J15" s="5"/>
    </row>
    <row r="16" spans="1:10" ht="15" x14ac:dyDescent="0.2">
      <c r="A16" s="93"/>
      <c r="B16" s="67" t="s">
        <v>109</v>
      </c>
      <c r="C16" s="70">
        <v>77277</v>
      </c>
      <c r="D16" s="69">
        <v>15531</v>
      </c>
      <c r="E16" s="68">
        <v>7755</v>
      </c>
      <c r="F16" s="69">
        <v>1491</v>
      </c>
      <c r="G16" s="70">
        <v>5009</v>
      </c>
      <c r="H16" s="69">
        <v>1496</v>
      </c>
      <c r="I16" s="11"/>
      <c r="J16" s="5"/>
    </row>
    <row r="17" spans="1:10" ht="15" x14ac:dyDescent="0.2">
      <c r="A17" s="93"/>
      <c r="B17" s="67" t="s">
        <v>110</v>
      </c>
      <c r="C17" s="70">
        <v>76700</v>
      </c>
      <c r="D17" s="69">
        <v>15813</v>
      </c>
      <c r="E17" s="68">
        <v>6842</v>
      </c>
      <c r="F17" s="69">
        <v>1257</v>
      </c>
      <c r="G17" s="70">
        <v>4908</v>
      </c>
      <c r="H17" s="69">
        <v>1458</v>
      </c>
      <c r="I17" s="11"/>
    </row>
    <row r="18" spans="1:10" ht="15" x14ac:dyDescent="0.2">
      <c r="A18" s="93"/>
      <c r="B18" s="67" t="s">
        <v>111</v>
      </c>
      <c r="C18" s="70">
        <v>77202</v>
      </c>
      <c r="D18" s="69">
        <v>16471</v>
      </c>
      <c r="E18" s="68">
        <v>5541</v>
      </c>
      <c r="F18" s="69">
        <v>1030</v>
      </c>
      <c r="G18" s="70">
        <v>4164</v>
      </c>
      <c r="H18" s="69">
        <v>1390</v>
      </c>
      <c r="I18" s="11"/>
    </row>
    <row r="19" spans="1:10" ht="15" x14ac:dyDescent="0.2">
      <c r="A19" s="93"/>
      <c r="B19" s="67" t="s">
        <v>112</v>
      </c>
      <c r="C19" s="70">
        <v>77243</v>
      </c>
      <c r="D19" s="69">
        <v>16524</v>
      </c>
      <c r="E19" s="68">
        <v>5016</v>
      </c>
      <c r="F19" s="69">
        <v>879</v>
      </c>
      <c r="G19" s="70">
        <v>3617</v>
      </c>
      <c r="H19" s="69">
        <v>1190</v>
      </c>
      <c r="I19" s="11"/>
    </row>
    <row r="20" spans="1:10" ht="15" x14ac:dyDescent="0.2">
      <c r="A20" s="93"/>
      <c r="B20" s="67" t="s">
        <v>113</v>
      </c>
      <c r="C20" s="70">
        <v>78076</v>
      </c>
      <c r="D20" s="69">
        <v>16831</v>
      </c>
      <c r="E20" s="68">
        <v>4652</v>
      </c>
      <c r="F20" s="69">
        <v>854</v>
      </c>
      <c r="G20" s="70">
        <v>3429</v>
      </c>
      <c r="H20" s="69">
        <v>1119</v>
      </c>
      <c r="I20" s="11"/>
    </row>
    <row r="21" spans="1:10" ht="15" x14ac:dyDescent="0.2">
      <c r="A21" s="93"/>
      <c r="B21" s="67" t="s">
        <v>114</v>
      </c>
      <c r="C21" s="70">
        <v>77722</v>
      </c>
      <c r="D21" s="69">
        <v>16994</v>
      </c>
      <c r="E21" s="68">
        <v>4013</v>
      </c>
      <c r="F21" s="69">
        <v>709</v>
      </c>
      <c r="G21" s="70">
        <v>2909</v>
      </c>
      <c r="H21" s="69">
        <v>851</v>
      </c>
      <c r="I21" s="11"/>
    </row>
    <row r="22" spans="1:10" ht="15" x14ac:dyDescent="0.2">
      <c r="A22" s="93"/>
      <c r="B22" s="67" t="s">
        <v>115</v>
      </c>
      <c r="C22" s="70">
        <v>77558</v>
      </c>
      <c r="D22" s="69">
        <v>17452</v>
      </c>
      <c r="E22" s="68">
        <v>3643</v>
      </c>
      <c r="F22" s="69">
        <v>611</v>
      </c>
      <c r="G22" s="70">
        <v>2681</v>
      </c>
      <c r="H22" s="69">
        <v>847</v>
      </c>
      <c r="I22" s="11"/>
      <c r="J22" s="5"/>
    </row>
    <row r="23" spans="1:10" ht="15" x14ac:dyDescent="0.2">
      <c r="A23" s="93"/>
      <c r="B23" s="66" t="s">
        <v>116</v>
      </c>
      <c r="C23" s="30">
        <v>78623.869000000006</v>
      </c>
      <c r="D23" s="31">
        <v>16649.074000000001</v>
      </c>
      <c r="E23" s="32">
        <v>3481.9180000000001</v>
      </c>
      <c r="F23" s="32">
        <v>523.69799999999998</v>
      </c>
      <c r="G23" s="30">
        <v>2476.0120000000002</v>
      </c>
      <c r="H23" s="31">
        <v>740.58199999999999</v>
      </c>
      <c r="I23" s="11"/>
      <c r="J23" s="5"/>
    </row>
    <row r="24" spans="1:10" ht="15" x14ac:dyDescent="0.2">
      <c r="A24" s="93"/>
      <c r="B24" s="67" t="s">
        <v>117</v>
      </c>
      <c r="C24" s="12">
        <v>72537.892000000007</v>
      </c>
      <c r="D24" s="13">
        <v>15471.602000000001</v>
      </c>
      <c r="E24" s="14">
        <v>6203.7219999999998</v>
      </c>
      <c r="F24" s="14">
        <v>1384.3320000000001</v>
      </c>
      <c r="G24" s="12">
        <v>3402.4279999999999</v>
      </c>
      <c r="H24" s="13">
        <v>1319.4059999999999</v>
      </c>
      <c r="I24" s="11"/>
      <c r="J24" s="5"/>
    </row>
    <row r="25" spans="1:10" ht="15" x14ac:dyDescent="0.2">
      <c r="A25" s="93"/>
      <c r="B25" s="67" t="s">
        <v>118</v>
      </c>
      <c r="C25" s="12">
        <v>74024.154999999999</v>
      </c>
      <c r="D25" s="13">
        <v>16580.635999999999</v>
      </c>
      <c r="E25" s="14">
        <v>3965.26</v>
      </c>
      <c r="F25" s="14">
        <v>784.39300000000003</v>
      </c>
      <c r="G25" s="12">
        <v>2221.4760000000001</v>
      </c>
      <c r="H25" s="13">
        <v>973.94299999999998</v>
      </c>
      <c r="I25" s="11"/>
      <c r="J25" s="5"/>
    </row>
    <row r="26" spans="1:10" ht="15.75" customHeight="1" thickBot="1" x14ac:dyDescent="0.25">
      <c r="A26" s="94"/>
      <c r="B26" s="226" t="s">
        <v>119</v>
      </c>
      <c r="C26" s="227">
        <v>74193.932000000001</v>
      </c>
      <c r="D26" s="228">
        <v>17462.11</v>
      </c>
      <c r="E26" s="229">
        <v>3310.9209999999998</v>
      </c>
      <c r="F26" s="229">
        <v>657.6</v>
      </c>
      <c r="G26" s="227">
        <v>1968.2349999999999</v>
      </c>
      <c r="H26" s="228">
        <v>815.61400000000003</v>
      </c>
      <c r="I26" s="11"/>
      <c r="J26" s="5"/>
    </row>
    <row r="27" spans="1:10" s="15" customFormat="1" ht="59.25" customHeight="1" x14ac:dyDescent="0.15">
      <c r="B27" s="310" t="s">
        <v>130</v>
      </c>
      <c r="C27" s="363"/>
      <c r="D27" s="363"/>
      <c r="E27" s="363"/>
      <c r="F27" s="363"/>
      <c r="G27" s="363"/>
      <c r="H27" s="363"/>
      <c r="I27" s="16"/>
      <c r="J27" s="16"/>
    </row>
    <row r="28" spans="1:10" ht="15" x14ac:dyDescent="0.15">
      <c r="B28" s="33" t="s">
        <v>51</v>
      </c>
      <c r="C28" s="4"/>
      <c r="D28" s="5"/>
      <c r="E28" s="4"/>
      <c r="F28" s="5"/>
      <c r="G28" s="4"/>
      <c r="H28" s="5"/>
      <c r="I28" s="4"/>
      <c r="J28" s="5"/>
    </row>
    <row r="29" spans="1:10" x14ac:dyDescent="0.15">
      <c r="E29" s="7"/>
      <c r="F29" s="7"/>
      <c r="G29" s="7"/>
    </row>
  </sheetData>
  <mergeCells count="5">
    <mergeCell ref="B27:H27"/>
    <mergeCell ref="B1:H1"/>
    <mergeCell ref="C2:D2"/>
    <mergeCell ref="E2:F2"/>
    <mergeCell ref="G2:H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9" tint="-0.249977111117893"/>
  </sheetPr>
  <dimension ref="A1:L218"/>
  <sheetViews>
    <sheetView zoomScaleNormal="100" workbookViewId="0"/>
  </sheetViews>
  <sheetFormatPr baseColWidth="10" defaultColWidth="9.1640625" defaultRowHeight="13" x14ac:dyDescent="0.15"/>
  <cols>
    <col min="1" max="1" width="9.1640625" style="3"/>
    <col min="2" max="2" width="27.33203125" style="3" customWidth="1"/>
    <col min="3" max="3" width="10.83203125" style="3" customWidth="1"/>
    <col min="4" max="4" width="13.1640625" style="3" customWidth="1"/>
    <col min="5" max="5" width="12.33203125" style="3" customWidth="1"/>
    <col min="6" max="6" width="0.83203125" style="3" customWidth="1"/>
    <col min="7" max="7" width="32.1640625" style="3" bestFit="1" customWidth="1"/>
    <col min="8" max="8" width="12.1640625" style="3" customWidth="1"/>
    <col min="9" max="9" width="10.1640625" style="3" customWidth="1"/>
    <col min="10" max="10" width="9.1640625" style="3"/>
    <col min="11" max="11" width="11.6640625" style="3" customWidth="1"/>
    <col min="12" max="12" width="13.33203125" style="3" customWidth="1"/>
    <col min="13" max="16384" width="9.1640625" style="3"/>
  </cols>
  <sheetData>
    <row r="1" spans="2:12" ht="8.25" customHeight="1" thickBot="1" x14ac:dyDescent="0.2">
      <c r="B1" s="171"/>
      <c r="C1" s="171"/>
      <c r="D1" s="171"/>
      <c r="E1" s="171"/>
      <c r="F1" s="171"/>
      <c r="G1" s="171"/>
      <c r="H1" s="172"/>
      <c r="I1" s="171"/>
      <c r="J1" s="171"/>
      <c r="K1" s="171"/>
      <c r="L1" s="171"/>
    </row>
    <row r="2" spans="2:12" ht="23.25" customHeight="1" x14ac:dyDescent="0.25">
      <c r="B2" s="369" t="s">
        <v>92</v>
      </c>
      <c r="C2" s="370"/>
      <c r="D2" s="370"/>
      <c r="E2" s="370"/>
      <c r="F2" s="370"/>
      <c r="G2" s="370"/>
      <c r="H2" s="370"/>
      <c r="I2" s="370"/>
      <c r="J2" s="370"/>
      <c r="K2" s="370"/>
      <c r="L2" s="371"/>
    </row>
    <row r="3" spans="2:12" ht="23.25" customHeight="1" x14ac:dyDescent="0.25">
      <c r="B3" s="372" t="s">
        <v>119</v>
      </c>
      <c r="C3" s="373"/>
      <c r="D3" s="373"/>
      <c r="E3" s="373"/>
      <c r="F3" s="373"/>
      <c r="G3" s="373"/>
      <c r="H3" s="373"/>
      <c r="I3" s="373"/>
      <c r="J3" s="373"/>
      <c r="K3" s="373"/>
      <c r="L3" s="374"/>
    </row>
    <row r="4" spans="2:12" ht="23.25" customHeight="1" thickBot="1" x14ac:dyDescent="0.3">
      <c r="B4" s="372" t="s">
        <v>93</v>
      </c>
      <c r="C4" s="373"/>
      <c r="D4" s="373"/>
      <c r="E4" s="373"/>
      <c r="F4" s="373"/>
      <c r="G4" s="373"/>
      <c r="H4" s="373"/>
      <c r="I4" s="373"/>
      <c r="J4" s="373"/>
      <c r="K4" s="373"/>
      <c r="L4" s="374"/>
    </row>
    <row r="5" spans="2:12" ht="44.25" customHeight="1" thickBot="1" x14ac:dyDescent="0.2">
      <c r="B5" s="173"/>
      <c r="C5" s="124" t="s">
        <v>3</v>
      </c>
      <c r="D5" s="125" t="s">
        <v>4</v>
      </c>
      <c r="E5" s="126" t="s">
        <v>17</v>
      </c>
      <c r="F5" s="127"/>
      <c r="G5" s="192"/>
      <c r="H5" s="46" t="s">
        <v>27</v>
      </c>
      <c r="I5" s="47" t="s">
        <v>3</v>
      </c>
      <c r="J5" s="129" t="s">
        <v>28</v>
      </c>
      <c r="K5" s="47" t="s">
        <v>82</v>
      </c>
      <c r="L5" s="129" t="s">
        <v>83</v>
      </c>
    </row>
    <row r="6" spans="2:12" ht="15.75" customHeight="1" thickBot="1" x14ac:dyDescent="0.25">
      <c r="B6" s="200" t="s">
        <v>2</v>
      </c>
      <c r="C6" s="131">
        <v>158921.62599999999</v>
      </c>
      <c r="D6" s="132">
        <v>5494.6660000000002</v>
      </c>
      <c r="E6" s="133">
        <f t="shared" ref="E6:E74" si="0">D6/(C6+D6)</f>
        <v>3.3419230741440153E-2</v>
      </c>
      <c r="F6" s="204"/>
      <c r="G6" s="190" t="s">
        <v>21</v>
      </c>
      <c r="H6" s="131">
        <v>47039.241000000002</v>
      </c>
      <c r="I6" s="132">
        <v>145882.348</v>
      </c>
      <c r="J6" s="136">
        <v>197898.05600000001</v>
      </c>
      <c r="K6" s="218">
        <f t="shared" ref="K6:K69" si="1">(J6-H6)/J6</f>
        <v>0.76230569440257656</v>
      </c>
      <c r="L6" s="206">
        <f t="shared" ref="L6:L69" si="2">I6/J6</f>
        <v>0.73715907547874038</v>
      </c>
    </row>
    <row r="7" spans="2:12" ht="15" x14ac:dyDescent="0.2">
      <c r="B7" s="207" t="s">
        <v>84</v>
      </c>
      <c r="C7" s="140">
        <v>2138.58</v>
      </c>
      <c r="D7" s="141">
        <v>217.15600000000001</v>
      </c>
      <c r="E7" s="142">
        <f t="shared" si="0"/>
        <v>9.2181806450298345E-2</v>
      </c>
      <c r="F7" s="211"/>
      <c r="G7" s="144" t="s">
        <v>54</v>
      </c>
      <c r="H7" s="140">
        <v>6968.1390000000001</v>
      </c>
      <c r="I7" s="141">
        <v>2138.58</v>
      </c>
      <c r="J7" s="145">
        <v>9323.875</v>
      </c>
      <c r="K7" s="219">
        <f t="shared" si="1"/>
        <v>0.25265632583019398</v>
      </c>
      <c r="L7" s="213">
        <f t="shared" si="2"/>
        <v>0.22936600930407153</v>
      </c>
    </row>
    <row r="8" spans="2:12" ht="15" x14ac:dyDescent="0.2">
      <c r="B8" s="139" t="s">
        <v>140</v>
      </c>
      <c r="C8" s="140">
        <v>33856.322</v>
      </c>
      <c r="D8" s="141">
        <v>2076.3879999999999</v>
      </c>
      <c r="E8" s="142">
        <f t="shared" si="0"/>
        <v>5.778545509091855E-2</v>
      </c>
      <c r="F8" s="143"/>
      <c r="G8" s="148" t="s">
        <v>18</v>
      </c>
      <c r="H8" s="140">
        <v>14068.222</v>
      </c>
      <c r="I8" s="141">
        <v>33856.322</v>
      </c>
      <c r="J8" s="145">
        <v>50000.932000000001</v>
      </c>
      <c r="K8" s="199">
        <f t="shared" si="1"/>
        <v>0.71864080453540347</v>
      </c>
      <c r="L8" s="147">
        <f t="shared" si="2"/>
        <v>0.67711381859842135</v>
      </c>
    </row>
    <row r="9" spans="2:12" ht="15" x14ac:dyDescent="0.2">
      <c r="B9" s="149" t="s">
        <v>55</v>
      </c>
      <c r="C9" s="140">
        <v>101985.349</v>
      </c>
      <c r="D9" s="141">
        <v>3037.2060000000001</v>
      </c>
      <c r="E9" s="142">
        <f t="shared" si="0"/>
        <v>2.8919559231824057E-2</v>
      </c>
      <c r="F9" s="143"/>
      <c r="G9" s="149" t="s">
        <v>55</v>
      </c>
      <c r="H9" s="140">
        <v>22184.503000000001</v>
      </c>
      <c r="I9" s="141">
        <v>101985.349</v>
      </c>
      <c r="J9" s="145">
        <v>127207.058</v>
      </c>
      <c r="K9" s="199">
        <f t="shared" si="1"/>
        <v>0.82560320670257148</v>
      </c>
      <c r="L9" s="147">
        <f t="shared" si="2"/>
        <v>0.80172712586435257</v>
      </c>
    </row>
    <row r="10" spans="2:12" ht="15" x14ac:dyDescent="0.2">
      <c r="B10" s="150" t="s">
        <v>90</v>
      </c>
      <c r="C10" s="151">
        <f>C13+C14+C15</f>
        <v>91656.042000000001</v>
      </c>
      <c r="D10" s="152">
        <f>D13+D14+D15</f>
        <v>3968.5209999999997</v>
      </c>
      <c r="E10" s="153">
        <f t="shared" si="0"/>
        <v>4.1501062859759158E-2</v>
      </c>
      <c r="F10" s="154"/>
      <c r="G10" s="155" t="s">
        <v>91</v>
      </c>
      <c r="H10" s="151">
        <f>H13+H14+H15</f>
        <v>36837.993999999999</v>
      </c>
      <c r="I10" s="152">
        <f>I13+I14+I15</f>
        <v>85459.120999999999</v>
      </c>
      <c r="J10" s="156">
        <f>J13+J14+J15</f>
        <v>126080.777</v>
      </c>
      <c r="K10" s="191">
        <f t="shared" si="1"/>
        <v>0.70782227968027189</v>
      </c>
      <c r="L10" s="158">
        <f t="shared" si="2"/>
        <v>0.67781245510566612</v>
      </c>
    </row>
    <row r="11" spans="2:12" ht="13.5" customHeight="1" x14ac:dyDescent="0.2">
      <c r="B11" s="159" t="s">
        <v>140</v>
      </c>
      <c r="C11" s="140">
        <v>23549.995999999999</v>
      </c>
      <c r="D11" s="141">
        <v>1747.7860000000001</v>
      </c>
      <c r="E11" s="142">
        <f t="shared" si="0"/>
        <v>6.9088507443063593E-2</v>
      </c>
      <c r="F11" s="143"/>
      <c r="G11" s="159" t="s">
        <v>140</v>
      </c>
      <c r="H11" s="140">
        <v>12501.502</v>
      </c>
      <c r="I11" s="141">
        <v>23549.995999999999</v>
      </c>
      <c r="J11" s="145">
        <v>37799.284</v>
      </c>
      <c r="K11" s="199">
        <f t="shared" si="1"/>
        <v>0.66926616916870696</v>
      </c>
      <c r="L11" s="147">
        <f t="shared" si="2"/>
        <v>0.62302756845870411</v>
      </c>
    </row>
    <row r="12" spans="2:12" ht="15" x14ac:dyDescent="0.2">
      <c r="B12" s="160" t="s">
        <v>55</v>
      </c>
      <c r="C12" s="140">
        <v>55363.356</v>
      </c>
      <c r="D12" s="141">
        <v>2192.3490000000002</v>
      </c>
      <c r="E12" s="142">
        <f t="shared" si="0"/>
        <v>3.8090906887510108E-2</v>
      </c>
      <c r="F12" s="143"/>
      <c r="G12" s="160" t="s">
        <v>55</v>
      </c>
      <c r="H12" s="140">
        <v>16273.924000000001</v>
      </c>
      <c r="I12" s="141">
        <v>55363.356</v>
      </c>
      <c r="J12" s="145">
        <v>73829.629000000001</v>
      </c>
      <c r="K12" s="199">
        <f t="shared" si="1"/>
        <v>0.77957462037361724</v>
      </c>
      <c r="L12" s="147">
        <f t="shared" si="2"/>
        <v>0.7498799160970997</v>
      </c>
    </row>
    <row r="13" spans="2:12" ht="15" x14ac:dyDescent="0.2">
      <c r="B13" s="161" t="s">
        <v>0</v>
      </c>
      <c r="C13" s="140">
        <v>9947.7960000000003</v>
      </c>
      <c r="D13" s="141">
        <v>606.37199999999996</v>
      </c>
      <c r="E13" s="142">
        <f t="shared" si="0"/>
        <v>5.7453320811266223E-2</v>
      </c>
      <c r="F13" s="154"/>
      <c r="G13" s="159" t="s">
        <v>30</v>
      </c>
      <c r="H13" s="140">
        <v>6997.2860000000001</v>
      </c>
      <c r="I13" s="141">
        <v>9314.74</v>
      </c>
      <c r="J13" s="145">
        <v>16898.228999999999</v>
      </c>
      <c r="K13" s="199">
        <f t="shared" si="1"/>
        <v>0.58591601522266035</v>
      </c>
      <c r="L13" s="147">
        <f t="shared" si="2"/>
        <v>0.55122581188833453</v>
      </c>
    </row>
    <row r="14" spans="2:12" ht="15" x14ac:dyDescent="0.2">
      <c r="B14" s="161" t="s">
        <v>1</v>
      </c>
      <c r="C14" s="140">
        <v>40594.368999999999</v>
      </c>
      <c r="D14" s="141">
        <v>1966.53</v>
      </c>
      <c r="E14" s="142">
        <f t="shared" si="0"/>
        <v>4.620508603448438E-2</v>
      </c>
      <c r="F14" s="154"/>
      <c r="G14" s="159" t="s">
        <v>31</v>
      </c>
      <c r="H14" s="140">
        <v>15825.748</v>
      </c>
      <c r="I14" s="141">
        <v>37862.514000000003</v>
      </c>
      <c r="J14" s="145">
        <v>55570.877</v>
      </c>
      <c r="K14" s="199">
        <f t="shared" si="1"/>
        <v>0.71521507569513432</v>
      </c>
      <c r="L14" s="147">
        <f t="shared" si="2"/>
        <v>0.68133734869795204</v>
      </c>
    </row>
    <row r="15" spans="2:12" ht="15" x14ac:dyDescent="0.2">
      <c r="B15" s="161" t="s">
        <v>5</v>
      </c>
      <c r="C15" s="140">
        <v>41113.877</v>
      </c>
      <c r="D15" s="141">
        <v>1395.6189999999999</v>
      </c>
      <c r="E15" s="142">
        <f t="shared" si="0"/>
        <v>3.2830758567450435E-2</v>
      </c>
      <c r="F15" s="154"/>
      <c r="G15" s="159" t="s">
        <v>32</v>
      </c>
      <c r="H15" s="140">
        <v>14014.96</v>
      </c>
      <c r="I15" s="141">
        <v>38281.866999999998</v>
      </c>
      <c r="J15" s="145">
        <v>53611.671000000002</v>
      </c>
      <c r="K15" s="199">
        <f t="shared" si="1"/>
        <v>0.73858378710113326</v>
      </c>
      <c r="L15" s="147">
        <f t="shared" si="2"/>
        <v>0.71405845566723702</v>
      </c>
    </row>
    <row r="16" spans="2:12" ht="15" x14ac:dyDescent="0.2">
      <c r="B16" s="162" t="s">
        <v>88</v>
      </c>
      <c r="C16" s="151">
        <v>65127.002999999997</v>
      </c>
      <c r="D16" s="152">
        <v>1308.989</v>
      </c>
      <c r="E16" s="153">
        <f t="shared" si="0"/>
        <v>1.9703009778193725E-2</v>
      </c>
      <c r="F16" s="154"/>
      <c r="G16" s="150" t="s">
        <v>89</v>
      </c>
      <c r="H16" s="151">
        <v>10201.246999999999</v>
      </c>
      <c r="I16" s="152">
        <v>60423.226999999999</v>
      </c>
      <c r="J16" s="156">
        <v>71817.278999999995</v>
      </c>
      <c r="K16" s="191">
        <f t="shared" si="1"/>
        <v>0.8579555346283726</v>
      </c>
      <c r="L16" s="158">
        <f t="shared" si="2"/>
        <v>0.84134664862476904</v>
      </c>
    </row>
    <row r="17" spans="2:12" ht="16" thickBot="1" x14ac:dyDescent="0.25">
      <c r="B17" s="214" t="s">
        <v>55</v>
      </c>
      <c r="C17" s="193">
        <v>46621.993000000002</v>
      </c>
      <c r="D17" s="215">
        <v>844.85699999999997</v>
      </c>
      <c r="E17" s="194">
        <f t="shared" si="0"/>
        <v>1.7798884905992286E-2</v>
      </c>
      <c r="F17" s="216"/>
      <c r="G17" s="214" t="s">
        <v>55</v>
      </c>
      <c r="H17" s="193">
        <v>5910.5789999999997</v>
      </c>
      <c r="I17" s="215">
        <v>46621.993000000002</v>
      </c>
      <c r="J17" s="220">
        <v>53377.428999999996</v>
      </c>
      <c r="K17" s="217">
        <f t="shared" si="1"/>
        <v>0.88926819611337971</v>
      </c>
      <c r="L17" s="195">
        <f t="shared" si="2"/>
        <v>0.87344021384019832</v>
      </c>
    </row>
    <row r="18" spans="2:12" ht="16" thickBot="1" x14ac:dyDescent="0.25">
      <c r="B18" s="196" t="s">
        <v>39</v>
      </c>
      <c r="C18" s="131">
        <v>129547.414</v>
      </c>
      <c r="D18" s="132">
        <v>4538.8639999999996</v>
      </c>
      <c r="E18" s="133">
        <f t="shared" si="0"/>
        <v>3.3850324341167852E-2</v>
      </c>
      <c r="F18" s="197"/>
      <c r="G18" s="198" t="s">
        <v>40</v>
      </c>
      <c r="H18" s="131">
        <v>38333.01</v>
      </c>
      <c r="I18" s="132">
        <v>118240.302</v>
      </c>
      <c r="J18" s="136">
        <v>160662.397</v>
      </c>
      <c r="K18" s="167">
        <f t="shared" si="1"/>
        <v>0.76140646028080849</v>
      </c>
      <c r="L18" s="168">
        <f t="shared" si="2"/>
        <v>0.73595504740290907</v>
      </c>
    </row>
    <row r="19" spans="2:12" ht="15" x14ac:dyDescent="0.2">
      <c r="B19" s="207" t="s">
        <v>84</v>
      </c>
      <c r="C19" s="140">
        <v>2057.2750000000001</v>
      </c>
      <c r="D19" s="141">
        <v>206.12299999999999</v>
      </c>
      <c r="E19" s="142">
        <f t="shared" si="0"/>
        <v>9.1067942977770586E-2</v>
      </c>
      <c r="F19" s="143"/>
      <c r="G19" s="144" t="s">
        <v>54</v>
      </c>
      <c r="H19" s="140">
        <v>6528.9059999999999</v>
      </c>
      <c r="I19" s="141">
        <v>2057.2750000000001</v>
      </c>
      <c r="J19" s="145">
        <v>8792.3040000000001</v>
      </c>
      <c r="K19" s="146">
        <f t="shared" si="1"/>
        <v>0.25742945193887745</v>
      </c>
      <c r="L19" s="147">
        <f t="shared" si="2"/>
        <v>0.23398588128890904</v>
      </c>
    </row>
    <row r="20" spans="2:12" ht="15" x14ac:dyDescent="0.2">
      <c r="B20" s="139" t="s">
        <v>140</v>
      </c>
      <c r="C20" s="140">
        <v>29937.278999999999</v>
      </c>
      <c r="D20" s="141">
        <v>1844.912</v>
      </c>
      <c r="E20" s="142">
        <f t="shared" si="0"/>
        <v>5.8048609675777234E-2</v>
      </c>
      <c r="F20" s="143"/>
      <c r="G20" s="148" t="s">
        <v>18</v>
      </c>
      <c r="H20" s="140">
        <v>12231.611000000001</v>
      </c>
      <c r="I20" s="141">
        <v>29937.278999999999</v>
      </c>
      <c r="J20" s="145">
        <v>44013.802000000003</v>
      </c>
      <c r="K20" s="146">
        <f t="shared" si="1"/>
        <v>0.72209601433659376</v>
      </c>
      <c r="L20" s="147">
        <f t="shared" si="2"/>
        <v>0.6801793446519343</v>
      </c>
    </row>
    <row r="21" spans="2:12" ht="15" x14ac:dyDescent="0.2">
      <c r="B21" s="149" t="s">
        <v>55</v>
      </c>
      <c r="C21" s="140">
        <v>81117.150999999998</v>
      </c>
      <c r="D21" s="141">
        <v>2414.0970000000002</v>
      </c>
      <c r="E21" s="142">
        <f t="shared" si="0"/>
        <v>2.8900525944494455E-2</v>
      </c>
      <c r="F21" s="143"/>
      <c r="G21" s="149" t="s">
        <v>55</v>
      </c>
      <c r="H21" s="140">
        <v>16808.791000000001</v>
      </c>
      <c r="I21" s="141">
        <v>81117.150999999998</v>
      </c>
      <c r="J21" s="145">
        <v>100340.039</v>
      </c>
      <c r="K21" s="146">
        <f t="shared" si="1"/>
        <v>0.8324817174926552</v>
      </c>
      <c r="L21" s="147">
        <f t="shared" si="2"/>
        <v>0.80842255801794127</v>
      </c>
    </row>
    <row r="22" spans="2:12" ht="15" x14ac:dyDescent="0.2">
      <c r="B22" s="150" t="s">
        <v>90</v>
      </c>
      <c r="C22" s="151">
        <v>74193.932000000001</v>
      </c>
      <c r="D22" s="152">
        <v>3310.92</v>
      </c>
      <c r="E22" s="153">
        <f t="shared" si="0"/>
        <v>4.271887390998437E-2</v>
      </c>
      <c r="F22" s="154"/>
      <c r="G22" s="155" t="s">
        <v>91</v>
      </c>
      <c r="H22" s="151">
        <v>30529.802</v>
      </c>
      <c r="I22" s="152">
        <v>68980.630999999994</v>
      </c>
      <c r="J22" s="156">
        <v>102672.17799999999</v>
      </c>
      <c r="K22" s="157">
        <f t="shared" si="1"/>
        <v>0.70264776111012273</v>
      </c>
      <c r="L22" s="158">
        <f t="shared" si="2"/>
        <v>0.67185319668586363</v>
      </c>
    </row>
    <row r="23" spans="2:12" ht="15" x14ac:dyDescent="0.2">
      <c r="B23" s="159" t="s">
        <v>140</v>
      </c>
      <c r="C23" s="140">
        <v>20958.555</v>
      </c>
      <c r="D23" s="141">
        <v>1575.5809999999999</v>
      </c>
      <c r="E23" s="142">
        <f t="shared" si="0"/>
        <v>6.9919743095541803E-2</v>
      </c>
      <c r="F23" s="143"/>
      <c r="G23" s="159" t="s">
        <v>140</v>
      </c>
      <c r="H23" s="140">
        <v>11037.148999999999</v>
      </c>
      <c r="I23" s="141">
        <v>20958.555</v>
      </c>
      <c r="J23" s="145">
        <v>33571.285000000003</v>
      </c>
      <c r="K23" s="146">
        <f t="shared" si="1"/>
        <v>0.67123245356857808</v>
      </c>
      <c r="L23" s="147">
        <f t="shared" si="2"/>
        <v>0.62430005285767276</v>
      </c>
    </row>
    <row r="24" spans="2:12" ht="15" x14ac:dyDescent="0.2">
      <c r="B24" s="160" t="s">
        <v>55</v>
      </c>
      <c r="C24" s="140">
        <v>43383.849000000002</v>
      </c>
      <c r="D24" s="141">
        <v>1770.325</v>
      </c>
      <c r="E24" s="142">
        <f t="shared" si="0"/>
        <v>3.9206231521365001E-2</v>
      </c>
      <c r="F24" s="143"/>
      <c r="G24" s="160" t="s">
        <v>55</v>
      </c>
      <c r="H24" s="140">
        <v>12638.897000000001</v>
      </c>
      <c r="I24" s="141">
        <v>43383.849000000002</v>
      </c>
      <c r="J24" s="145">
        <v>57793.071000000004</v>
      </c>
      <c r="K24" s="146">
        <f t="shared" si="1"/>
        <v>0.78130774535237968</v>
      </c>
      <c r="L24" s="147">
        <f t="shared" si="2"/>
        <v>0.75067561299865859</v>
      </c>
    </row>
    <row r="25" spans="2:12" ht="15" x14ac:dyDescent="0.2">
      <c r="B25" s="161" t="s">
        <v>0</v>
      </c>
      <c r="C25" s="140">
        <v>4809.076</v>
      </c>
      <c r="D25" s="141">
        <v>414.13400000000001</v>
      </c>
      <c r="E25" s="142">
        <f t="shared" si="0"/>
        <v>7.9287258218605036E-2</v>
      </c>
      <c r="F25" s="154"/>
      <c r="G25" s="159" t="s">
        <v>30</v>
      </c>
      <c r="H25" s="140">
        <v>4760.0739999999996</v>
      </c>
      <c r="I25" s="141">
        <v>4467.585</v>
      </c>
      <c r="J25" s="145">
        <v>9630.5069999999996</v>
      </c>
      <c r="K25" s="146">
        <f t="shared" si="1"/>
        <v>0.50572965680830717</v>
      </c>
      <c r="L25" s="147">
        <f t="shared" si="2"/>
        <v>0.4638992526561686</v>
      </c>
    </row>
    <row r="26" spans="2:12" ht="15" x14ac:dyDescent="0.2">
      <c r="B26" s="161" t="s">
        <v>1</v>
      </c>
      <c r="C26" s="140">
        <v>32963.963000000003</v>
      </c>
      <c r="D26" s="141">
        <v>1684.2139999999999</v>
      </c>
      <c r="E26" s="142">
        <f t="shared" si="0"/>
        <v>4.8609022056196487E-2</v>
      </c>
      <c r="F26" s="154"/>
      <c r="G26" s="159" t="s">
        <v>31</v>
      </c>
      <c r="H26" s="140">
        <v>13399.62</v>
      </c>
      <c r="I26" s="141">
        <v>30678.1</v>
      </c>
      <c r="J26" s="145">
        <v>45691.362999999998</v>
      </c>
      <c r="K26" s="146">
        <f t="shared" si="1"/>
        <v>0.70673625997981271</v>
      </c>
      <c r="L26" s="147">
        <f t="shared" si="2"/>
        <v>0.67142011062353291</v>
      </c>
    </row>
    <row r="27" spans="2:12" ht="15" x14ac:dyDescent="0.2">
      <c r="B27" s="161" t="s">
        <v>5</v>
      </c>
      <c r="C27" s="140">
        <v>36420.892999999996</v>
      </c>
      <c r="D27" s="141">
        <v>1212.5719999999999</v>
      </c>
      <c r="E27" s="142">
        <f t="shared" si="0"/>
        <v>3.2220578147667239E-2</v>
      </c>
      <c r="F27" s="154"/>
      <c r="G27" s="159" t="s">
        <v>32</v>
      </c>
      <c r="H27" s="140">
        <v>12370.108</v>
      </c>
      <c r="I27" s="141">
        <v>33834.946000000004</v>
      </c>
      <c r="J27" s="145">
        <v>47350.307999999997</v>
      </c>
      <c r="K27" s="146">
        <f t="shared" si="1"/>
        <v>0.73875337833071753</v>
      </c>
      <c r="L27" s="147">
        <f t="shared" si="2"/>
        <v>0.71456654516376128</v>
      </c>
    </row>
    <row r="28" spans="2:12" ht="15" x14ac:dyDescent="0.2">
      <c r="B28" s="162" t="s">
        <v>88</v>
      </c>
      <c r="C28" s="151">
        <v>53296.207000000002</v>
      </c>
      <c r="D28" s="152">
        <v>1021.822</v>
      </c>
      <c r="E28" s="153">
        <f t="shared" si="0"/>
        <v>1.8811838699080926E-2</v>
      </c>
      <c r="F28" s="154"/>
      <c r="G28" s="150" t="s">
        <v>89</v>
      </c>
      <c r="H28" s="151">
        <v>7803.2079999999996</v>
      </c>
      <c r="I28" s="152">
        <v>49259.671000000002</v>
      </c>
      <c r="J28" s="156">
        <v>57990.218999999997</v>
      </c>
      <c r="K28" s="191">
        <f t="shared" si="1"/>
        <v>0.86543923898614694</v>
      </c>
      <c r="L28" s="158">
        <f t="shared" si="2"/>
        <v>0.84944792155380555</v>
      </c>
    </row>
    <row r="29" spans="2:12" ht="16" thickBot="1" x14ac:dyDescent="0.25">
      <c r="B29" s="214" t="s">
        <v>55</v>
      </c>
      <c r="C29" s="193">
        <v>37733.302000000003</v>
      </c>
      <c r="D29" s="215">
        <v>643.77200000000005</v>
      </c>
      <c r="E29" s="194">
        <f>D29/(C29+D29)</f>
        <v>1.6774910979404006E-2</v>
      </c>
      <c r="F29" s="216"/>
      <c r="G29" s="214" t="s">
        <v>55</v>
      </c>
      <c r="H29" s="193">
        <v>4169.8940000000002</v>
      </c>
      <c r="I29" s="215">
        <v>37733.302000000003</v>
      </c>
      <c r="J29" s="220">
        <v>42546.968000000001</v>
      </c>
      <c r="K29" s="217">
        <f t="shared" si="1"/>
        <v>0.90199315730324192</v>
      </c>
      <c r="L29" s="195">
        <f t="shared" si="2"/>
        <v>0.8868623023854485</v>
      </c>
    </row>
    <row r="30" spans="2:12" ht="16" thickBot="1" x14ac:dyDescent="0.25">
      <c r="B30" s="130" t="s">
        <v>56</v>
      </c>
      <c r="C30" s="131">
        <v>67648.827000000005</v>
      </c>
      <c r="D30" s="132">
        <v>2394.8710000000001</v>
      </c>
      <c r="E30" s="133">
        <f t="shared" si="0"/>
        <v>3.4191098819482658E-2</v>
      </c>
      <c r="F30" s="134"/>
      <c r="G30" s="135" t="s">
        <v>57</v>
      </c>
      <c r="H30" s="131">
        <v>15726.18</v>
      </c>
      <c r="I30" s="132">
        <v>61623.116000000002</v>
      </c>
      <c r="J30" s="136">
        <v>79479.638999999996</v>
      </c>
      <c r="K30" s="137">
        <f t="shared" si="1"/>
        <v>0.80213573944390959</v>
      </c>
      <c r="L30" s="138">
        <f t="shared" si="2"/>
        <v>0.7753321073841315</v>
      </c>
    </row>
    <row r="31" spans="2:12" ht="15" x14ac:dyDescent="0.2">
      <c r="B31" s="207" t="s">
        <v>84</v>
      </c>
      <c r="C31" s="140">
        <v>932.39400000000001</v>
      </c>
      <c r="D31" s="141">
        <v>129.28</v>
      </c>
      <c r="E31" s="142">
        <f t="shared" si="0"/>
        <v>0.12176995951676316</v>
      </c>
      <c r="F31" s="143"/>
      <c r="G31" s="144" t="s">
        <v>54</v>
      </c>
      <c r="H31" s="140">
        <v>3372.7460000000001</v>
      </c>
      <c r="I31" s="141">
        <v>932.39400000000001</v>
      </c>
      <c r="J31" s="145">
        <v>4434.42</v>
      </c>
      <c r="K31" s="146">
        <f t="shared" si="1"/>
        <v>0.23941665426369174</v>
      </c>
      <c r="L31" s="147">
        <f t="shared" si="2"/>
        <v>0.21026289796636313</v>
      </c>
    </row>
    <row r="32" spans="2:12" ht="15" x14ac:dyDescent="0.2">
      <c r="B32" s="139" t="s">
        <v>140</v>
      </c>
      <c r="C32" s="140">
        <v>15292.616</v>
      </c>
      <c r="D32" s="141">
        <v>990.46199999999999</v>
      </c>
      <c r="E32" s="142">
        <f t="shared" si="0"/>
        <v>6.0827688720768887E-2</v>
      </c>
      <c r="F32" s="143"/>
      <c r="G32" s="148" t="s">
        <v>18</v>
      </c>
      <c r="H32" s="140">
        <v>5601.0450000000001</v>
      </c>
      <c r="I32" s="141">
        <v>15292.616</v>
      </c>
      <c r="J32" s="145">
        <v>21884.123</v>
      </c>
      <c r="K32" s="146">
        <f t="shared" si="1"/>
        <v>0.74405896914397707</v>
      </c>
      <c r="L32" s="147">
        <f t="shared" si="2"/>
        <v>0.69879958177899115</v>
      </c>
    </row>
    <row r="33" spans="2:12" ht="15" x14ac:dyDescent="0.2">
      <c r="B33" s="149" t="s">
        <v>55</v>
      </c>
      <c r="C33" s="140">
        <v>42387.436000000002</v>
      </c>
      <c r="D33" s="141">
        <v>1243.6769999999999</v>
      </c>
      <c r="E33" s="142">
        <f t="shared" si="0"/>
        <v>2.8504361096633034E-2</v>
      </c>
      <c r="F33" s="143"/>
      <c r="G33" s="149" t="s">
        <v>55</v>
      </c>
      <c r="H33" s="140">
        <v>6108.741</v>
      </c>
      <c r="I33" s="141">
        <v>42387.436000000002</v>
      </c>
      <c r="J33" s="145">
        <v>49739.853999999999</v>
      </c>
      <c r="K33" s="146">
        <f t="shared" si="1"/>
        <v>0.87718618956943462</v>
      </c>
      <c r="L33" s="147">
        <f t="shared" si="2"/>
        <v>0.85218255767296791</v>
      </c>
    </row>
    <row r="34" spans="2:12" ht="15" x14ac:dyDescent="0.2">
      <c r="B34" s="150" t="s">
        <v>90</v>
      </c>
      <c r="C34" s="151">
        <v>40654.082999999999</v>
      </c>
      <c r="D34" s="152">
        <v>1749.6379999999999</v>
      </c>
      <c r="E34" s="153">
        <f t="shared" si="0"/>
        <v>4.1261426090413153E-2</v>
      </c>
      <c r="F34" s="154"/>
      <c r="G34" s="155" t="s">
        <v>91</v>
      </c>
      <c r="H34" s="151">
        <v>13258.669000000002</v>
      </c>
      <c r="I34" s="152">
        <v>37953.574999999997</v>
      </c>
      <c r="J34" s="156">
        <v>52881.812000000005</v>
      </c>
      <c r="K34" s="157">
        <f t="shared" si="1"/>
        <v>0.74927733187357493</v>
      </c>
      <c r="L34" s="158">
        <f t="shared" si="2"/>
        <v>0.71770564518477531</v>
      </c>
    </row>
    <row r="35" spans="2:12" ht="15" x14ac:dyDescent="0.2">
      <c r="B35" s="159" t="s">
        <v>140</v>
      </c>
      <c r="C35" s="140">
        <v>11342.495999999999</v>
      </c>
      <c r="D35" s="141">
        <v>846.76400000000001</v>
      </c>
      <c r="E35" s="142">
        <f t="shared" si="0"/>
        <v>6.9468039897417899E-2</v>
      </c>
      <c r="F35" s="143"/>
      <c r="G35" s="159" t="s">
        <v>140</v>
      </c>
      <c r="H35" s="140">
        <v>5152.5510000000004</v>
      </c>
      <c r="I35" s="141">
        <v>11342.495999999999</v>
      </c>
      <c r="J35" s="145">
        <v>17341.811000000002</v>
      </c>
      <c r="K35" s="146">
        <f t="shared" si="1"/>
        <v>0.70288276120642768</v>
      </c>
      <c r="L35" s="147">
        <f t="shared" si="2"/>
        <v>0.65405487350773217</v>
      </c>
    </row>
    <row r="36" spans="2:12" ht="15" x14ac:dyDescent="0.2">
      <c r="B36" s="160" t="s">
        <v>55</v>
      </c>
      <c r="C36" s="140">
        <v>24474.066999999999</v>
      </c>
      <c r="D36" s="141">
        <v>919.85299999999995</v>
      </c>
      <c r="E36" s="142">
        <f t="shared" si="0"/>
        <v>3.6223355826906597E-2</v>
      </c>
      <c r="F36" s="143"/>
      <c r="G36" s="160" t="s">
        <v>55</v>
      </c>
      <c r="H36" s="140">
        <v>4955.1660000000002</v>
      </c>
      <c r="I36" s="141">
        <v>24474.066999999999</v>
      </c>
      <c r="J36" s="145">
        <v>30349.085999999999</v>
      </c>
      <c r="K36" s="146">
        <f t="shared" si="1"/>
        <v>0.83672766949225419</v>
      </c>
      <c r="L36" s="147">
        <f t="shared" si="2"/>
        <v>0.80641858539001798</v>
      </c>
    </row>
    <row r="37" spans="2:12" ht="15" x14ac:dyDescent="0.2">
      <c r="B37" s="161" t="s">
        <v>0</v>
      </c>
      <c r="C37" s="140">
        <v>2994.73</v>
      </c>
      <c r="D37" s="141">
        <v>223.732</v>
      </c>
      <c r="E37" s="142">
        <f t="shared" si="0"/>
        <v>6.9515190796100745E-2</v>
      </c>
      <c r="F37" s="154"/>
      <c r="G37" s="159" t="s">
        <v>30</v>
      </c>
      <c r="H37" s="140">
        <v>2337.0970000000002</v>
      </c>
      <c r="I37" s="141">
        <v>2791.8580000000002</v>
      </c>
      <c r="J37" s="145">
        <v>5346.027</v>
      </c>
      <c r="K37" s="146">
        <f t="shared" si="1"/>
        <v>0.56283479301544859</v>
      </c>
      <c r="L37" s="147">
        <f t="shared" si="2"/>
        <v>0.52223043392784962</v>
      </c>
    </row>
    <row r="38" spans="2:12" ht="15" x14ac:dyDescent="0.2">
      <c r="B38" s="161" t="s">
        <v>1</v>
      </c>
      <c r="C38" s="140">
        <v>19567.791000000001</v>
      </c>
      <c r="D38" s="141">
        <v>953.85599999999999</v>
      </c>
      <c r="E38" s="142">
        <f t="shared" si="0"/>
        <v>4.6480479856222064E-2</v>
      </c>
      <c r="F38" s="154"/>
      <c r="G38" s="159" t="s">
        <v>31</v>
      </c>
      <c r="H38" s="140">
        <v>6061.335</v>
      </c>
      <c r="I38" s="141">
        <v>18372.096000000001</v>
      </c>
      <c r="J38" s="145">
        <v>25348.864000000001</v>
      </c>
      <c r="K38" s="146">
        <f t="shared" si="1"/>
        <v>0.76088336739666129</v>
      </c>
      <c r="L38" s="147">
        <f t="shared" si="2"/>
        <v>0.72476999363758476</v>
      </c>
    </row>
    <row r="39" spans="2:12" ht="15" x14ac:dyDescent="0.2">
      <c r="B39" s="161" t="s">
        <v>5</v>
      </c>
      <c r="C39" s="140">
        <v>18091.562000000002</v>
      </c>
      <c r="D39" s="141">
        <v>572.04999999999995</v>
      </c>
      <c r="E39" s="142">
        <f t="shared" si="0"/>
        <v>3.0650551458099317E-2</v>
      </c>
      <c r="F39" s="154"/>
      <c r="G39" s="159" t="s">
        <v>32</v>
      </c>
      <c r="H39" s="140">
        <v>4860.2370000000001</v>
      </c>
      <c r="I39" s="141">
        <v>16789.620999999999</v>
      </c>
      <c r="J39" s="145">
        <v>22186.920999999998</v>
      </c>
      <c r="K39" s="146">
        <f t="shared" si="1"/>
        <v>0.78094134828352246</v>
      </c>
      <c r="L39" s="147">
        <f t="shared" si="2"/>
        <v>0.75673506026365711</v>
      </c>
    </row>
    <row r="40" spans="2:12" ht="15" x14ac:dyDescent="0.2">
      <c r="B40" s="162" t="s">
        <v>88</v>
      </c>
      <c r="C40" s="151">
        <v>26062.35</v>
      </c>
      <c r="D40" s="152">
        <v>515.95299999999997</v>
      </c>
      <c r="E40" s="153">
        <f t="shared" si="0"/>
        <v>1.9412563699044292E-2</v>
      </c>
      <c r="F40" s="154"/>
      <c r="G40" s="150" t="s">
        <v>89</v>
      </c>
      <c r="H40" s="151">
        <v>2467.511</v>
      </c>
      <c r="I40" s="152">
        <v>23669.541000000001</v>
      </c>
      <c r="J40" s="156">
        <v>26597.827000000001</v>
      </c>
      <c r="K40" s="191">
        <f t="shared" si="1"/>
        <v>0.90722884993574859</v>
      </c>
      <c r="L40" s="158">
        <f t="shared" si="2"/>
        <v>0.88990506630485267</v>
      </c>
    </row>
    <row r="41" spans="2:12" ht="16" thickBot="1" x14ac:dyDescent="0.25">
      <c r="B41" s="214" t="s">
        <v>55</v>
      </c>
      <c r="C41" s="193">
        <v>17913.368999999999</v>
      </c>
      <c r="D41" s="215">
        <v>323.82400000000001</v>
      </c>
      <c r="E41" s="194">
        <f>D41/(C41+D41)</f>
        <v>1.7756241325076728E-2</v>
      </c>
      <c r="F41" s="216"/>
      <c r="G41" s="214" t="s">
        <v>55</v>
      </c>
      <c r="H41" s="193">
        <v>1153.575</v>
      </c>
      <c r="I41" s="215">
        <v>17913.368999999999</v>
      </c>
      <c r="J41" s="220">
        <v>19390.768</v>
      </c>
      <c r="K41" s="217">
        <f t="shared" si="1"/>
        <v>0.94050906080666841</v>
      </c>
      <c r="L41" s="195">
        <f t="shared" si="2"/>
        <v>0.92380915495456384</v>
      </c>
    </row>
    <row r="42" spans="2:12" ht="16" thickBot="1" x14ac:dyDescent="0.25">
      <c r="B42" s="130" t="s">
        <v>58</v>
      </c>
      <c r="C42" s="131">
        <v>61898.587</v>
      </c>
      <c r="D42" s="132">
        <v>2143.9929999999999</v>
      </c>
      <c r="E42" s="133">
        <f t="shared" si="0"/>
        <v>3.3477617547575375E-2</v>
      </c>
      <c r="F42" s="134"/>
      <c r="G42" s="135" t="s">
        <v>59</v>
      </c>
      <c r="H42" s="131">
        <v>22606.83</v>
      </c>
      <c r="I42" s="132">
        <v>56617.186000000002</v>
      </c>
      <c r="J42" s="136">
        <v>81182.758000000002</v>
      </c>
      <c r="K42" s="137">
        <f t="shared" si="1"/>
        <v>0.72153163360131223</v>
      </c>
      <c r="L42" s="138">
        <f t="shared" si="2"/>
        <v>0.69740407193359955</v>
      </c>
    </row>
    <row r="43" spans="2:12" ht="15" x14ac:dyDescent="0.2">
      <c r="B43" s="207" t="s">
        <v>84</v>
      </c>
      <c r="C43" s="140">
        <v>1124.8810000000001</v>
      </c>
      <c r="D43" s="141">
        <v>76.843000000000004</v>
      </c>
      <c r="E43" s="142">
        <f t="shared" si="0"/>
        <v>6.3943967167169824E-2</v>
      </c>
      <c r="F43" s="143"/>
      <c r="G43" s="144" t="s">
        <v>54</v>
      </c>
      <c r="H43" s="140">
        <v>3156.16</v>
      </c>
      <c r="I43" s="141">
        <v>1124.8810000000001</v>
      </c>
      <c r="J43" s="145">
        <v>4357.884</v>
      </c>
      <c r="K43" s="146">
        <f t="shared" si="1"/>
        <v>0.27575860211056563</v>
      </c>
      <c r="L43" s="147">
        <f t="shared" si="2"/>
        <v>0.25812550311114296</v>
      </c>
    </row>
    <row r="44" spans="2:12" ht="15" x14ac:dyDescent="0.2">
      <c r="B44" s="139" t="s">
        <v>140</v>
      </c>
      <c r="C44" s="140">
        <v>14644.663</v>
      </c>
      <c r="D44" s="141">
        <v>854.45</v>
      </c>
      <c r="E44" s="142">
        <f t="shared" si="0"/>
        <v>5.5128961250879321E-2</v>
      </c>
      <c r="F44" s="143"/>
      <c r="G44" s="148" t="s">
        <v>18</v>
      </c>
      <c r="H44" s="140">
        <v>6630.5659999999998</v>
      </c>
      <c r="I44" s="141">
        <v>14644.663</v>
      </c>
      <c r="J44" s="145">
        <v>22129.679</v>
      </c>
      <c r="K44" s="146">
        <f t="shared" si="1"/>
        <v>0.70037676551928296</v>
      </c>
      <c r="L44" s="147">
        <f t="shared" si="2"/>
        <v>0.66176572195195427</v>
      </c>
    </row>
    <row r="45" spans="2:12" ht="15" x14ac:dyDescent="0.2">
      <c r="B45" s="149" t="s">
        <v>55</v>
      </c>
      <c r="C45" s="140">
        <v>38729.714999999997</v>
      </c>
      <c r="D45" s="141">
        <v>1170.42</v>
      </c>
      <c r="E45" s="142">
        <f t="shared" si="0"/>
        <v>2.9333735336985706E-2</v>
      </c>
      <c r="F45" s="143"/>
      <c r="G45" s="149" t="s">
        <v>55</v>
      </c>
      <c r="H45" s="140">
        <v>10700.05</v>
      </c>
      <c r="I45" s="141">
        <v>38729.714999999997</v>
      </c>
      <c r="J45" s="145">
        <v>50600.184999999998</v>
      </c>
      <c r="K45" s="146">
        <f t="shared" si="1"/>
        <v>0.78853733439907381</v>
      </c>
      <c r="L45" s="147">
        <f t="shared" si="2"/>
        <v>0.76540658892847913</v>
      </c>
    </row>
    <row r="46" spans="2:12" ht="15" x14ac:dyDescent="0.2">
      <c r="B46" s="150" t="s">
        <v>90</v>
      </c>
      <c r="C46" s="151">
        <v>33539.849000000002</v>
      </c>
      <c r="D46" s="152">
        <v>1561.2820000000002</v>
      </c>
      <c r="E46" s="153">
        <f t="shared" si="0"/>
        <v>4.4479535431493647E-2</v>
      </c>
      <c r="F46" s="154"/>
      <c r="G46" s="155" t="s">
        <v>91</v>
      </c>
      <c r="H46" s="151">
        <v>17271.132999999998</v>
      </c>
      <c r="I46" s="152">
        <v>31027.056000000004</v>
      </c>
      <c r="J46" s="156">
        <v>49790.365999999995</v>
      </c>
      <c r="K46" s="157">
        <f t="shared" si="1"/>
        <v>0.65312299572170252</v>
      </c>
      <c r="L46" s="158">
        <f t="shared" si="2"/>
        <v>0.62315380449302193</v>
      </c>
    </row>
    <row r="47" spans="2:12" ht="15" x14ac:dyDescent="0.2">
      <c r="B47" s="159" t="s">
        <v>140</v>
      </c>
      <c r="C47" s="140">
        <v>9616.0589999999993</v>
      </c>
      <c r="D47" s="141">
        <v>728.81700000000001</v>
      </c>
      <c r="E47" s="142">
        <f t="shared" si="0"/>
        <v>7.0451980284732263E-2</v>
      </c>
      <c r="F47" s="143"/>
      <c r="G47" s="159" t="s">
        <v>140</v>
      </c>
      <c r="H47" s="140">
        <v>5884.598</v>
      </c>
      <c r="I47" s="141">
        <v>9616.0589999999993</v>
      </c>
      <c r="J47" s="145">
        <v>16229.474</v>
      </c>
      <c r="K47" s="146">
        <f t="shared" si="1"/>
        <v>0.63741289458919004</v>
      </c>
      <c r="L47" s="147">
        <f t="shared" si="2"/>
        <v>0.59250589390635822</v>
      </c>
    </row>
    <row r="48" spans="2:12" ht="15" x14ac:dyDescent="0.2">
      <c r="B48" s="160" t="s">
        <v>55</v>
      </c>
      <c r="C48" s="140">
        <v>18909.781999999999</v>
      </c>
      <c r="D48" s="141">
        <v>850.47199999999998</v>
      </c>
      <c r="E48" s="142">
        <f t="shared" si="0"/>
        <v>4.3039527730767017E-2</v>
      </c>
      <c r="F48" s="143"/>
      <c r="G48" s="160" t="s">
        <v>55</v>
      </c>
      <c r="H48" s="140">
        <v>7683.7309999999998</v>
      </c>
      <c r="I48" s="141">
        <v>18909.781999999999</v>
      </c>
      <c r="J48" s="145">
        <v>27443.985000000001</v>
      </c>
      <c r="K48" s="146">
        <f t="shared" si="1"/>
        <v>0.72002130885875359</v>
      </c>
      <c r="L48" s="147">
        <f t="shared" si="2"/>
        <v>0.68903193176938404</v>
      </c>
    </row>
    <row r="49" spans="2:12" ht="15" x14ac:dyDescent="0.2">
      <c r="B49" s="161" t="s">
        <v>0</v>
      </c>
      <c r="C49" s="140">
        <v>1814.346</v>
      </c>
      <c r="D49" s="141">
        <v>190.40199999999999</v>
      </c>
      <c r="E49" s="142">
        <f t="shared" si="0"/>
        <v>9.4975528096299375E-2</v>
      </c>
      <c r="F49" s="154"/>
      <c r="G49" s="159" t="s">
        <v>30</v>
      </c>
      <c r="H49" s="140">
        <v>2422.9769999999999</v>
      </c>
      <c r="I49" s="141">
        <v>1675.7270000000001</v>
      </c>
      <c r="J49" s="145">
        <v>4284.4799999999996</v>
      </c>
      <c r="K49" s="146">
        <f t="shared" si="1"/>
        <v>0.43447582903876314</v>
      </c>
      <c r="L49" s="147">
        <f t="shared" si="2"/>
        <v>0.3911156079617597</v>
      </c>
    </row>
    <row r="50" spans="2:12" ht="15" x14ac:dyDescent="0.2">
      <c r="B50" s="161" t="s">
        <v>1</v>
      </c>
      <c r="C50" s="140">
        <v>13396.172</v>
      </c>
      <c r="D50" s="141">
        <v>730.35799999999995</v>
      </c>
      <c r="E50" s="142">
        <f t="shared" si="0"/>
        <v>5.1701160865407138E-2</v>
      </c>
      <c r="F50" s="154"/>
      <c r="G50" s="159" t="s">
        <v>31</v>
      </c>
      <c r="H50" s="140">
        <v>7338.2849999999999</v>
      </c>
      <c r="I50" s="141">
        <v>12306.004000000001</v>
      </c>
      <c r="J50" s="145">
        <v>20342.499</v>
      </c>
      <c r="K50" s="146">
        <f t="shared" si="1"/>
        <v>0.63926334714333766</v>
      </c>
      <c r="L50" s="147">
        <f t="shared" si="2"/>
        <v>0.60494062209367694</v>
      </c>
    </row>
    <row r="51" spans="2:12" ht="15" x14ac:dyDescent="0.2">
      <c r="B51" s="161" t="s">
        <v>5</v>
      </c>
      <c r="C51" s="140">
        <v>18329.330999999998</v>
      </c>
      <c r="D51" s="141">
        <v>640.52200000000005</v>
      </c>
      <c r="E51" s="142">
        <f t="shared" si="0"/>
        <v>3.3765259013867954E-2</v>
      </c>
      <c r="F51" s="154"/>
      <c r="G51" s="159" t="s">
        <v>32</v>
      </c>
      <c r="H51" s="140">
        <v>7509.8710000000001</v>
      </c>
      <c r="I51" s="141">
        <v>17045.325000000001</v>
      </c>
      <c r="J51" s="145">
        <v>25163.386999999999</v>
      </c>
      <c r="K51" s="146">
        <f t="shared" si="1"/>
        <v>0.70155563716442471</v>
      </c>
      <c r="L51" s="147">
        <f t="shared" si="2"/>
        <v>0.67738595762168274</v>
      </c>
    </row>
    <row r="52" spans="2:12" ht="15" x14ac:dyDescent="0.2">
      <c r="B52" s="162" t="s">
        <v>88</v>
      </c>
      <c r="C52" s="151">
        <v>27233.857</v>
      </c>
      <c r="D52" s="152">
        <v>505.86900000000003</v>
      </c>
      <c r="E52" s="153">
        <f t="shared" si="0"/>
        <v>1.8236265203196312E-2</v>
      </c>
      <c r="F52" s="154"/>
      <c r="G52" s="150" t="s">
        <v>89</v>
      </c>
      <c r="H52" s="151">
        <v>5335.6970000000001</v>
      </c>
      <c r="I52" s="152">
        <v>25590.13</v>
      </c>
      <c r="J52" s="156">
        <v>31392.392</v>
      </c>
      <c r="K52" s="191">
        <f t="shared" si="1"/>
        <v>0.83003216193273832</v>
      </c>
      <c r="L52" s="158">
        <f t="shared" si="2"/>
        <v>0.81516980292549868</v>
      </c>
    </row>
    <row r="53" spans="2:12" ht="16" thickBot="1" x14ac:dyDescent="0.25">
      <c r="B53" s="214" t="s">
        <v>55</v>
      </c>
      <c r="C53" s="193">
        <v>19819.933000000001</v>
      </c>
      <c r="D53" s="215">
        <v>319.94799999999998</v>
      </c>
      <c r="E53" s="194">
        <f>D53/(C53+D53)</f>
        <v>1.5886290489998425E-2</v>
      </c>
      <c r="F53" s="216"/>
      <c r="G53" s="214" t="s">
        <v>55</v>
      </c>
      <c r="H53" s="193">
        <v>3016.319</v>
      </c>
      <c r="I53" s="215">
        <v>19819.933000000001</v>
      </c>
      <c r="J53" s="220">
        <v>23156.2</v>
      </c>
      <c r="K53" s="217">
        <f t="shared" si="1"/>
        <v>0.8697403287240566</v>
      </c>
      <c r="L53" s="195">
        <f t="shared" si="2"/>
        <v>0.85592338121107958</v>
      </c>
    </row>
    <row r="54" spans="2:12" ht="16" thickBot="1" x14ac:dyDescent="0.25">
      <c r="B54" s="130" t="s">
        <v>60</v>
      </c>
      <c r="C54" s="131">
        <v>91209.413</v>
      </c>
      <c r="D54" s="132">
        <v>2469.9389999999999</v>
      </c>
      <c r="E54" s="133">
        <f t="shared" si="0"/>
        <v>2.6365884768289174E-2</v>
      </c>
      <c r="F54" s="134"/>
      <c r="G54" s="135" t="s">
        <v>61</v>
      </c>
      <c r="H54" s="131">
        <v>24512.167000000001</v>
      </c>
      <c r="I54" s="132">
        <v>82184.422999999995</v>
      </c>
      <c r="J54" s="136">
        <v>108878.056</v>
      </c>
      <c r="K54" s="137">
        <f t="shared" si="1"/>
        <v>0.77486586461462903</v>
      </c>
      <c r="L54" s="138">
        <f t="shared" si="2"/>
        <v>0.75482999990374555</v>
      </c>
    </row>
    <row r="55" spans="2:12" ht="15" x14ac:dyDescent="0.2">
      <c r="B55" s="207" t="s">
        <v>84</v>
      </c>
      <c r="C55" s="140">
        <v>1332.8610000000001</v>
      </c>
      <c r="D55" s="141">
        <v>98.343999999999994</v>
      </c>
      <c r="E55" s="142">
        <f t="shared" si="0"/>
        <v>6.8714125509622997E-2</v>
      </c>
      <c r="F55" s="143"/>
      <c r="G55" s="144" t="s">
        <v>54</v>
      </c>
      <c r="H55" s="140">
        <v>3229.1680000000001</v>
      </c>
      <c r="I55" s="141">
        <v>1332.8610000000001</v>
      </c>
      <c r="J55" s="145">
        <v>4660.3729999999996</v>
      </c>
      <c r="K55" s="146">
        <f t="shared" si="1"/>
        <v>0.30710095522397018</v>
      </c>
      <c r="L55" s="147">
        <f t="shared" si="2"/>
        <v>0.2859987816425853</v>
      </c>
    </row>
    <row r="56" spans="2:12" ht="15" x14ac:dyDescent="0.2">
      <c r="B56" s="139" t="s">
        <v>140</v>
      </c>
      <c r="C56" s="140">
        <v>17983.893</v>
      </c>
      <c r="D56" s="141">
        <v>850.69799999999998</v>
      </c>
      <c r="E56" s="142">
        <f t="shared" si="0"/>
        <v>4.5166789127515428E-2</v>
      </c>
      <c r="F56" s="143"/>
      <c r="G56" s="148" t="s">
        <v>18</v>
      </c>
      <c r="H56" s="140">
        <v>6533.66</v>
      </c>
      <c r="I56" s="141">
        <v>17983.893</v>
      </c>
      <c r="J56" s="145">
        <v>25368.251</v>
      </c>
      <c r="K56" s="146">
        <f t="shared" si="1"/>
        <v>0.74244736067929951</v>
      </c>
      <c r="L56" s="147">
        <f t="shared" si="2"/>
        <v>0.70891339730121716</v>
      </c>
    </row>
    <row r="57" spans="2:12" ht="15" x14ac:dyDescent="0.2">
      <c r="B57" s="149" t="s">
        <v>55</v>
      </c>
      <c r="C57" s="140">
        <v>55697.17</v>
      </c>
      <c r="D57" s="141">
        <v>1284.1510000000001</v>
      </c>
      <c r="E57" s="142">
        <f t="shared" si="0"/>
        <v>2.2536350113750436E-2</v>
      </c>
      <c r="F57" s="143"/>
      <c r="G57" s="149" t="s">
        <v>55</v>
      </c>
      <c r="H57" s="140">
        <v>10463.499</v>
      </c>
      <c r="I57" s="141">
        <v>55697.17</v>
      </c>
      <c r="J57" s="145">
        <v>67444.820000000007</v>
      </c>
      <c r="K57" s="146">
        <f t="shared" si="1"/>
        <v>0.84485837459422386</v>
      </c>
      <c r="L57" s="147">
        <f t="shared" si="2"/>
        <v>0.82581835046783414</v>
      </c>
    </row>
    <row r="58" spans="2:12" ht="15" x14ac:dyDescent="0.2">
      <c r="B58" s="150" t="s">
        <v>90</v>
      </c>
      <c r="C58" s="151">
        <v>48746.392999999996</v>
      </c>
      <c r="D58" s="152">
        <v>1691.4270000000001</v>
      </c>
      <c r="E58" s="153">
        <f t="shared" si="0"/>
        <v>3.353489504502772E-2</v>
      </c>
      <c r="F58" s="154"/>
      <c r="G58" s="155" t="s">
        <v>91</v>
      </c>
      <c r="H58" s="151">
        <v>18740.868999999999</v>
      </c>
      <c r="I58" s="152">
        <v>44509.354999999996</v>
      </c>
      <c r="J58" s="156">
        <v>64829.271000000001</v>
      </c>
      <c r="K58" s="157">
        <f t="shared" si="1"/>
        <v>0.71091963998793073</v>
      </c>
      <c r="L58" s="158">
        <f t="shared" si="2"/>
        <v>0.68656263310441967</v>
      </c>
    </row>
    <row r="59" spans="2:12" ht="15" x14ac:dyDescent="0.2">
      <c r="B59" s="159" t="s">
        <v>140</v>
      </c>
      <c r="C59" s="140">
        <v>11739.076999999999</v>
      </c>
      <c r="D59" s="141">
        <v>704.76</v>
      </c>
      <c r="E59" s="142">
        <f t="shared" si="0"/>
        <v>5.6635264508848843E-2</v>
      </c>
      <c r="F59" s="143"/>
      <c r="G59" s="159" t="s">
        <v>140</v>
      </c>
      <c r="H59" s="140">
        <v>5882.9279999999999</v>
      </c>
      <c r="I59" s="141">
        <v>11739.076999999999</v>
      </c>
      <c r="J59" s="145">
        <v>18326.764999999999</v>
      </c>
      <c r="K59" s="146">
        <f t="shared" si="1"/>
        <v>0.67899801192409026</v>
      </c>
      <c r="L59" s="147">
        <f t="shared" si="2"/>
        <v>0.64054277991778685</v>
      </c>
    </row>
    <row r="60" spans="2:12" ht="15" x14ac:dyDescent="0.2">
      <c r="B60" s="160" t="s">
        <v>55</v>
      </c>
      <c r="C60" s="140">
        <v>27337.708999999999</v>
      </c>
      <c r="D60" s="141">
        <v>867.65099999999995</v>
      </c>
      <c r="E60" s="142">
        <f t="shared" si="0"/>
        <v>3.0761919011138308E-2</v>
      </c>
      <c r="F60" s="143"/>
      <c r="G60" s="160" t="s">
        <v>55</v>
      </c>
      <c r="H60" s="140">
        <v>7511.9219999999996</v>
      </c>
      <c r="I60" s="141">
        <v>27337.708999999999</v>
      </c>
      <c r="J60" s="145">
        <v>35717.281999999999</v>
      </c>
      <c r="K60" s="146">
        <f t="shared" si="1"/>
        <v>0.78968382868550868</v>
      </c>
      <c r="L60" s="147">
        <f t="shared" si="2"/>
        <v>0.76539163870307936</v>
      </c>
    </row>
    <row r="61" spans="2:12" ht="15" x14ac:dyDescent="0.2">
      <c r="B61" s="161" t="s">
        <v>0</v>
      </c>
      <c r="C61" s="140">
        <v>2767.0520000000001</v>
      </c>
      <c r="D61" s="141">
        <v>174.15199999999999</v>
      </c>
      <c r="E61" s="142">
        <f t="shared" si="0"/>
        <v>5.9211125783862652E-2</v>
      </c>
      <c r="F61" s="154"/>
      <c r="G61" s="159" t="s">
        <v>30</v>
      </c>
      <c r="H61" s="140">
        <v>2590.7919999999999</v>
      </c>
      <c r="I61" s="141">
        <v>2544.174</v>
      </c>
      <c r="J61" s="145">
        <v>5303.1379999999999</v>
      </c>
      <c r="K61" s="146">
        <f t="shared" si="1"/>
        <v>0.511460572966421</v>
      </c>
      <c r="L61" s="147">
        <f t="shared" si="2"/>
        <v>0.47974878270186444</v>
      </c>
    </row>
    <row r="62" spans="2:12" ht="15" x14ac:dyDescent="0.2">
      <c r="B62" s="161" t="s">
        <v>1</v>
      </c>
      <c r="C62" s="140">
        <v>21504.929</v>
      </c>
      <c r="D62" s="141">
        <v>806.61599999999999</v>
      </c>
      <c r="E62" s="142">
        <f t="shared" si="0"/>
        <v>3.6152404506276908E-2</v>
      </c>
      <c r="F62" s="154"/>
      <c r="G62" s="159" t="s">
        <v>31</v>
      </c>
      <c r="H62" s="140">
        <v>8330.0069999999996</v>
      </c>
      <c r="I62" s="141">
        <v>19633.420999999998</v>
      </c>
      <c r="J62" s="145">
        <v>28717.403999999999</v>
      </c>
      <c r="K62" s="146">
        <f t="shared" si="1"/>
        <v>0.70993175427695343</v>
      </c>
      <c r="L62" s="147">
        <f t="shared" si="2"/>
        <v>0.68367673484692415</v>
      </c>
    </row>
    <row r="63" spans="2:12" ht="15" x14ac:dyDescent="0.2">
      <c r="B63" s="161" t="s">
        <v>5</v>
      </c>
      <c r="C63" s="140">
        <v>24474.412</v>
      </c>
      <c r="D63" s="141">
        <v>710.65899999999999</v>
      </c>
      <c r="E63" s="142">
        <f t="shared" si="0"/>
        <v>2.821747058009088E-2</v>
      </c>
      <c r="F63" s="154"/>
      <c r="G63" s="159" t="s">
        <v>32</v>
      </c>
      <c r="H63" s="140">
        <v>7820.07</v>
      </c>
      <c r="I63" s="141">
        <v>22331.759999999998</v>
      </c>
      <c r="J63" s="145">
        <v>30808.728999999999</v>
      </c>
      <c r="K63" s="146">
        <f t="shared" si="1"/>
        <v>0.74617356009720492</v>
      </c>
      <c r="L63" s="147">
        <f t="shared" si="2"/>
        <v>0.72485171329203479</v>
      </c>
    </row>
    <row r="64" spans="2:12" ht="15" x14ac:dyDescent="0.2">
      <c r="B64" s="162" t="s">
        <v>88</v>
      </c>
      <c r="C64" s="151">
        <v>41130.160000000003</v>
      </c>
      <c r="D64" s="152">
        <v>680.16700000000003</v>
      </c>
      <c r="E64" s="153">
        <f t="shared" si="0"/>
        <v>1.6267918689083678E-2</v>
      </c>
      <c r="F64" s="154"/>
      <c r="G64" s="150" t="s">
        <v>89</v>
      </c>
      <c r="H64" s="151">
        <v>5771.2979999999998</v>
      </c>
      <c r="I64" s="152">
        <v>37675.067999999999</v>
      </c>
      <c r="J64" s="156">
        <v>44048.785000000003</v>
      </c>
      <c r="K64" s="191">
        <f t="shared" si="1"/>
        <v>0.86897940544784602</v>
      </c>
      <c r="L64" s="158">
        <f t="shared" si="2"/>
        <v>0.85530322800049985</v>
      </c>
    </row>
    <row r="65" spans="2:12" ht="16" thickBot="1" x14ac:dyDescent="0.25">
      <c r="B65" s="214" t="s">
        <v>55</v>
      </c>
      <c r="C65" s="193">
        <v>28359.460999999999</v>
      </c>
      <c r="D65" s="215">
        <v>416.5</v>
      </c>
      <c r="E65" s="194">
        <f>D65/(C65+D65)</f>
        <v>1.4473886727883736E-2</v>
      </c>
      <c r="F65" s="216"/>
      <c r="G65" s="214" t="s">
        <v>55</v>
      </c>
      <c r="H65" s="193">
        <v>2951.5770000000002</v>
      </c>
      <c r="I65" s="215">
        <v>28359.460999999999</v>
      </c>
      <c r="J65" s="220">
        <v>31727.538</v>
      </c>
      <c r="K65" s="217">
        <f t="shared" si="1"/>
        <v>0.90697113025284215</v>
      </c>
      <c r="L65" s="195">
        <f t="shared" si="2"/>
        <v>0.89384373284810181</v>
      </c>
    </row>
    <row r="66" spans="2:12" ht="16" thickBot="1" x14ac:dyDescent="0.25">
      <c r="B66" s="130" t="s">
        <v>62</v>
      </c>
      <c r="C66" s="131">
        <v>48474.701999999997</v>
      </c>
      <c r="D66" s="132">
        <v>1318.8610000000001</v>
      </c>
      <c r="E66" s="133">
        <f t="shared" si="0"/>
        <v>2.6486576186564522E-2</v>
      </c>
      <c r="F66" s="134"/>
      <c r="G66" s="135" t="s">
        <v>63</v>
      </c>
      <c r="H66" s="131">
        <v>9802.6869999999999</v>
      </c>
      <c r="I66" s="132">
        <v>43519.618000000002</v>
      </c>
      <c r="J66" s="136">
        <v>54469.936999999998</v>
      </c>
      <c r="K66" s="137">
        <f t="shared" si="1"/>
        <v>0.82003491210206469</v>
      </c>
      <c r="L66" s="138">
        <f t="shared" si="2"/>
        <v>0.79896582219289158</v>
      </c>
    </row>
    <row r="67" spans="2:12" ht="15" x14ac:dyDescent="0.2">
      <c r="B67" s="207" t="s">
        <v>84</v>
      </c>
      <c r="C67" s="140">
        <v>599.33299999999997</v>
      </c>
      <c r="D67" s="141">
        <v>57.152999999999999</v>
      </c>
      <c r="E67" s="142">
        <f t="shared" si="0"/>
        <v>8.7058977647657382E-2</v>
      </c>
      <c r="F67" s="143"/>
      <c r="G67" s="144" t="s">
        <v>54</v>
      </c>
      <c r="H67" s="140">
        <v>1695.355</v>
      </c>
      <c r="I67" s="141">
        <v>599.33299999999997</v>
      </c>
      <c r="J67" s="145">
        <v>2351.8409999999999</v>
      </c>
      <c r="K67" s="146">
        <f t="shared" si="1"/>
        <v>0.27913706751434297</v>
      </c>
      <c r="L67" s="147">
        <f t="shared" si="2"/>
        <v>0.25483567979297922</v>
      </c>
    </row>
    <row r="68" spans="2:12" ht="15" x14ac:dyDescent="0.2">
      <c r="B68" s="139" t="s">
        <v>140</v>
      </c>
      <c r="C68" s="140">
        <v>9371.3050000000003</v>
      </c>
      <c r="D68" s="141">
        <v>461.55500000000001</v>
      </c>
      <c r="E68" s="142">
        <f t="shared" si="0"/>
        <v>4.6940056097615541E-2</v>
      </c>
      <c r="F68" s="143"/>
      <c r="G68" s="148" t="s">
        <v>18</v>
      </c>
      <c r="H68" s="140">
        <v>2966.7829999999999</v>
      </c>
      <c r="I68" s="141">
        <v>9371.3050000000003</v>
      </c>
      <c r="J68" s="145">
        <v>12799.643</v>
      </c>
      <c r="K68" s="146">
        <f t="shared" si="1"/>
        <v>0.76821361345781292</v>
      </c>
      <c r="L68" s="147">
        <f t="shared" si="2"/>
        <v>0.73215362334715117</v>
      </c>
    </row>
    <row r="69" spans="2:12" ht="15" x14ac:dyDescent="0.2">
      <c r="B69" s="149" t="s">
        <v>55</v>
      </c>
      <c r="C69" s="140">
        <v>29564.746999999999</v>
      </c>
      <c r="D69" s="141">
        <v>679.88499999999999</v>
      </c>
      <c r="E69" s="142">
        <f t="shared" si="0"/>
        <v>2.2479526284201443E-2</v>
      </c>
      <c r="F69" s="143"/>
      <c r="G69" s="149" t="s">
        <v>55</v>
      </c>
      <c r="H69" s="140">
        <v>3621.9079999999999</v>
      </c>
      <c r="I69" s="141">
        <v>29564.746999999999</v>
      </c>
      <c r="J69" s="145">
        <v>33866.54</v>
      </c>
      <c r="K69" s="146">
        <f t="shared" si="1"/>
        <v>0.89305349764103448</v>
      </c>
      <c r="L69" s="147">
        <f t="shared" si="2"/>
        <v>0.87297807806761474</v>
      </c>
    </row>
    <row r="70" spans="2:12" ht="15" x14ac:dyDescent="0.2">
      <c r="B70" s="150" t="s">
        <v>90</v>
      </c>
      <c r="C70" s="151">
        <v>27354.972000000002</v>
      </c>
      <c r="D70" s="152">
        <v>906.46800000000007</v>
      </c>
      <c r="E70" s="153">
        <f t="shared" si="0"/>
        <v>3.2074374129556028E-2</v>
      </c>
      <c r="F70" s="154"/>
      <c r="G70" s="155" t="s">
        <v>91</v>
      </c>
      <c r="H70" s="151">
        <v>8023.0869999999995</v>
      </c>
      <c r="I70" s="152">
        <v>25106.228999999999</v>
      </c>
      <c r="J70" s="156">
        <v>33968.635999999999</v>
      </c>
      <c r="K70" s="157">
        <f t="shared" ref="K70:K133" si="3">(J70-H70)/J70</f>
        <v>0.76380897366617839</v>
      </c>
      <c r="L70" s="158">
        <f t="shared" ref="L70:L133" si="4">I70/J70</f>
        <v>0.73910029828692558</v>
      </c>
    </row>
    <row r="71" spans="2:12" ht="15" x14ac:dyDescent="0.2">
      <c r="B71" s="159" t="s">
        <v>140</v>
      </c>
      <c r="C71" s="140">
        <v>6557.8469999999998</v>
      </c>
      <c r="D71" s="141">
        <v>383.916</v>
      </c>
      <c r="E71" s="142">
        <f t="shared" si="0"/>
        <v>5.5305258909012021E-2</v>
      </c>
      <c r="F71" s="143"/>
      <c r="G71" s="159" t="s">
        <v>140</v>
      </c>
      <c r="H71" s="140">
        <v>2734.0639999999999</v>
      </c>
      <c r="I71" s="141">
        <v>6557.8469999999998</v>
      </c>
      <c r="J71" s="145">
        <v>9675.8269999999993</v>
      </c>
      <c r="K71" s="146">
        <f t="shared" si="3"/>
        <v>0.71743355890922811</v>
      </c>
      <c r="L71" s="147">
        <f t="shared" si="4"/>
        <v>0.67775571018373937</v>
      </c>
    </row>
    <row r="72" spans="2:12" ht="15" x14ac:dyDescent="0.2">
      <c r="B72" s="160" t="s">
        <v>55</v>
      </c>
      <c r="C72" s="140">
        <v>15888.965</v>
      </c>
      <c r="D72" s="141">
        <v>465.56599999999997</v>
      </c>
      <c r="E72" s="142">
        <f t="shared" si="0"/>
        <v>2.8467095754687186E-2</v>
      </c>
      <c r="F72" s="143"/>
      <c r="G72" s="160" t="s">
        <v>55</v>
      </c>
      <c r="H72" s="140">
        <v>2873.47</v>
      </c>
      <c r="I72" s="141">
        <v>15888.965</v>
      </c>
      <c r="J72" s="145">
        <v>19228.001</v>
      </c>
      <c r="K72" s="146">
        <f t="shared" si="3"/>
        <v>0.8505580481299122</v>
      </c>
      <c r="L72" s="147">
        <f t="shared" si="4"/>
        <v>0.82634513072887816</v>
      </c>
    </row>
    <row r="73" spans="2:12" ht="15" x14ac:dyDescent="0.2">
      <c r="B73" s="161" t="s">
        <v>0</v>
      </c>
      <c r="C73" s="140">
        <v>1780.6010000000001</v>
      </c>
      <c r="D73" s="141">
        <v>100.47199999999999</v>
      </c>
      <c r="E73" s="142">
        <f t="shared" si="0"/>
        <v>5.341206853747834E-2</v>
      </c>
      <c r="F73" s="154"/>
      <c r="G73" s="159" t="s">
        <v>30</v>
      </c>
      <c r="H73" s="140">
        <v>1270.0050000000001</v>
      </c>
      <c r="I73" s="141">
        <v>1645.2639999999999</v>
      </c>
      <c r="J73" s="145">
        <v>3011.2040000000002</v>
      </c>
      <c r="K73" s="146">
        <f t="shared" si="3"/>
        <v>0.57824013251842121</v>
      </c>
      <c r="L73" s="147">
        <f t="shared" si="4"/>
        <v>0.54638078323487871</v>
      </c>
    </row>
    <row r="74" spans="2:12" ht="15" x14ac:dyDescent="0.2">
      <c r="B74" s="161" t="s">
        <v>1</v>
      </c>
      <c r="C74" s="140">
        <v>13030.83</v>
      </c>
      <c r="D74" s="141">
        <v>459.68400000000003</v>
      </c>
      <c r="E74" s="142">
        <f t="shared" si="0"/>
        <v>3.4074609759124082E-2</v>
      </c>
      <c r="F74" s="154"/>
      <c r="G74" s="159" t="s">
        <v>31</v>
      </c>
      <c r="H74" s="140">
        <v>3669.1709999999998</v>
      </c>
      <c r="I74" s="141">
        <v>12027.977999999999</v>
      </c>
      <c r="J74" s="145">
        <v>16125.468999999999</v>
      </c>
      <c r="K74" s="146">
        <f t="shared" si="3"/>
        <v>0.77246112965768621</v>
      </c>
      <c r="L74" s="147">
        <f t="shared" si="4"/>
        <v>0.74589942159201694</v>
      </c>
    </row>
    <row r="75" spans="2:12" ht="15" x14ac:dyDescent="0.2">
      <c r="B75" s="161" t="s">
        <v>5</v>
      </c>
      <c r="C75" s="140">
        <v>12543.540999999999</v>
      </c>
      <c r="D75" s="141">
        <v>346.31200000000001</v>
      </c>
      <c r="E75" s="142">
        <f t="shared" ref="E75:E144" si="5">D75/(C75+D75)</f>
        <v>2.6867024782982401E-2</v>
      </c>
      <c r="F75" s="154"/>
      <c r="G75" s="159" t="s">
        <v>32</v>
      </c>
      <c r="H75" s="140">
        <v>3083.9110000000001</v>
      </c>
      <c r="I75" s="141">
        <v>11432.986999999999</v>
      </c>
      <c r="J75" s="145">
        <v>14831.963</v>
      </c>
      <c r="K75" s="146">
        <f t="shared" si="3"/>
        <v>0.79207667926356073</v>
      </c>
      <c r="L75" s="147">
        <f t="shared" si="4"/>
        <v>0.77083437977832059</v>
      </c>
    </row>
    <row r="76" spans="2:12" ht="15" x14ac:dyDescent="0.2">
      <c r="B76" s="162" t="s">
        <v>88</v>
      </c>
      <c r="C76" s="151">
        <v>20520.397000000001</v>
      </c>
      <c r="D76" s="152">
        <v>355.23899999999998</v>
      </c>
      <c r="E76" s="153">
        <f t="shared" si="5"/>
        <v>1.7016918670166501E-2</v>
      </c>
      <c r="F76" s="154"/>
      <c r="G76" s="150" t="s">
        <v>89</v>
      </c>
      <c r="H76" s="151">
        <v>1779.6</v>
      </c>
      <c r="I76" s="152">
        <v>18413.388999999999</v>
      </c>
      <c r="J76" s="156">
        <v>20501.300999999999</v>
      </c>
      <c r="K76" s="191">
        <f t="shared" si="3"/>
        <v>0.91319575279637133</v>
      </c>
      <c r="L76" s="158">
        <f t="shared" si="4"/>
        <v>0.89815709744469385</v>
      </c>
    </row>
    <row r="77" spans="2:12" ht="16" thickBot="1" x14ac:dyDescent="0.25">
      <c r="B77" s="214" t="s">
        <v>55</v>
      </c>
      <c r="C77" s="193">
        <v>13675.781999999999</v>
      </c>
      <c r="D77" s="215">
        <v>214.31899999999999</v>
      </c>
      <c r="E77" s="194">
        <f t="shared" si="5"/>
        <v>1.5429621426078904E-2</v>
      </c>
      <c r="F77" s="216"/>
      <c r="G77" s="214" t="s">
        <v>55</v>
      </c>
      <c r="H77" s="193">
        <v>748.43799999999999</v>
      </c>
      <c r="I77" s="215">
        <v>13675.781999999999</v>
      </c>
      <c r="J77" s="220">
        <v>14638.539000000001</v>
      </c>
      <c r="K77" s="217">
        <f t="shared" si="3"/>
        <v>0.94887208347772956</v>
      </c>
      <c r="L77" s="195">
        <f t="shared" si="4"/>
        <v>0.93423134644789341</v>
      </c>
    </row>
    <row r="78" spans="2:12" ht="16" thickBot="1" x14ac:dyDescent="0.25">
      <c r="B78" s="130" t="s">
        <v>64</v>
      </c>
      <c r="C78" s="131">
        <v>42734.711000000003</v>
      </c>
      <c r="D78" s="132">
        <v>1151.078</v>
      </c>
      <c r="E78" s="133">
        <f t="shared" si="5"/>
        <v>2.6228946231318752E-2</v>
      </c>
      <c r="F78" s="134"/>
      <c r="G78" s="135" t="s">
        <v>65</v>
      </c>
      <c r="H78" s="131">
        <v>14709.48</v>
      </c>
      <c r="I78" s="132">
        <v>38664.805</v>
      </c>
      <c r="J78" s="136">
        <v>54408.118999999999</v>
      </c>
      <c r="K78" s="137">
        <f t="shared" si="3"/>
        <v>0.72964549647452426</v>
      </c>
      <c r="L78" s="138">
        <f t="shared" si="4"/>
        <v>0.71064403090281436</v>
      </c>
    </row>
    <row r="79" spans="2:12" ht="15" x14ac:dyDescent="0.2">
      <c r="B79" s="207" t="s">
        <v>84</v>
      </c>
      <c r="C79" s="140">
        <v>733.52800000000002</v>
      </c>
      <c r="D79" s="141">
        <v>41.191000000000003</v>
      </c>
      <c r="E79" s="142">
        <f t="shared" si="5"/>
        <v>5.3168955453525728E-2</v>
      </c>
      <c r="F79" s="143"/>
      <c r="G79" s="144" t="s">
        <v>54</v>
      </c>
      <c r="H79" s="140">
        <v>1533.8130000000001</v>
      </c>
      <c r="I79" s="141">
        <v>733.52800000000002</v>
      </c>
      <c r="J79" s="145">
        <v>2308.5320000000002</v>
      </c>
      <c r="K79" s="146">
        <f t="shared" si="3"/>
        <v>0.33558945684963432</v>
      </c>
      <c r="L79" s="147">
        <f t="shared" si="4"/>
        <v>0.31774651596772319</v>
      </c>
    </row>
    <row r="80" spans="2:12" ht="15" x14ac:dyDescent="0.2">
      <c r="B80" s="139" t="s">
        <v>140</v>
      </c>
      <c r="C80" s="140">
        <v>8612.5879999999997</v>
      </c>
      <c r="D80" s="141">
        <v>389.14299999999997</v>
      </c>
      <c r="E80" s="142">
        <f t="shared" si="5"/>
        <v>4.3229796580235513E-2</v>
      </c>
      <c r="F80" s="143"/>
      <c r="G80" s="148" t="s">
        <v>18</v>
      </c>
      <c r="H80" s="140">
        <v>3566.877</v>
      </c>
      <c r="I80" s="141">
        <v>8612.5879999999997</v>
      </c>
      <c r="J80" s="145">
        <v>12568.608</v>
      </c>
      <c r="K80" s="146">
        <f t="shared" si="3"/>
        <v>0.71620747500439186</v>
      </c>
      <c r="L80" s="147">
        <f t="shared" si="4"/>
        <v>0.68524597155070788</v>
      </c>
    </row>
    <row r="81" spans="1:12" ht="15" x14ac:dyDescent="0.2">
      <c r="B81" s="149" t="s">
        <v>55</v>
      </c>
      <c r="C81" s="140">
        <v>26132.422999999999</v>
      </c>
      <c r="D81" s="141">
        <v>604.26599999999996</v>
      </c>
      <c r="E81" s="142">
        <f t="shared" si="5"/>
        <v>2.2600629419746027E-2</v>
      </c>
      <c r="F81" s="143"/>
      <c r="G81" s="149" t="s">
        <v>55</v>
      </c>
      <c r="H81" s="140">
        <v>6841.5910000000003</v>
      </c>
      <c r="I81" s="141">
        <v>26132.422999999999</v>
      </c>
      <c r="J81" s="145">
        <v>33578.28</v>
      </c>
      <c r="K81" s="146">
        <f t="shared" si="3"/>
        <v>0.79624951009998124</v>
      </c>
      <c r="L81" s="147">
        <f t="shared" si="4"/>
        <v>0.77825376999655727</v>
      </c>
    </row>
    <row r="82" spans="1:12" ht="15" x14ac:dyDescent="0.2">
      <c r="B82" s="150" t="s">
        <v>90</v>
      </c>
      <c r="C82" s="151">
        <v>21391.420999999998</v>
      </c>
      <c r="D82" s="152">
        <v>784.95900000000006</v>
      </c>
      <c r="E82" s="153">
        <f t="shared" si="5"/>
        <v>3.5396173766863673E-2</v>
      </c>
      <c r="F82" s="154"/>
      <c r="G82" s="155" t="s">
        <v>91</v>
      </c>
      <c r="H82" s="151">
        <v>10717.781999999999</v>
      </c>
      <c r="I82" s="152">
        <v>19403.126</v>
      </c>
      <c r="J82" s="156">
        <v>30860.634999999998</v>
      </c>
      <c r="K82" s="157">
        <f t="shared" si="3"/>
        <v>0.65270377618607001</v>
      </c>
      <c r="L82" s="158">
        <f t="shared" si="4"/>
        <v>0.62873385463390496</v>
      </c>
    </row>
    <row r="83" spans="1:12" ht="15" x14ac:dyDescent="0.2">
      <c r="B83" s="159" t="s">
        <v>140</v>
      </c>
      <c r="C83" s="140">
        <v>5181.2299999999996</v>
      </c>
      <c r="D83" s="141">
        <v>320.84399999999999</v>
      </c>
      <c r="E83" s="142">
        <f t="shared" si="5"/>
        <v>5.8313283318254173E-2</v>
      </c>
      <c r="F83" s="143"/>
      <c r="G83" s="159" t="s">
        <v>140</v>
      </c>
      <c r="H83" s="140">
        <v>3148.864</v>
      </c>
      <c r="I83" s="141">
        <v>5181.2299999999996</v>
      </c>
      <c r="J83" s="145">
        <v>8650.9380000000001</v>
      </c>
      <c r="K83" s="146">
        <f t="shared" si="3"/>
        <v>0.6360089507056923</v>
      </c>
      <c r="L83" s="147">
        <f t="shared" si="4"/>
        <v>0.59892118057024557</v>
      </c>
    </row>
    <row r="84" spans="1:12" ht="15" x14ac:dyDescent="0.2">
      <c r="A84" s="15"/>
      <c r="B84" s="160" t="s">
        <v>55</v>
      </c>
      <c r="C84" s="140">
        <v>11448.744000000001</v>
      </c>
      <c r="D84" s="141">
        <v>402.08499999999998</v>
      </c>
      <c r="E84" s="142">
        <f t="shared" si="5"/>
        <v>3.3928850040786177E-2</v>
      </c>
      <c r="F84" s="143"/>
      <c r="G84" s="160" t="s">
        <v>55</v>
      </c>
      <c r="H84" s="140">
        <v>4638.4520000000002</v>
      </c>
      <c r="I84" s="141">
        <v>11448.744000000001</v>
      </c>
      <c r="J84" s="145">
        <v>16489.280999999999</v>
      </c>
      <c r="K84" s="146">
        <f t="shared" si="3"/>
        <v>0.71869895358081404</v>
      </c>
      <c r="L84" s="147">
        <f t="shared" si="4"/>
        <v>0.69431432456030084</v>
      </c>
    </row>
    <row r="85" spans="1:12" ht="15" x14ac:dyDescent="0.2">
      <c r="A85" s="15"/>
      <c r="B85" s="161" t="s">
        <v>0</v>
      </c>
      <c r="C85" s="140">
        <v>986.45100000000002</v>
      </c>
      <c r="D85" s="141">
        <v>73.680000000000007</v>
      </c>
      <c r="E85" s="142">
        <f t="shared" si="5"/>
        <v>6.9500844706927731E-2</v>
      </c>
      <c r="F85" s="154"/>
      <c r="G85" s="159" t="s">
        <v>30</v>
      </c>
      <c r="H85" s="140">
        <v>1320.787</v>
      </c>
      <c r="I85" s="141">
        <v>898.91</v>
      </c>
      <c r="J85" s="145">
        <v>2291.9340000000002</v>
      </c>
      <c r="K85" s="146">
        <f t="shared" si="3"/>
        <v>0.42372380705552609</v>
      </c>
      <c r="L85" s="147">
        <f t="shared" si="4"/>
        <v>0.39220588376454119</v>
      </c>
    </row>
    <row r="86" spans="1:12" ht="15" x14ac:dyDescent="0.2">
      <c r="A86" s="15"/>
      <c r="B86" s="161" t="s">
        <v>1</v>
      </c>
      <c r="C86" s="140">
        <v>8474.0990000000002</v>
      </c>
      <c r="D86" s="141">
        <v>346.93200000000002</v>
      </c>
      <c r="E86" s="142">
        <f t="shared" si="5"/>
        <v>3.9330096447909545E-2</v>
      </c>
      <c r="F86" s="154"/>
      <c r="G86" s="159" t="s">
        <v>31</v>
      </c>
      <c r="H86" s="140">
        <v>4660.8360000000002</v>
      </c>
      <c r="I86" s="141">
        <v>7605.4430000000002</v>
      </c>
      <c r="J86" s="145">
        <v>12591.934999999999</v>
      </c>
      <c r="K86" s="146">
        <f t="shared" si="3"/>
        <v>0.62985545906963458</v>
      </c>
      <c r="L86" s="147">
        <f t="shared" si="4"/>
        <v>0.60399319087971792</v>
      </c>
    </row>
    <row r="87" spans="1:12" ht="15" x14ac:dyDescent="0.2">
      <c r="A87" s="15"/>
      <c r="B87" s="161" t="s">
        <v>5</v>
      </c>
      <c r="C87" s="140">
        <v>11930.870999999999</v>
      </c>
      <c r="D87" s="141">
        <v>364.34699999999998</v>
      </c>
      <c r="E87" s="142">
        <f t="shared" si="5"/>
        <v>2.9633228137963881E-2</v>
      </c>
      <c r="F87" s="154"/>
      <c r="G87" s="159" t="s">
        <v>32</v>
      </c>
      <c r="H87" s="140">
        <v>4736.1589999999997</v>
      </c>
      <c r="I87" s="141">
        <v>10898.772999999999</v>
      </c>
      <c r="J87" s="145">
        <v>15976.766</v>
      </c>
      <c r="K87" s="146">
        <f t="shared" si="3"/>
        <v>0.70355959397540158</v>
      </c>
      <c r="L87" s="147">
        <f t="shared" si="4"/>
        <v>0.68216389975292868</v>
      </c>
    </row>
    <row r="88" spans="1:12" ht="15" x14ac:dyDescent="0.2">
      <c r="B88" s="162" t="s">
        <v>88</v>
      </c>
      <c r="C88" s="151">
        <v>20609.762999999999</v>
      </c>
      <c r="D88" s="152">
        <v>324.928</v>
      </c>
      <c r="E88" s="153">
        <f t="shared" si="5"/>
        <v>1.5521031573859869E-2</v>
      </c>
      <c r="F88" s="154"/>
      <c r="G88" s="150" t="s">
        <v>89</v>
      </c>
      <c r="H88" s="151">
        <v>3991.6979999999999</v>
      </c>
      <c r="I88" s="152">
        <v>19261.679</v>
      </c>
      <c r="J88" s="156">
        <v>23547.484</v>
      </c>
      <c r="K88" s="191">
        <f t="shared" si="3"/>
        <v>0.83048303589462036</v>
      </c>
      <c r="L88" s="158">
        <f t="shared" si="4"/>
        <v>0.81799308155385098</v>
      </c>
    </row>
    <row r="89" spans="1:12" ht="16" thickBot="1" x14ac:dyDescent="0.25">
      <c r="B89" s="214" t="s">
        <v>55</v>
      </c>
      <c r="C89" s="193">
        <v>14683.679</v>
      </c>
      <c r="D89" s="215">
        <v>202.18100000000001</v>
      </c>
      <c r="E89" s="194">
        <f t="shared" si="5"/>
        <v>1.3582083937374126E-2</v>
      </c>
      <c r="F89" s="216"/>
      <c r="G89" s="214" t="s">
        <v>55</v>
      </c>
      <c r="H89" s="193">
        <v>2203.1390000000001</v>
      </c>
      <c r="I89" s="215">
        <v>14683.679</v>
      </c>
      <c r="J89" s="220">
        <v>17088.999</v>
      </c>
      <c r="K89" s="217">
        <f t="shared" si="3"/>
        <v>0.87107852250444862</v>
      </c>
      <c r="L89" s="195">
        <f t="shared" si="4"/>
        <v>0.85924746089574933</v>
      </c>
    </row>
    <row r="90" spans="1:12" ht="16" thickBot="1" x14ac:dyDescent="0.25">
      <c r="B90" s="130" t="s">
        <v>41</v>
      </c>
      <c r="C90" s="131">
        <v>15594.495000000001</v>
      </c>
      <c r="D90" s="132">
        <v>962.94200000000001</v>
      </c>
      <c r="E90" s="133">
        <f t="shared" si="5"/>
        <v>5.8157672591476563E-2</v>
      </c>
      <c r="F90" s="134"/>
      <c r="G90" s="135" t="s">
        <v>42</v>
      </c>
      <c r="H90" s="131">
        <v>5976.4589999999998</v>
      </c>
      <c r="I90" s="132">
        <v>14525.761</v>
      </c>
      <c r="J90" s="136">
        <v>21403.566999999999</v>
      </c>
      <c r="K90" s="137">
        <f t="shared" si="3"/>
        <v>0.72077275717640898</v>
      </c>
      <c r="L90" s="138">
        <f t="shared" si="4"/>
        <v>0.67866075780733193</v>
      </c>
    </row>
    <row r="91" spans="1:12" ht="15" x14ac:dyDescent="0.2">
      <c r="B91" s="207" t="s">
        <v>84</v>
      </c>
      <c r="C91" s="140">
        <v>221.547</v>
      </c>
      <c r="D91" s="141">
        <v>27.446999999999999</v>
      </c>
      <c r="E91" s="142">
        <f t="shared" si="5"/>
        <v>0.11023157184510469</v>
      </c>
      <c r="F91" s="143"/>
      <c r="G91" s="144" t="s">
        <v>54</v>
      </c>
      <c r="H91" s="140">
        <v>946.31600000000003</v>
      </c>
      <c r="I91" s="141">
        <v>221.547</v>
      </c>
      <c r="J91" s="145">
        <v>1195.31</v>
      </c>
      <c r="K91" s="146">
        <f t="shared" si="3"/>
        <v>0.20830914156160321</v>
      </c>
      <c r="L91" s="147">
        <f t="shared" si="4"/>
        <v>0.1853468974575633</v>
      </c>
    </row>
    <row r="92" spans="1:12" ht="15" x14ac:dyDescent="0.2">
      <c r="B92" s="139" t="s">
        <v>140</v>
      </c>
      <c r="C92" s="140">
        <v>3850.982</v>
      </c>
      <c r="D92" s="141">
        <v>405.83199999999999</v>
      </c>
      <c r="E92" s="142">
        <f t="shared" si="5"/>
        <v>9.5337029055063235E-2</v>
      </c>
      <c r="F92" s="143"/>
      <c r="G92" s="148" t="s">
        <v>18</v>
      </c>
      <c r="H92" s="140">
        <v>1811.4280000000001</v>
      </c>
      <c r="I92" s="141">
        <v>3850.982</v>
      </c>
      <c r="J92" s="145">
        <v>6068.2420000000002</v>
      </c>
      <c r="K92" s="146">
        <f t="shared" si="3"/>
        <v>0.70149048109815004</v>
      </c>
      <c r="L92" s="147">
        <f t="shared" si="4"/>
        <v>0.63461246271984539</v>
      </c>
    </row>
    <row r="93" spans="1:12" ht="15" x14ac:dyDescent="0.2">
      <c r="B93" s="149" t="s">
        <v>55</v>
      </c>
      <c r="C93" s="140">
        <v>10301.306</v>
      </c>
      <c r="D93" s="141">
        <v>577.02200000000005</v>
      </c>
      <c r="E93" s="142">
        <f t="shared" si="5"/>
        <v>5.3043261795378847E-2</v>
      </c>
      <c r="F93" s="143"/>
      <c r="G93" s="149" t="s">
        <v>55</v>
      </c>
      <c r="H93" s="140">
        <v>2781.22</v>
      </c>
      <c r="I93" s="141">
        <v>10301.306</v>
      </c>
      <c r="J93" s="145">
        <v>13659.548000000001</v>
      </c>
      <c r="K93" s="146">
        <f t="shared" si="3"/>
        <v>0.79639004160313365</v>
      </c>
      <c r="L93" s="147">
        <f t="shared" si="4"/>
        <v>0.75414691613514595</v>
      </c>
    </row>
    <row r="94" spans="1:12" ht="15" x14ac:dyDescent="0.2">
      <c r="B94" s="150" t="s">
        <v>90</v>
      </c>
      <c r="C94" s="151">
        <v>10622.753000000001</v>
      </c>
      <c r="D94" s="152">
        <v>771.10599999999999</v>
      </c>
      <c r="E94" s="153">
        <f t="shared" si="5"/>
        <v>6.767733390416715E-2</v>
      </c>
      <c r="F94" s="154"/>
      <c r="G94" s="155" t="s">
        <v>91</v>
      </c>
      <c r="H94" s="151">
        <v>5134.6350000000002</v>
      </c>
      <c r="I94" s="152">
        <v>10073.909</v>
      </c>
      <c r="J94" s="156">
        <v>15955.969000000001</v>
      </c>
      <c r="K94" s="157">
        <f t="shared" si="3"/>
        <v>0.67819973829229674</v>
      </c>
      <c r="L94" s="158">
        <f t="shared" si="4"/>
        <v>0.63135676686260789</v>
      </c>
    </row>
    <row r="95" spans="1:12" ht="15" x14ac:dyDescent="0.2">
      <c r="B95" s="159" t="s">
        <v>140</v>
      </c>
      <c r="C95" s="140">
        <v>3006.0990000000002</v>
      </c>
      <c r="D95" s="141">
        <v>363.63400000000001</v>
      </c>
      <c r="E95" s="142">
        <f t="shared" si="5"/>
        <v>0.10791181378465296</v>
      </c>
      <c r="F95" s="143"/>
      <c r="G95" s="159" t="s">
        <v>140</v>
      </c>
      <c r="H95" s="140">
        <v>1634.213</v>
      </c>
      <c r="I95" s="141">
        <v>3006.0990000000002</v>
      </c>
      <c r="J95" s="145">
        <v>5003.9459999999999</v>
      </c>
      <c r="K95" s="146">
        <f t="shared" si="3"/>
        <v>0.6734151407709037</v>
      </c>
      <c r="L95" s="147">
        <f t="shared" si="4"/>
        <v>0.60074569150026802</v>
      </c>
    </row>
    <row r="96" spans="1:12" ht="15" x14ac:dyDescent="0.2">
      <c r="B96" s="160" t="s">
        <v>55</v>
      </c>
      <c r="C96" s="140">
        <v>6811.6729999999998</v>
      </c>
      <c r="D96" s="141">
        <v>463.41899999999998</v>
      </c>
      <c r="E96" s="142">
        <f t="shared" si="5"/>
        <v>6.3699400639881942E-2</v>
      </c>
      <c r="F96" s="143"/>
      <c r="G96" s="160" t="s">
        <v>55</v>
      </c>
      <c r="H96" s="140">
        <v>2318.7890000000002</v>
      </c>
      <c r="I96" s="141">
        <v>6811.6729999999998</v>
      </c>
      <c r="J96" s="145">
        <v>9593.8809999999994</v>
      </c>
      <c r="K96" s="146">
        <f t="shared" si="3"/>
        <v>0.75830542405101742</v>
      </c>
      <c r="L96" s="147">
        <f t="shared" si="4"/>
        <v>0.71000182303699622</v>
      </c>
    </row>
    <row r="97" spans="2:12" ht="15" x14ac:dyDescent="0.2">
      <c r="B97" s="161" t="s">
        <v>0</v>
      </c>
      <c r="C97" s="140">
        <v>703.02700000000004</v>
      </c>
      <c r="D97" s="141">
        <v>105.803</v>
      </c>
      <c r="E97" s="142">
        <f t="shared" si="5"/>
        <v>0.13080993533869908</v>
      </c>
      <c r="F97" s="154"/>
      <c r="G97" s="159" t="s">
        <v>30</v>
      </c>
      <c r="H97" s="140">
        <v>873.154</v>
      </c>
      <c r="I97" s="141">
        <v>632.81100000000004</v>
      </c>
      <c r="J97" s="145">
        <v>1607.8620000000001</v>
      </c>
      <c r="K97" s="146">
        <f t="shared" si="3"/>
        <v>0.45694717581483985</v>
      </c>
      <c r="L97" s="147">
        <f t="shared" si="4"/>
        <v>0.39357295588800534</v>
      </c>
    </row>
    <row r="98" spans="2:12" ht="15" x14ac:dyDescent="0.2">
      <c r="B98" s="161" t="s">
        <v>1</v>
      </c>
      <c r="C98" s="140">
        <v>4882.9290000000001</v>
      </c>
      <c r="D98" s="141">
        <v>413.995</v>
      </c>
      <c r="E98" s="142">
        <f t="shared" si="5"/>
        <v>7.815762506692564E-2</v>
      </c>
      <c r="F98" s="154"/>
      <c r="G98" s="159" t="s">
        <v>31</v>
      </c>
      <c r="H98" s="140">
        <v>2399.5259999999998</v>
      </c>
      <c r="I98" s="141">
        <v>4640.143</v>
      </c>
      <c r="J98" s="145">
        <v>7442.942</v>
      </c>
      <c r="K98" s="146">
        <f t="shared" si="3"/>
        <v>0.67761054701218959</v>
      </c>
      <c r="L98" s="147">
        <f t="shared" si="4"/>
        <v>0.62342861196553734</v>
      </c>
    </row>
    <row r="99" spans="2:12" ht="15" x14ac:dyDescent="0.2">
      <c r="B99" s="161" t="s">
        <v>5</v>
      </c>
      <c r="C99" s="140">
        <v>5036.7969999999996</v>
      </c>
      <c r="D99" s="141">
        <v>251.30799999999999</v>
      </c>
      <c r="E99" s="142">
        <f t="shared" si="5"/>
        <v>4.7523262113743962E-2</v>
      </c>
      <c r="F99" s="154"/>
      <c r="G99" s="159" t="s">
        <v>32</v>
      </c>
      <c r="H99" s="140">
        <v>1861.9549999999999</v>
      </c>
      <c r="I99" s="141">
        <v>4800.9549999999999</v>
      </c>
      <c r="J99" s="145">
        <v>6905.165</v>
      </c>
      <c r="K99" s="146">
        <f t="shared" si="3"/>
        <v>0.73035329351289946</v>
      </c>
      <c r="L99" s="147">
        <f t="shared" si="4"/>
        <v>0.6952701347469612</v>
      </c>
    </row>
    <row r="100" spans="2:12" ht="15" x14ac:dyDescent="0.2">
      <c r="B100" s="162" t="s">
        <v>88</v>
      </c>
      <c r="C100" s="151">
        <v>4750.1959999999999</v>
      </c>
      <c r="D100" s="152">
        <v>164.38800000000001</v>
      </c>
      <c r="E100" s="153">
        <f t="shared" si="5"/>
        <v>3.3449016234130907E-2</v>
      </c>
      <c r="F100" s="154"/>
      <c r="G100" s="150" t="s">
        <v>89</v>
      </c>
      <c r="H100" s="151">
        <v>841.82399999999996</v>
      </c>
      <c r="I100" s="152">
        <v>4451.8519999999999</v>
      </c>
      <c r="J100" s="156">
        <v>5447.598</v>
      </c>
      <c r="K100" s="191">
        <f t="shared" si="3"/>
        <v>0.84546877357690498</v>
      </c>
      <c r="L100" s="158">
        <f t="shared" si="4"/>
        <v>0.81721375182236278</v>
      </c>
    </row>
    <row r="101" spans="2:12" ht="16" thickBot="1" x14ac:dyDescent="0.25">
      <c r="B101" s="214" t="s">
        <v>55</v>
      </c>
      <c r="C101" s="193">
        <v>3489.6329999999998</v>
      </c>
      <c r="D101" s="215">
        <v>113.60299999999999</v>
      </c>
      <c r="E101" s="194">
        <f t="shared" si="5"/>
        <v>3.1528048676245465E-2</v>
      </c>
      <c r="F101" s="216"/>
      <c r="G101" s="214" t="s">
        <v>55</v>
      </c>
      <c r="H101" s="193">
        <v>462.43099999999998</v>
      </c>
      <c r="I101" s="215">
        <v>3489.6329999999998</v>
      </c>
      <c r="J101" s="220">
        <v>4065.6669999999999</v>
      </c>
      <c r="K101" s="217">
        <f t="shared" si="3"/>
        <v>0.88625949936381898</v>
      </c>
      <c r="L101" s="195">
        <f t="shared" si="4"/>
        <v>0.85831746672809162</v>
      </c>
    </row>
    <row r="102" spans="2:12" ht="16" thickBot="1" x14ac:dyDescent="0.25">
      <c r="B102" s="130" t="s">
        <v>66</v>
      </c>
      <c r="C102" s="131">
        <v>7359.3739999999998</v>
      </c>
      <c r="D102" s="132">
        <v>444.28199999999998</v>
      </c>
      <c r="E102" s="133">
        <f t="shared" si="5"/>
        <v>5.6932545463305916E-2</v>
      </c>
      <c r="F102" s="134"/>
      <c r="G102" s="135" t="s">
        <v>67</v>
      </c>
      <c r="H102" s="131">
        <v>2643.0360000000001</v>
      </c>
      <c r="I102" s="132">
        <v>6845.0039999999999</v>
      </c>
      <c r="J102" s="136">
        <v>9900.3539999999994</v>
      </c>
      <c r="K102" s="137">
        <f t="shared" si="3"/>
        <v>0.73303621264451757</v>
      </c>
      <c r="L102" s="138">
        <f t="shared" si="4"/>
        <v>0.69138982303057051</v>
      </c>
    </row>
    <row r="103" spans="2:12" ht="15" x14ac:dyDescent="0.2">
      <c r="B103" s="207" t="s">
        <v>84</v>
      </c>
      <c r="C103" s="140">
        <v>117.86199999999999</v>
      </c>
      <c r="D103" s="141">
        <v>21.295000000000002</v>
      </c>
      <c r="E103" s="142">
        <f t="shared" si="5"/>
        <v>0.15302859360290896</v>
      </c>
      <c r="F103" s="143"/>
      <c r="G103" s="144" t="s">
        <v>54</v>
      </c>
      <c r="H103" s="140">
        <v>438.34</v>
      </c>
      <c r="I103" s="141">
        <v>117.86199999999999</v>
      </c>
      <c r="J103" s="145">
        <v>577.49699999999996</v>
      </c>
      <c r="K103" s="146">
        <f t="shared" si="3"/>
        <v>0.24096575393465247</v>
      </c>
      <c r="L103" s="147">
        <f t="shared" si="4"/>
        <v>0.20409110350356799</v>
      </c>
    </row>
    <row r="104" spans="2:12" ht="15" x14ac:dyDescent="0.2">
      <c r="B104" s="139" t="s">
        <v>140</v>
      </c>
      <c r="C104" s="140">
        <v>1817.654</v>
      </c>
      <c r="D104" s="141">
        <v>183.58500000000001</v>
      </c>
      <c r="E104" s="142">
        <f t="shared" si="5"/>
        <v>9.1735669752588275E-2</v>
      </c>
      <c r="F104" s="143"/>
      <c r="G104" s="148" t="s">
        <v>18</v>
      </c>
      <c r="H104" s="140">
        <v>854.48500000000001</v>
      </c>
      <c r="I104" s="141">
        <v>1817.654</v>
      </c>
      <c r="J104" s="145">
        <v>2855.7240000000002</v>
      </c>
      <c r="K104" s="146">
        <f t="shared" si="3"/>
        <v>0.70078165817144789</v>
      </c>
      <c r="L104" s="147">
        <f t="shared" si="4"/>
        <v>0.63649498340876076</v>
      </c>
    </row>
    <row r="105" spans="2:12" ht="15" x14ac:dyDescent="0.2">
      <c r="B105" s="149" t="s">
        <v>55</v>
      </c>
      <c r="C105" s="140">
        <v>4821.9589999999998</v>
      </c>
      <c r="D105" s="141">
        <v>264.298</v>
      </c>
      <c r="E105" s="142">
        <f t="shared" si="5"/>
        <v>5.1963162695082069E-2</v>
      </c>
      <c r="F105" s="143"/>
      <c r="G105" s="149" t="s">
        <v>55</v>
      </c>
      <c r="H105" s="140">
        <v>1183.3530000000001</v>
      </c>
      <c r="I105" s="141">
        <v>4821.9589999999998</v>
      </c>
      <c r="J105" s="145">
        <v>6269.61</v>
      </c>
      <c r="K105" s="146">
        <f t="shared" si="3"/>
        <v>0.81125572404025126</v>
      </c>
      <c r="L105" s="147">
        <f t="shared" si="4"/>
        <v>0.76910031086463115</v>
      </c>
    </row>
    <row r="106" spans="2:12" ht="15" x14ac:dyDescent="0.2">
      <c r="B106" s="150" t="s">
        <v>90</v>
      </c>
      <c r="C106" s="151">
        <v>5244.924</v>
      </c>
      <c r="D106" s="152">
        <v>361.44</v>
      </c>
      <c r="E106" s="153">
        <f t="shared" si="5"/>
        <v>6.4469592056455846E-2</v>
      </c>
      <c r="F106" s="154"/>
      <c r="G106" s="155" t="s">
        <v>91</v>
      </c>
      <c r="H106" s="151">
        <v>2368.9859999999999</v>
      </c>
      <c r="I106" s="152">
        <v>4977.223</v>
      </c>
      <c r="J106" s="156">
        <v>7700.4390000000003</v>
      </c>
      <c r="K106" s="157">
        <f t="shared" si="3"/>
        <v>0.69235702016469458</v>
      </c>
      <c r="L106" s="158">
        <f t="shared" si="4"/>
        <v>0.6463557467308032</v>
      </c>
    </row>
    <row r="107" spans="2:12" ht="15" x14ac:dyDescent="0.2">
      <c r="B107" s="159" t="s">
        <v>140</v>
      </c>
      <c r="C107" s="140">
        <v>1453.4280000000001</v>
      </c>
      <c r="D107" s="141">
        <v>162.48699999999999</v>
      </c>
      <c r="E107" s="142">
        <f t="shared" si="5"/>
        <v>0.10055417518867019</v>
      </c>
      <c r="F107" s="143"/>
      <c r="G107" s="159" t="s">
        <v>140</v>
      </c>
      <c r="H107" s="140">
        <v>786.13699999999994</v>
      </c>
      <c r="I107" s="141">
        <v>1453.4280000000001</v>
      </c>
      <c r="J107" s="145">
        <v>2402.0520000000001</v>
      </c>
      <c r="K107" s="146">
        <f t="shared" si="3"/>
        <v>0.67272273872505683</v>
      </c>
      <c r="L107" s="147">
        <f t="shared" si="4"/>
        <v>0.60507765860189544</v>
      </c>
    </row>
    <row r="108" spans="2:12" ht="15" x14ac:dyDescent="0.2">
      <c r="B108" s="160" t="s">
        <v>55</v>
      </c>
      <c r="C108" s="140">
        <v>3397.4720000000002</v>
      </c>
      <c r="D108" s="141">
        <v>226.83799999999999</v>
      </c>
      <c r="E108" s="142">
        <f t="shared" si="5"/>
        <v>6.2587913285563318E-2</v>
      </c>
      <c r="F108" s="143"/>
      <c r="G108" s="160" t="s">
        <v>55</v>
      </c>
      <c r="H108" s="140">
        <v>1031.963</v>
      </c>
      <c r="I108" s="141">
        <v>3397.4720000000002</v>
      </c>
      <c r="J108" s="145">
        <v>4656.2730000000001</v>
      </c>
      <c r="K108" s="146">
        <f t="shared" si="3"/>
        <v>0.77837145717186262</v>
      </c>
      <c r="L108" s="147">
        <f t="shared" si="4"/>
        <v>0.72965481190643244</v>
      </c>
    </row>
    <row r="109" spans="2:12" ht="15" x14ac:dyDescent="0.2">
      <c r="B109" s="161" t="s">
        <v>0</v>
      </c>
      <c r="C109" s="140">
        <v>393.226</v>
      </c>
      <c r="D109" s="141">
        <v>44.045999999999999</v>
      </c>
      <c r="E109" s="142">
        <f t="shared" si="5"/>
        <v>0.10072906566164767</v>
      </c>
      <c r="F109" s="154"/>
      <c r="G109" s="159" t="s">
        <v>30</v>
      </c>
      <c r="H109" s="140">
        <v>466.95400000000001</v>
      </c>
      <c r="I109" s="141">
        <v>357.47300000000001</v>
      </c>
      <c r="J109" s="145">
        <v>867.75</v>
      </c>
      <c r="K109" s="146">
        <f t="shared" si="3"/>
        <v>0.46187957360991067</v>
      </c>
      <c r="L109" s="147">
        <f t="shared" si="4"/>
        <v>0.41195390377412849</v>
      </c>
    </row>
    <row r="110" spans="2:12" ht="15" x14ac:dyDescent="0.2">
      <c r="B110" s="161" t="s">
        <v>1</v>
      </c>
      <c r="C110" s="140">
        <v>2628.7379999999998</v>
      </c>
      <c r="D110" s="141">
        <v>195.27799999999999</v>
      </c>
      <c r="E110" s="142">
        <f t="shared" si="5"/>
        <v>6.9149041648489257E-2</v>
      </c>
      <c r="F110" s="154"/>
      <c r="G110" s="159" t="s">
        <v>31</v>
      </c>
      <c r="H110" s="140">
        <v>1172.6500000000001</v>
      </c>
      <c r="I110" s="141">
        <v>2504.913</v>
      </c>
      <c r="J110" s="145">
        <v>3869.4650000000001</v>
      </c>
      <c r="K110" s="146">
        <f t="shared" si="3"/>
        <v>0.69694776926526014</v>
      </c>
      <c r="L110" s="147">
        <f t="shared" si="4"/>
        <v>0.64735383315264516</v>
      </c>
    </row>
    <row r="111" spans="2:12" ht="15" x14ac:dyDescent="0.2">
      <c r="B111" s="161" t="s">
        <v>5</v>
      </c>
      <c r="C111" s="140">
        <v>2222.96</v>
      </c>
      <c r="D111" s="141">
        <v>122.116</v>
      </c>
      <c r="E111" s="142">
        <f t="shared" si="5"/>
        <v>5.2073365639322564E-2</v>
      </c>
      <c r="F111" s="154"/>
      <c r="G111" s="159" t="s">
        <v>32</v>
      </c>
      <c r="H111" s="140">
        <v>729.38199999999995</v>
      </c>
      <c r="I111" s="141">
        <v>2114.837</v>
      </c>
      <c r="J111" s="145">
        <v>2963.2240000000002</v>
      </c>
      <c r="K111" s="146">
        <f t="shared" si="3"/>
        <v>0.75385526035156303</v>
      </c>
      <c r="L111" s="147">
        <f t="shared" si="4"/>
        <v>0.71369461100477039</v>
      </c>
    </row>
    <row r="112" spans="2:12" ht="15" x14ac:dyDescent="0.2">
      <c r="B112" s="162" t="s">
        <v>88</v>
      </c>
      <c r="C112" s="151">
        <v>1996.588</v>
      </c>
      <c r="D112" s="152">
        <v>61.546999999999997</v>
      </c>
      <c r="E112" s="153">
        <f t="shared" si="5"/>
        <v>2.9904257981133407E-2</v>
      </c>
      <c r="F112" s="154"/>
      <c r="G112" s="150" t="s">
        <v>89</v>
      </c>
      <c r="H112" s="151">
        <v>274.05</v>
      </c>
      <c r="I112" s="152">
        <v>1867.7809999999999</v>
      </c>
      <c r="J112" s="156">
        <v>2199.915</v>
      </c>
      <c r="K112" s="191">
        <f t="shared" si="3"/>
        <v>0.87542700513428928</v>
      </c>
      <c r="L112" s="158">
        <f t="shared" si="4"/>
        <v>0.84902416684280979</v>
      </c>
    </row>
    <row r="113" spans="2:12" ht="16" thickBot="1" x14ac:dyDescent="0.25">
      <c r="B113" s="214" t="s">
        <v>55</v>
      </c>
      <c r="C113" s="193">
        <v>1424.4870000000001</v>
      </c>
      <c r="D113" s="215">
        <v>37.46</v>
      </c>
      <c r="E113" s="194">
        <f t="shared" si="5"/>
        <v>2.562336391127722E-2</v>
      </c>
      <c r="F113" s="216"/>
      <c r="G113" s="214" t="s">
        <v>55</v>
      </c>
      <c r="H113" s="193">
        <v>151.38999999999999</v>
      </c>
      <c r="I113" s="215">
        <v>1424.4870000000001</v>
      </c>
      <c r="J113" s="220">
        <v>1613.337</v>
      </c>
      <c r="K113" s="217">
        <f t="shared" si="3"/>
        <v>0.90616343640541319</v>
      </c>
      <c r="L113" s="195">
        <f t="shared" si="4"/>
        <v>0.88294448091130373</v>
      </c>
    </row>
    <row r="114" spans="2:12" ht="16" thickBot="1" x14ac:dyDescent="0.25">
      <c r="B114" s="130" t="s">
        <v>68</v>
      </c>
      <c r="C114" s="131">
        <v>8235.1209999999992</v>
      </c>
      <c r="D114" s="132">
        <v>518.66</v>
      </c>
      <c r="E114" s="133">
        <f t="shared" si="5"/>
        <v>5.9249825875241802E-2</v>
      </c>
      <c r="F114" s="134"/>
      <c r="G114" s="135" t="s">
        <v>69</v>
      </c>
      <c r="H114" s="131">
        <v>3333.4229999999998</v>
      </c>
      <c r="I114" s="132">
        <v>7680.7569999999996</v>
      </c>
      <c r="J114" s="136">
        <v>11503.213</v>
      </c>
      <c r="K114" s="137">
        <f t="shared" si="3"/>
        <v>0.71021809297976146</v>
      </c>
      <c r="L114" s="138">
        <f t="shared" si="4"/>
        <v>0.66770536197147701</v>
      </c>
    </row>
    <row r="115" spans="2:12" ht="15" x14ac:dyDescent="0.2">
      <c r="B115" s="207" t="s">
        <v>84</v>
      </c>
      <c r="C115" s="140">
        <v>103.685</v>
      </c>
      <c r="D115" s="141">
        <v>6.1520000000000001</v>
      </c>
      <c r="E115" s="142">
        <f t="shared" si="5"/>
        <v>5.6010269763376641E-2</v>
      </c>
      <c r="F115" s="143"/>
      <c r="G115" s="144" t="s">
        <v>54</v>
      </c>
      <c r="H115" s="140">
        <v>507.976</v>
      </c>
      <c r="I115" s="141">
        <v>103.685</v>
      </c>
      <c r="J115" s="145">
        <v>617.81299999999999</v>
      </c>
      <c r="K115" s="146">
        <f t="shared" si="3"/>
        <v>0.17778356881451182</v>
      </c>
      <c r="L115" s="147">
        <f t="shared" si="4"/>
        <v>0.16782586316571521</v>
      </c>
    </row>
    <row r="116" spans="2:12" ht="15" x14ac:dyDescent="0.2">
      <c r="B116" s="139" t="s">
        <v>140</v>
      </c>
      <c r="C116" s="140">
        <v>2033.328</v>
      </c>
      <c r="D116" s="141">
        <v>222.24700000000001</v>
      </c>
      <c r="E116" s="142">
        <f t="shared" si="5"/>
        <v>9.8532303292951928E-2</v>
      </c>
      <c r="F116" s="143"/>
      <c r="G116" s="148" t="s">
        <v>18</v>
      </c>
      <c r="H116" s="140">
        <v>956.94299999999998</v>
      </c>
      <c r="I116" s="141">
        <v>2033.328</v>
      </c>
      <c r="J116" s="145">
        <v>3212.518</v>
      </c>
      <c r="K116" s="146">
        <f t="shared" si="3"/>
        <v>0.70212057955784213</v>
      </c>
      <c r="L116" s="147">
        <f t="shared" si="4"/>
        <v>0.63293902166462568</v>
      </c>
    </row>
    <row r="117" spans="2:12" ht="15" x14ac:dyDescent="0.2">
      <c r="B117" s="149" t="s">
        <v>55</v>
      </c>
      <c r="C117" s="140">
        <v>5479.3469999999998</v>
      </c>
      <c r="D117" s="141">
        <v>312.72399999999999</v>
      </c>
      <c r="E117" s="142">
        <f t="shared" si="5"/>
        <v>5.3991741468638763E-2</v>
      </c>
      <c r="F117" s="143"/>
      <c r="G117" s="149" t="s">
        <v>55</v>
      </c>
      <c r="H117" s="140">
        <v>1597.867</v>
      </c>
      <c r="I117" s="141">
        <v>5479.3469999999998</v>
      </c>
      <c r="J117" s="145">
        <v>7389.9380000000001</v>
      </c>
      <c r="K117" s="146">
        <f t="shared" si="3"/>
        <v>0.7837780235774644</v>
      </c>
      <c r="L117" s="147">
        <f t="shared" si="4"/>
        <v>0.74146048315966917</v>
      </c>
    </row>
    <row r="118" spans="2:12" ht="15" x14ac:dyDescent="0.2">
      <c r="B118" s="150" t="s">
        <v>90</v>
      </c>
      <c r="C118" s="151">
        <v>5377.8289999999997</v>
      </c>
      <c r="D118" s="152">
        <v>409.666</v>
      </c>
      <c r="E118" s="153">
        <f t="shared" si="5"/>
        <v>7.0784683183311603E-2</v>
      </c>
      <c r="F118" s="154"/>
      <c r="G118" s="155" t="s">
        <v>91</v>
      </c>
      <c r="H118" s="151">
        <v>2765.6490000000003</v>
      </c>
      <c r="I118" s="152">
        <v>5096.6859999999997</v>
      </c>
      <c r="J118" s="156">
        <v>8255.5299999999988</v>
      </c>
      <c r="K118" s="157">
        <f t="shared" si="3"/>
        <v>0.66499437346845081</v>
      </c>
      <c r="L118" s="158">
        <f t="shared" si="4"/>
        <v>0.61736629871128812</v>
      </c>
    </row>
    <row r="119" spans="2:12" ht="15" x14ac:dyDescent="0.2">
      <c r="B119" s="159" t="s">
        <v>140</v>
      </c>
      <c r="C119" s="140">
        <v>1552.671</v>
      </c>
      <c r="D119" s="141">
        <v>201.14699999999999</v>
      </c>
      <c r="E119" s="142">
        <f t="shared" si="5"/>
        <v>0.11469092003845324</v>
      </c>
      <c r="F119" s="143"/>
      <c r="G119" s="159" t="s">
        <v>140</v>
      </c>
      <c r="H119" s="140">
        <v>848.07600000000002</v>
      </c>
      <c r="I119" s="141">
        <v>1552.671</v>
      </c>
      <c r="J119" s="145">
        <v>2601.8939999999998</v>
      </c>
      <c r="K119" s="146">
        <f t="shared" si="3"/>
        <v>0.6740543619378806</v>
      </c>
      <c r="L119" s="147">
        <f t="shared" si="4"/>
        <v>0.59674644701129265</v>
      </c>
    </row>
    <row r="120" spans="2:12" ht="15" x14ac:dyDescent="0.2">
      <c r="B120" s="160" t="s">
        <v>55</v>
      </c>
      <c r="C120" s="140">
        <v>3414.201</v>
      </c>
      <c r="D120" s="141">
        <v>236.58099999999999</v>
      </c>
      <c r="E120" s="142">
        <f t="shared" si="5"/>
        <v>6.480282854467892E-2</v>
      </c>
      <c r="F120" s="143"/>
      <c r="G120" s="160" t="s">
        <v>55</v>
      </c>
      <c r="H120" s="140">
        <v>1286.826</v>
      </c>
      <c r="I120" s="141">
        <v>3414.201</v>
      </c>
      <c r="J120" s="145">
        <v>4937.6080000000002</v>
      </c>
      <c r="K120" s="146">
        <f t="shared" si="3"/>
        <v>0.7393827132490064</v>
      </c>
      <c r="L120" s="147">
        <f t="shared" si="4"/>
        <v>0.69146862205343151</v>
      </c>
    </row>
    <row r="121" spans="2:12" ht="15" x14ac:dyDescent="0.2">
      <c r="B121" s="161" t="s">
        <v>0</v>
      </c>
      <c r="C121" s="140">
        <v>309.80099999999999</v>
      </c>
      <c r="D121" s="141">
        <v>61.756999999999998</v>
      </c>
      <c r="E121" s="142">
        <f t="shared" si="5"/>
        <v>0.16621092803815285</v>
      </c>
      <c r="F121" s="154"/>
      <c r="G121" s="159" t="s">
        <v>30</v>
      </c>
      <c r="H121" s="140">
        <v>406.2</v>
      </c>
      <c r="I121" s="141">
        <v>275.33800000000002</v>
      </c>
      <c r="J121" s="145">
        <v>740.11199999999997</v>
      </c>
      <c r="K121" s="146">
        <f t="shared" si="3"/>
        <v>0.45116414812893185</v>
      </c>
      <c r="L121" s="147">
        <f t="shared" si="4"/>
        <v>0.37202207233499801</v>
      </c>
    </row>
    <row r="122" spans="2:12" ht="15" x14ac:dyDescent="0.2">
      <c r="B122" s="161" t="s">
        <v>1</v>
      </c>
      <c r="C122" s="140">
        <v>2254.1909999999998</v>
      </c>
      <c r="D122" s="141">
        <v>218.71700000000001</v>
      </c>
      <c r="E122" s="142">
        <f t="shared" si="5"/>
        <v>8.8445263632937421E-2</v>
      </c>
      <c r="F122" s="154"/>
      <c r="G122" s="159" t="s">
        <v>31</v>
      </c>
      <c r="H122" s="140">
        <v>1226.876</v>
      </c>
      <c r="I122" s="141">
        <v>2135.23</v>
      </c>
      <c r="J122" s="145">
        <v>3573.4769999999999</v>
      </c>
      <c r="K122" s="146">
        <f t="shared" si="3"/>
        <v>0.65667163941449735</v>
      </c>
      <c r="L122" s="147">
        <f t="shared" si="4"/>
        <v>0.59752168546208639</v>
      </c>
    </row>
    <row r="123" spans="2:12" ht="15" x14ac:dyDescent="0.2">
      <c r="B123" s="161" t="s">
        <v>5</v>
      </c>
      <c r="C123" s="140">
        <v>2813.837</v>
      </c>
      <c r="D123" s="141">
        <v>129.19200000000001</v>
      </c>
      <c r="E123" s="142">
        <f t="shared" si="5"/>
        <v>4.3897630638366124E-2</v>
      </c>
      <c r="F123" s="154"/>
      <c r="G123" s="159" t="s">
        <v>32</v>
      </c>
      <c r="H123" s="140">
        <v>1132.5730000000001</v>
      </c>
      <c r="I123" s="141">
        <v>2686.1179999999999</v>
      </c>
      <c r="J123" s="145">
        <v>3941.9409999999998</v>
      </c>
      <c r="K123" s="146">
        <f t="shared" si="3"/>
        <v>0.71268646588064088</v>
      </c>
      <c r="L123" s="147">
        <f t="shared" si="4"/>
        <v>0.68142014302091281</v>
      </c>
    </row>
    <row r="124" spans="2:12" ht="15" x14ac:dyDescent="0.2">
      <c r="B124" s="162" t="s">
        <v>88</v>
      </c>
      <c r="C124" s="151">
        <v>2753.6080000000002</v>
      </c>
      <c r="D124" s="152">
        <v>102.84099999999999</v>
      </c>
      <c r="E124" s="153">
        <f t="shared" si="5"/>
        <v>3.6003093351220337E-2</v>
      </c>
      <c r="F124" s="154"/>
      <c r="G124" s="150" t="s">
        <v>89</v>
      </c>
      <c r="H124" s="151">
        <v>567.774</v>
      </c>
      <c r="I124" s="152">
        <v>2584.0709999999999</v>
      </c>
      <c r="J124" s="156">
        <v>3247.683</v>
      </c>
      <c r="K124" s="191">
        <f t="shared" si="3"/>
        <v>0.82517567139403691</v>
      </c>
      <c r="L124" s="158">
        <f t="shared" si="4"/>
        <v>0.79566601789645108</v>
      </c>
    </row>
    <row r="125" spans="2:12" ht="16" thickBot="1" x14ac:dyDescent="0.25">
      <c r="B125" s="214" t="s">
        <v>55</v>
      </c>
      <c r="C125" s="193">
        <v>2065.1460000000002</v>
      </c>
      <c r="D125" s="215">
        <v>76.143000000000001</v>
      </c>
      <c r="E125" s="194">
        <f t="shared" si="5"/>
        <v>3.5559422385301562E-2</v>
      </c>
      <c r="F125" s="216"/>
      <c r="G125" s="214" t="s">
        <v>55</v>
      </c>
      <c r="H125" s="193">
        <v>311.041</v>
      </c>
      <c r="I125" s="215">
        <v>2065.1460000000002</v>
      </c>
      <c r="J125" s="220">
        <v>2452.33</v>
      </c>
      <c r="K125" s="217">
        <f t="shared" si="3"/>
        <v>0.87316511236252858</v>
      </c>
      <c r="L125" s="195">
        <f t="shared" si="4"/>
        <v>0.84211586531992033</v>
      </c>
    </row>
    <row r="126" spans="2:12" ht="16" thickBot="1" x14ac:dyDescent="0.25">
      <c r="B126" s="130" t="s">
        <v>70</v>
      </c>
      <c r="C126" s="131">
        <v>15712.700999999999</v>
      </c>
      <c r="D126" s="132">
        <v>738.71199999999999</v>
      </c>
      <c r="E126" s="133">
        <f t="shared" si="5"/>
        <v>4.4902647571974513E-2</v>
      </c>
      <c r="F126" s="134"/>
      <c r="G126" s="135" t="s">
        <v>71</v>
      </c>
      <c r="H126" s="131">
        <v>5170.7849999999999</v>
      </c>
      <c r="I126" s="132">
        <v>14977.196</v>
      </c>
      <c r="J126" s="136">
        <v>20820.375</v>
      </c>
      <c r="K126" s="137">
        <f t="shared" si="3"/>
        <v>0.75164784495956483</v>
      </c>
      <c r="L126" s="138">
        <f t="shared" si="4"/>
        <v>0.71935284546988221</v>
      </c>
    </row>
    <row r="127" spans="2:12" ht="15" x14ac:dyDescent="0.2">
      <c r="B127" s="207" t="s">
        <v>84</v>
      </c>
      <c r="C127" s="140">
        <v>319.23599999999999</v>
      </c>
      <c r="D127" s="141">
        <v>52.645000000000003</v>
      </c>
      <c r="E127" s="142">
        <f t="shared" si="5"/>
        <v>0.14156410249515303</v>
      </c>
      <c r="F127" s="143"/>
      <c r="G127" s="144" t="s">
        <v>54</v>
      </c>
      <c r="H127" s="140">
        <v>1694.1679999999999</v>
      </c>
      <c r="I127" s="141">
        <v>319.23599999999999</v>
      </c>
      <c r="J127" s="145">
        <v>2066.049</v>
      </c>
      <c r="K127" s="146">
        <f t="shared" si="3"/>
        <v>0.17999621499780502</v>
      </c>
      <c r="L127" s="147">
        <f t="shared" si="4"/>
        <v>0.15451521236911611</v>
      </c>
    </row>
    <row r="128" spans="2:12" ht="15" x14ac:dyDescent="0.2">
      <c r="B128" s="139" t="s">
        <v>140</v>
      </c>
      <c r="C128" s="140">
        <v>5817.4740000000002</v>
      </c>
      <c r="D128" s="141">
        <v>395.85500000000002</v>
      </c>
      <c r="E128" s="142">
        <f t="shared" si="5"/>
        <v>6.3710613102895414E-2</v>
      </c>
      <c r="F128" s="143"/>
      <c r="G128" s="148" t="s">
        <v>18</v>
      </c>
      <c r="H128" s="140">
        <v>2564.712</v>
      </c>
      <c r="I128" s="141">
        <v>5817.4740000000002</v>
      </c>
      <c r="J128" s="145">
        <v>8778.0409999999993</v>
      </c>
      <c r="K128" s="146">
        <f t="shared" si="3"/>
        <v>0.70782638176331147</v>
      </c>
      <c r="L128" s="147">
        <f t="shared" si="4"/>
        <v>0.66273032901076678</v>
      </c>
    </row>
    <row r="129" spans="2:12" ht="15" x14ac:dyDescent="0.2">
      <c r="B129" s="149" t="s">
        <v>55</v>
      </c>
      <c r="C129" s="140">
        <v>10305.513000000001</v>
      </c>
      <c r="D129" s="141">
        <v>360.50700000000001</v>
      </c>
      <c r="E129" s="142">
        <f t="shared" si="5"/>
        <v>3.379958034955869E-2</v>
      </c>
      <c r="F129" s="143"/>
      <c r="G129" s="149" t="s">
        <v>55</v>
      </c>
      <c r="H129" s="140">
        <v>2347.5410000000002</v>
      </c>
      <c r="I129" s="141">
        <v>10305.513000000001</v>
      </c>
      <c r="J129" s="145">
        <v>13013.561</v>
      </c>
      <c r="K129" s="146">
        <f t="shared" si="3"/>
        <v>0.81960809958165948</v>
      </c>
      <c r="L129" s="147">
        <f t="shared" si="4"/>
        <v>0.7919056897647001</v>
      </c>
    </row>
    <row r="130" spans="2:12" ht="15" x14ac:dyDescent="0.2">
      <c r="B130" s="150" t="s">
        <v>90</v>
      </c>
      <c r="C130" s="151">
        <v>11227.223</v>
      </c>
      <c r="D130" s="152">
        <v>593.34299999999996</v>
      </c>
      <c r="E130" s="153">
        <f t="shared" si="5"/>
        <v>5.0195819726398881E-2</v>
      </c>
      <c r="F130" s="154"/>
      <c r="G130" s="155" t="s">
        <v>91</v>
      </c>
      <c r="H130" s="151">
        <v>4600.8950000000004</v>
      </c>
      <c r="I130" s="152">
        <v>10971.948</v>
      </c>
      <c r="J130" s="156">
        <v>16153.990999999998</v>
      </c>
      <c r="K130" s="157">
        <f t="shared" si="3"/>
        <v>0.71518524431516639</v>
      </c>
      <c r="L130" s="158">
        <f t="shared" si="4"/>
        <v>0.67920973832410836</v>
      </c>
    </row>
    <row r="131" spans="2:12" ht="15" x14ac:dyDescent="0.2">
      <c r="B131" s="159" t="s">
        <v>140</v>
      </c>
      <c r="C131" s="140">
        <v>4770.0709999999999</v>
      </c>
      <c r="D131" s="141">
        <v>353.69499999999999</v>
      </c>
      <c r="E131" s="142">
        <f t="shared" si="5"/>
        <v>6.903027968100027E-2</v>
      </c>
      <c r="F131" s="143"/>
      <c r="G131" s="159" t="s">
        <v>140</v>
      </c>
      <c r="H131" s="140">
        <v>2413.9989999999998</v>
      </c>
      <c r="I131" s="141">
        <v>4770.0709999999999</v>
      </c>
      <c r="J131" s="145">
        <v>7537.7650000000003</v>
      </c>
      <c r="K131" s="146">
        <f t="shared" si="3"/>
        <v>0.67974605204593141</v>
      </c>
      <c r="L131" s="147">
        <f t="shared" si="4"/>
        <v>0.63282299196114489</v>
      </c>
    </row>
    <row r="132" spans="2:12" ht="15" x14ac:dyDescent="0.2">
      <c r="B132" s="160" t="s">
        <v>55</v>
      </c>
      <c r="C132" s="140">
        <v>7013.2169999999996</v>
      </c>
      <c r="D132" s="141">
        <v>300.98700000000002</v>
      </c>
      <c r="E132" s="142">
        <f t="shared" si="5"/>
        <v>4.1151026140370167E-2</v>
      </c>
      <c r="F132" s="143"/>
      <c r="G132" s="160" t="s">
        <v>55</v>
      </c>
      <c r="H132" s="140">
        <v>1990.703</v>
      </c>
      <c r="I132" s="141">
        <v>7013.2169999999996</v>
      </c>
      <c r="J132" s="145">
        <v>9304.9069999999992</v>
      </c>
      <c r="K132" s="146">
        <f t="shared" si="3"/>
        <v>0.78605879671876355</v>
      </c>
      <c r="L132" s="147">
        <f t="shared" si="4"/>
        <v>0.75371167062712185</v>
      </c>
    </row>
    <row r="133" spans="2:12" ht="15" x14ac:dyDescent="0.2">
      <c r="B133" s="161" t="s">
        <v>0</v>
      </c>
      <c r="C133" s="140">
        <v>1098.6859999999999</v>
      </c>
      <c r="D133" s="141">
        <v>102.08</v>
      </c>
      <c r="E133" s="142">
        <f t="shared" si="5"/>
        <v>8.501240041773335E-2</v>
      </c>
      <c r="F133" s="154"/>
      <c r="G133" s="159" t="s">
        <v>30</v>
      </c>
      <c r="H133" s="140">
        <v>997.56600000000003</v>
      </c>
      <c r="I133" s="141">
        <v>1064.915</v>
      </c>
      <c r="J133" s="145">
        <v>2163.16</v>
      </c>
      <c r="K133" s="146">
        <f t="shared" si="3"/>
        <v>0.53883855100870948</v>
      </c>
      <c r="L133" s="147">
        <f t="shared" si="4"/>
        <v>0.492295992899277</v>
      </c>
    </row>
    <row r="134" spans="2:12" ht="15" x14ac:dyDescent="0.2">
      <c r="B134" s="161" t="s">
        <v>1</v>
      </c>
      <c r="C134" s="140">
        <v>5176.7820000000002</v>
      </c>
      <c r="D134" s="141">
        <v>321.30599999999998</v>
      </c>
      <c r="E134" s="142">
        <f t="shared" si="5"/>
        <v>5.8439588453295034E-2</v>
      </c>
      <c r="F134" s="154"/>
      <c r="G134" s="159" t="s">
        <v>31</v>
      </c>
      <c r="H134" s="140">
        <v>1940.6110000000001</v>
      </c>
      <c r="I134" s="141">
        <v>5067.1189999999997</v>
      </c>
      <c r="J134" s="145">
        <v>7322.0469999999996</v>
      </c>
      <c r="K134" s="146">
        <f t="shared" ref="K134:K197" si="6">(J134-H134)/J134</f>
        <v>0.73496332378090445</v>
      </c>
      <c r="L134" s="147">
        <f t="shared" ref="L134:L197" si="7">I134/J134</f>
        <v>0.6920358473525231</v>
      </c>
    </row>
    <row r="135" spans="2:12" ht="15" x14ac:dyDescent="0.2">
      <c r="B135" s="161" t="s">
        <v>5</v>
      </c>
      <c r="C135" s="140">
        <v>4951.7550000000001</v>
      </c>
      <c r="D135" s="141">
        <v>169.95699999999999</v>
      </c>
      <c r="E135" s="142">
        <f t="shared" si="5"/>
        <v>3.3183630785955945E-2</v>
      </c>
      <c r="F135" s="154"/>
      <c r="G135" s="159" t="s">
        <v>32</v>
      </c>
      <c r="H135" s="140">
        <v>1662.7180000000001</v>
      </c>
      <c r="I135" s="141">
        <v>4839.9139999999998</v>
      </c>
      <c r="J135" s="145">
        <v>6668.7839999999997</v>
      </c>
      <c r="K135" s="146">
        <f t="shared" si="6"/>
        <v>0.75067148673581274</v>
      </c>
      <c r="L135" s="147">
        <f t="shared" si="7"/>
        <v>0.72575659970393402</v>
      </c>
    </row>
    <row r="136" spans="2:12" ht="15" x14ac:dyDescent="0.2">
      <c r="B136" s="162" t="s">
        <v>88</v>
      </c>
      <c r="C136" s="151">
        <v>4166.2430000000004</v>
      </c>
      <c r="D136" s="152">
        <v>92.724999999999994</v>
      </c>
      <c r="E136" s="153">
        <f t="shared" si="5"/>
        <v>2.1771706197369876E-2</v>
      </c>
      <c r="F136" s="154"/>
      <c r="G136" s="150" t="s">
        <v>89</v>
      </c>
      <c r="H136" s="151">
        <v>569.89</v>
      </c>
      <c r="I136" s="152">
        <v>4005.248</v>
      </c>
      <c r="J136" s="156">
        <v>4666.384</v>
      </c>
      <c r="K136" s="191">
        <f t="shared" si="6"/>
        <v>0.87787331689805204</v>
      </c>
      <c r="L136" s="158">
        <f t="shared" si="7"/>
        <v>0.85831941820475988</v>
      </c>
    </row>
    <row r="137" spans="2:12" ht="16" thickBot="1" x14ac:dyDescent="0.25">
      <c r="B137" s="214" t="s">
        <v>55</v>
      </c>
      <c r="C137" s="193">
        <v>3292.2959999999998</v>
      </c>
      <c r="D137" s="215">
        <v>59.52</v>
      </c>
      <c r="E137" s="194">
        <f t="shared" si="5"/>
        <v>1.7757538003279418E-2</v>
      </c>
      <c r="F137" s="216"/>
      <c r="G137" s="214" t="s">
        <v>55</v>
      </c>
      <c r="H137" s="193">
        <v>356.83800000000002</v>
      </c>
      <c r="I137" s="215">
        <v>3292.2959999999998</v>
      </c>
      <c r="J137" s="220">
        <v>3708.654</v>
      </c>
      <c r="K137" s="217">
        <f t="shared" si="6"/>
        <v>0.90378234259653223</v>
      </c>
      <c r="L137" s="195">
        <f t="shared" si="7"/>
        <v>0.88773339330118151</v>
      </c>
    </row>
    <row r="138" spans="2:12" ht="16" thickBot="1" x14ac:dyDescent="0.25">
      <c r="B138" s="130" t="s">
        <v>72</v>
      </c>
      <c r="C138" s="131">
        <v>8139.8810000000003</v>
      </c>
      <c r="D138" s="132">
        <v>430.67599999999999</v>
      </c>
      <c r="E138" s="133">
        <f t="shared" si="5"/>
        <v>5.025064298621431E-2</v>
      </c>
      <c r="F138" s="134"/>
      <c r="G138" s="135" t="s">
        <v>73</v>
      </c>
      <c r="H138" s="131">
        <v>2138.63</v>
      </c>
      <c r="I138" s="132">
        <v>7812.1790000000001</v>
      </c>
      <c r="J138" s="136">
        <v>10341.623</v>
      </c>
      <c r="K138" s="137">
        <f t="shared" si="6"/>
        <v>0.79320170538028689</v>
      </c>
      <c r="L138" s="138">
        <f t="shared" si="7"/>
        <v>0.75541131213156776</v>
      </c>
    </row>
    <row r="139" spans="2:12" ht="15" x14ac:dyDescent="0.2">
      <c r="B139" s="207" t="s">
        <v>84</v>
      </c>
      <c r="C139" s="140">
        <v>127.32599999999999</v>
      </c>
      <c r="D139" s="141">
        <v>34.149000000000001</v>
      </c>
      <c r="E139" s="142">
        <f t="shared" si="5"/>
        <v>0.21148165350673481</v>
      </c>
      <c r="F139" s="143"/>
      <c r="G139" s="144" t="s">
        <v>54</v>
      </c>
      <c r="H139" s="140">
        <v>852.70500000000004</v>
      </c>
      <c r="I139" s="141">
        <v>127.32599999999999</v>
      </c>
      <c r="J139" s="145">
        <v>1014.18</v>
      </c>
      <c r="K139" s="146">
        <f t="shared" si="6"/>
        <v>0.15921729870437193</v>
      </c>
      <c r="L139" s="147">
        <f t="shared" si="7"/>
        <v>0.12554576110749571</v>
      </c>
    </row>
    <row r="140" spans="2:12" ht="15" x14ac:dyDescent="0.2">
      <c r="B140" s="139" t="s">
        <v>140</v>
      </c>
      <c r="C140" s="140">
        <v>2921.3670000000002</v>
      </c>
      <c r="D140" s="141">
        <v>239.95500000000001</v>
      </c>
      <c r="E140" s="142">
        <f t="shared" si="5"/>
        <v>7.5903372070292116E-2</v>
      </c>
      <c r="F140" s="143"/>
      <c r="G140" s="148" t="s">
        <v>18</v>
      </c>
      <c r="H140" s="140">
        <v>1166.18</v>
      </c>
      <c r="I140" s="141">
        <v>2921.3670000000002</v>
      </c>
      <c r="J140" s="145">
        <v>4327.5020000000004</v>
      </c>
      <c r="K140" s="146">
        <f t="shared" si="6"/>
        <v>0.73051889981795504</v>
      </c>
      <c r="L140" s="147">
        <f t="shared" si="7"/>
        <v>0.67507005196069236</v>
      </c>
    </row>
    <row r="141" spans="2:12" ht="15" x14ac:dyDescent="0.2">
      <c r="B141" s="149" t="s">
        <v>55</v>
      </c>
      <c r="C141" s="140">
        <v>5413.2460000000001</v>
      </c>
      <c r="D141" s="141">
        <v>201.74199999999999</v>
      </c>
      <c r="E141" s="142">
        <f t="shared" si="5"/>
        <v>3.5929195218226642E-2</v>
      </c>
      <c r="F141" s="143"/>
      <c r="G141" s="149" t="s">
        <v>55</v>
      </c>
      <c r="H141" s="140">
        <v>828.10599999999999</v>
      </c>
      <c r="I141" s="141">
        <v>5413.2460000000001</v>
      </c>
      <c r="J141" s="145">
        <v>6443.0940000000001</v>
      </c>
      <c r="K141" s="146">
        <f t="shared" si="6"/>
        <v>0.87147386022926254</v>
      </c>
      <c r="L141" s="147">
        <f t="shared" si="7"/>
        <v>0.84016250577750384</v>
      </c>
    </row>
    <row r="142" spans="2:12" ht="15" x14ac:dyDescent="0.2">
      <c r="B142" s="150" t="s">
        <v>90</v>
      </c>
      <c r="C142" s="151">
        <v>6064.6239999999998</v>
      </c>
      <c r="D142" s="152">
        <v>350.85599999999999</v>
      </c>
      <c r="E142" s="153">
        <f t="shared" si="5"/>
        <v>5.4688971051269741E-2</v>
      </c>
      <c r="F142" s="154"/>
      <c r="G142" s="155" t="s">
        <v>91</v>
      </c>
      <c r="H142" s="151">
        <v>1955.6589999999999</v>
      </c>
      <c r="I142" s="152">
        <v>5952.33</v>
      </c>
      <c r="J142" s="156">
        <v>8253.1319999999996</v>
      </c>
      <c r="K142" s="157">
        <f t="shared" si="6"/>
        <v>0.76304038272985342</v>
      </c>
      <c r="L142" s="158">
        <f t="shared" si="7"/>
        <v>0.72122074383397727</v>
      </c>
    </row>
    <row r="143" spans="2:12" ht="15" x14ac:dyDescent="0.2">
      <c r="B143" s="159" t="s">
        <v>140</v>
      </c>
      <c r="C143" s="140">
        <v>2518.125</v>
      </c>
      <c r="D143" s="141">
        <v>217.73599999999999</v>
      </c>
      <c r="E143" s="142">
        <f t="shared" si="5"/>
        <v>7.9585914635283E-2</v>
      </c>
      <c r="F143" s="143"/>
      <c r="G143" s="159" t="s">
        <v>140</v>
      </c>
      <c r="H143" s="140">
        <v>1113.5139999999999</v>
      </c>
      <c r="I143" s="141">
        <v>2518.125</v>
      </c>
      <c r="J143" s="145">
        <v>3849.375</v>
      </c>
      <c r="K143" s="146">
        <f t="shared" si="6"/>
        <v>0.71072862477674947</v>
      </c>
      <c r="L143" s="147">
        <f t="shared" si="7"/>
        <v>0.65416463711641504</v>
      </c>
    </row>
    <row r="144" spans="2:12" ht="15" x14ac:dyDescent="0.2">
      <c r="B144" s="160" t="s">
        <v>55</v>
      </c>
      <c r="C144" s="140">
        <v>3878.9430000000002</v>
      </c>
      <c r="D144" s="141">
        <v>165.53100000000001</v>
      </c>
      <c r="E144" s="142">
        <f t="shared" si="5"/>
        <v>4.0927695418489521E-2</v>
      </c>
      <c r="F144" s="143"/>
      <c r="G144" s="160" t="s">
        <v>55</v>
      </c>
      <c r="H144" s="140">
        <v>731.928</v>
      </c>
      <c r="I144" s="141">
        <v>3878.9430000000002</v>
      </c>
      <c r="J144" s="145">
        <v>4776.402</v>
      </c>
      <c r="K144" s="146">
        <f t="shared" si="6"/>
        <v>0.84676164192209957</v>
      </c>
      <c r="L144" s="147">
        <f t="shared" si="7"/>
        <v>0.81210563934945179</v>
      </c>
    </row>
    <row r="145" spans="2:12" ht="15" x14ac:dyDescent="0.2">
      <c r="B145" s="161" t="s">
        <v>0</v>
      </c>
      <c r="C145" s="140">
        <v>673.46600000000001</v>
      </c>
      <c r="D145" s="141">
        <v>66.978999999999999</v>
      </c>
      <c r="E145" s="142">
        <f t="shared" ref="E145:E208" si="8">D145/(C145+D145)</f>
        <v>9.0457765262781153E-2</v>
      </c>
      <c r="F145" s="154"/>
      <c r="G145" s="159" t="s">
        <v>30</v>
      </c>
      <c r="H145" s="140">
        <v>459.83199999999999</v>
      </c>
      <c r="I145" s="141">
        <v>652.322</v>
      </c>
      <c r="J145" s="145">
        <v>1177.732</v>
      </c>
      <c r="K145" s="146">
        <f t="shared" si="6"/>
        <v>0.60956142823664472</v>
      </c>
      <c r="L145" s="147">
        <f t="shared" si="7"/>
        <v>0.55387983004622443</v>
      </c>
    </row>
    <row r="146" spans="2:12" ht="15" x14ac:dyDescent="0.2">
      <c r="B146" s="161" t="s">
        <v>1</v>
      </c>
      <c r="C146" s="140">
        <v>3120.3719999999998</v>
      </c>
      <c r="D146" s="141">
        <v>214.03200000000001</v>
      </c>
      <c r="E146" s="142">
        <f t="shared" si="8"/>
        <v>6.4188982498821379E-2</v>
      </c>
      <c r="F146" s="154"/>
      <c r="G146" s="159" t="s">
        <v>31</v>
      </c>
      <c r="H146" s="140">
        <v>874.48900000000003</v>
      </c>
      <c r="I146" s="141">
        <v>3068.4290000000001</v>
      </c>
      <c r="J146" s="145">
        <v>4153.2669999999998</v>
      </c>
      <c r="K146" s="146">
        <f t="shared" si="6"/>
        <v>0.78944551361614845</v>
      </c>
      <c r="L146" s="147">
        <f t="shared" si="7"/>
        <v>0.73879887808802092</v>
      </c>
    </row>
    <row r="147" spans="2:12" ht="15" x14ac:dyDescent="0.2">
      <c r="B147" s="161" t="s">
        <v>5</v>
      </c>
      <c r="C147" s="140">
        <v>2270.7860000000001</v>
      </c>
      <c r="D147" s="141">
        <v>69.844999999999999</v>
      </c>
      <c r="E147" s="142">
        <f t="shared" si="8"/>
        <v>2.9840243934221158E-2</v>
      </c>
      <c r="F147" s="154"/>
      <c r="G147" s="159" t="s">
        <v>32</v>
      </c>
      <c r="H147" s="140">
        <v>621.33799999999997</v>
      </c>
      <c r="I147" s="141">
        <v>2231.5790000000002</v>
      </c>
      <c r="J147" s="145">
        <v>2922.1329999999998</v>
      </c>
      <c r="K147" s="146">
        <f t="shared" si="6"/>
        <v>0.7873683367594837</v>
      </c>
      <c r="L147" s="147">
        <f t="shared" si="7"/>
        <v>0.76368152989614102</v>
      </c>
    </row>
    <row r="148" spans="2:12" ht="15" x14ac:dyDescent="0.2">
      <c r="B148" s="162" t="s">
        <v>88</v>
      </c>
      <c r="C148" s="151">
        <v>1947.931</v>
      </c>
      <c r="D148" s="152">
        <v>45.670999999999999</v>
      </c>
      <c r="E148" s="153">
        <f t="shared" si="8"/>
        <v>2.2908785203867171E-2</v>
      </c>
      <c r="F148" s="154"/>
      <c r="G148" s="150" t="s">
        <v>89</v>
      </c>
      <c r="H148" s="151">
        <v>182.971</v>
      </c>
      <c r="I148" s="152">
        <v>1859.8489999999999</v>
      </c>
      <c r="J148" s="156">
        <v>2088.491</v>
      </c>
      <c r="K148" s="191">
        <f t="shared" si="6"/>
        <v>0.91239081231377106</v>
      </c>
      <c r="L148" s="158">
        <f t="shared" si="7"/>
        <v>0.89052287034035571</v>
      </c>
    </row>
    <row r="149" spans="2:12" ht="16" thickBot="1" x14ac:dyDescent="0.25">
      <c r="B149" s="214" t="s">
        <v>55</v>
      </c>
      <c r="C149" s="193">
        <v>1534.3030000000001</v>
      </c>
      <c r="D149" s="215">
        <v>36.210999999999999</v>
      </c>
      <c r="E149" s="194">
        <f t="shared" si="8"/>
        <v>2.3056782683885654E-2</v>
      </c>
      <c r="F149" s="216"/>
      <c r="G149" s="214" t="s">
        <v>55</v>
      </c>
      <c r="H149" s="193">
        <v>96.177999999999997</v>
      </c>
      <c r="I149" s="215">
        <v>1534.3030000000001</v>
      </c>
      <c r="J149" s="220">
        <v>1666.692</v>
      </c>
      <c r="K149" s="217">
        <f t="shared" si="6"/>
        <v>0.94229407713002766</v>
      </c>
      <c r="L149" s="195">
        <f t="shared" si="7"/>
        <v>0.92056780736932808</v>
      </c>
    </row>
    <row r="150" spans="2:12" ht="16" thickBot="1" x14ac:dyDescent="0.25">
      <c r="B150" s="130" t="s">
        <v>74</v>
      </c>
      <c r="C150" s="131">
        <v>7572.82</v>
      </c>
      <c r="D150" s="132">
        <v>308.036</v>
      </c>
      <c r="E150" s="133">
        <f t="shared" si="8"/>
        <v>3.908661698678418E-2</v>
      </c>
      <c r="F150" s="134"/>
      <c r="G150" s="135" t="s">
        <v>75</v>
      </c>
      <c r="H150" s="131">
        <v>3032.1550000000002</v>
      </c>
      <c r="I150" s="132">
        <v>7165.0169999999998</v>
      </c>
      <c r="J150" s="136">
        <v>10478.752</v>
      </c>
      <c r="K150" s="137">
        <f t="shared" si="6"/>
        <v>0.71063777442199216</v>
      </c>
      <c r="L150" s="138">
        <f t="shared" si="7"/>
        <v>0.68376625384396916</v>
      </c>
    </row>
    <row r="151" spans="2:12" ht="15" x14ac:dyDescent="0.2">
      <c r="B151" s="207" t="s">
        <v>84</v>
      </c>
      <c r="C151" s="140">
        <v>191.91</v>
      </c>
      <c r="D151" s="141">
        <v>18.495999999999999</v>
      </c>
      <c r="E151" s="142">
        <f t="shared" si="8"/>
        <v>8.7906238415254315E-2</v>
      </c>
      <c r="F151" s="143"/>
      <c r="G151" s="144" t="s">
        <v>54</v>
      </c>
      <c r="H151" s="140">
        <v>841.46299999999997</v>
      </c>
      <c r="I151" s="141">
        <v>191.91</v>
      </c>
      <c r="J151" s="145">
        <v>1051.8689999999999</v>
      </c>
      <c r="K151" s="146">
        <f t="shared" si="6"/>
        <v>0.20003061217699158</v>
      </c>
      <c r="L151" s="147">
        <f t="shared" si="7"/>
        <v>0.18244667349261173</v>
      </c>
    </row>
    <row r="152" spans="2:12" ht="15" x14ac:dyDescent="0.2">
      <c r="B152" s="139" t="s">
        <v>140</v>
      </c>
      <c r="C152" s="140">
        <v>2896.107</v>
      </c>
      <c r="D152" s="141">
        <v>155.9</v>
      </c>
      <c r="E152" s="142">
        <f t="shared" si="8"/>
        <v>5.1081141032769582E-2</v>
      </c>
      <c r="F152" s="143"/>
      <c r="G152" s="148" t="s">
        <v>18</v>
      </c>
      <c r="H152" s="140">
        <v>1398.5319999999999</v>
      </c>
      <c r="I152" s="141">
        <v>2896.107</v>
      </c>
      <c r="J152" s="145">
        <v>4450.5389999999998</v>
      </c>
      <c r="K152" s="146">
        <f t="shared" si="6"/>
        <v>0.68576120779977434</v>
      </c>
      <c r="L152" s="147">
        <f t="shared" si="7"/>
        <v>0.65073174282935176</v>
      </c>
    </row>
    <row r="153" spans="2:12" ht="15" x14ac:dyDescent="0.2">
      <c r="B153" s="149" t="s">
        <v>55</v>
      </c>
      <c r="C153" s="140">
        <v>4892.2669999999998</v>
      </c>
      <c r="D153" s="141">
        <v>158.76499999999999</v>
      </c>
      <c r="E153" s="142">
        <f t="shared" si="8"/>
        <v>3.1432190490972928E-2</v>
      </c>
      <c r="F153" s="143"/>
      <c r="G153" s="149" t="s">
        <v>55</v>
      </c>
      <c r="H153" s="140">
        <v>1519.4349999999999</v>
      </c>
      <c r="I153" s="141">
        <v>4892.2669999999998</v>
      </c>
      <c r="J153" s="145">
        <v>6570.4669999999996</v>
      </c>
      <c r="K153" s="146">
        <f t="shared" si="6"/>
        <v>0.76874779220411571</v>
      </c>
      <c r="L153" s="147">
        <f t="shared" si="7"/>
        <v>0.74458436516004112</v>
      </c>
    </row>
    <row r="154" spans="2:12" ht="15" x14ac:dyDescent="0.2">
      <c r="B154" s="150" t="s">
        <v>90</v>
      </c>
      <c r="C154" s="151">
        <v>5162.5990000000002</v>
      </c>
      <c r="D154" s="152">
        <v>242.48699999999999</v>
      </c>
      <c r="E154" s="153">
        <f t="shared" si="8"/>
        <v>4.486274593965757E-2</v>
      </c>
      <c r="F154" s="154"/>
      <c r="G154" s="155" t="s">
        <v>91</v>
      </c>
      <c r="H154" s="151">
        <v>2645.2360000000003</v>
      </c>
      <c r="I154" s="152">
        <v>5019.6180000000004</v>
      </c>
      <c r="J154" s="156">
        <v>7900.8590000000004</v>
      </c>
      <c r="K154" s="157">
        <f t="shared" si="6"/>
        <v>0.66519640459347518</v>
      </c>
      <c r="L154" s="158">
        <f t="shared" si="7"/>
        <v>0.63532560193771337</v>
      </c>
    </row>
    <row r="155" spans="2:12" ht="15" x14ac:dyDescent="0.2">
      <c r="B155" s="159" t="s">
        <v>140</v>
      </c>
      <c r="C155" s="140">
        <v>2251.9459999999999</v>
      </c>
      <c r="D155" s="141">
        <v>135.959</v>
      </c>
      <c r="E155" s="142">
        <f t="shared" si="8"/>
        <v>5.693651966891481E-2</v>
      </c>
      <c r="F155" s="143"/>
      <c r="G155" s="159" t="s">
        <v>140</v>
      </c>
      <c r="H155" s="140">
        <v>1300.4849999999999</v>
      </c>
      <c r="I155" s="141">
        <v>2251.9459999999999</v>
      </c>
      <c r="J155" s="145">
        <v>3688.39</v>
      </c>
      <c r="K155" s="146">
        <f t="shared" si="6"/>
        <v>0.64741120109315986</v>
      </c>
      <c r="L155" s="147">
        <f t="shared" si="7"/>
        <v>0.61054986050824345</v>
      </c>
    </row>
    <row r="156" spans="2:12" ht="15" x14ac:dyDescent="0.2">
      <c r="B156" s="160" t="s">
        <v>55</v>
      </c>
      <c r="C156" s="140">
        <v>3134.2739999999999</v>
      </c>
      <c r="D156" s="141">
        <v>135.45599999999999</v>
      </c>
      <c r="E156" s="142">
        <f t="shared" si="8"/>
        <v>4.1427273811599122E-2</v>
      </c>
      <c r="F156" s="143"/>
      <c r="G156" s="160" t="s">
        <v>55</v>
      </c>
      <c r="H156" s="140">
        <v>1258.7750000000001</v>
      </c>
      <c r="I156" s="141">
        <v>3134.2739999999999</v>
      </c>
      <c r="J156" s="145">
        <v>4528.5050000000001</v>
      </c>
      <c r="K156" s="146">
        <f t="shared" si="6"/>
        <v>0.72203298881198097</v>
      </c>
      <c r="L156" s="147">
        <f t="shared" si="7"/>
        <v>0.69212113048345969</v>
      </c>
    </row>
    <row r="157" spans="2:12" ht="15" x14ac:dyDescent="0.2">
      <c r="B157" s="161" t="s">
        <v>0</v>
      </c>
      <c r="C157" s="140">
        <v>425.22</v>
      </c>
      <c r="D157" s="141">
        <v>35.100999999999999</v>
      </c>
      <c r="E157" s="142">
        <f t="shared" si="8"/>
        <v>7.6253310190063012E-2</v>
      </c>
      <c r="F157" s="154"/>
      <c r="G157" s="159" t="s">
        <v>30</v>
      </c>
      <c r="H157" s="140">
        <v>537.73400000000004</v>
      </c>
      <c r="I157" s="141">
        <v>412.59300000000002</v>
      </c>
      <c r="J157" s="145">
        <v>985.428</v>
      </c>
      <c r="K157" s="146">
        <f t="shared" si="6"/>
        <v>0.45431426750609882</v>
      </c>
      <c r="L157" s="147">
        <f t="shared" si="7"/>
        <v>0.4186942120581108</v>
      </c>
    </row>
    <row r="158" spans="2:12" ht="15" x14ac:dyDescent="0.2">
      <c r="B158" s="161" t="s">
        <v>1</v>
      </c>
      <c r="C158" s="140">
        <v>2056.41</v>
      </c>
      <c r="D158" s="141">
        <v>107.274</v>
      </c>
      <c r="E158" s="142">
        <f t="shared" si="8"/>
        <v>4.9579328589572237E-2</v>
      </c>
      <c r="F158" s="154"/>
      <c r="G158" s="159" t="s">
        <v>31</v>
      </c>
      <c r="H158" s="140">
        <v>1066.1220000000001</v>
      </c>
      <c r="I158" s="141">
        <v>1998.69</v>
      </c>
      <c r="J158" s="145">
        <v>3168.78</v>
      </c>
      <c r="K158" s="146">
        <f t="shared" si="6"/>
        <v>0.66355442788707331</v>
      </c>
      <c r="L158" s="147">
        <f t="shared" si="7"/>
        <v>0.63074432431408933</v>
      </c>
    </row>
    <row r="159" spans="2:12" ht="15" x14ac:dyDescent="0.2">
      <c r="B159" s="161" t="s">
        <v>5</v>
      </c>
      <c r="C159" s="140">
        <v>2680.9690000000001</v>
      </c>
      <c r="D159" s="141">
        <v>100.11199999999999</v>
      </c>
      <c r="E159" s="142">
        <f t="shared" si="8"/>
        <v>3.5997513197206406E-2</v>
      </c>
      <c r="F159" s="154"/>
      <c r="G159" s="159" t="s">
        <v>32</v>
      </c>
      <c r="H159" s="140">
        <v>1041.3800000000001</v>
      </c>
      <c r="I159" s="141">
        <v>2608.335</v>
      </c>
      <c r="J159" s="145">
        <v>3746.6509999999998</v>
      </c>
      <c r="K159" s="146">
        <f t="shared" si="6"/>
        <v>0.72205043917888267</v>
      </c>
      <c r="L159" s="147">
        <f t="shared" si="7"/>
        <v>0.69617773312753184</v>
      </c>
    </row>
    <row r="160" spans="2:12" ht="15" x14ac:dyDescent="0.2">
      <c r="B160" s="162" t="s">
        <v>88</v>
      </c>
      <c r="C160" s="151">
        <v>2218.3119999999999</v>
      </c>
      <c r="D160" s="152">
        <v>47.054000000000002</v>
      </c>
      <c r="E160" s="153">
        <f t="shared" si="8"/>
        <v>2.0771036556565255E-2</v>
      </c>
      <c r="F160" s="154"/>
      <c r="G160" s="150" t="s">
        <v>89</v>
      </c>
      <c r="H160" s="151">
        <v>386.91899999999998</v>
      </c>
      <c r="I160" s="152">
        <v>2145.3989999999999</v>
      </c>
      <c r="J160" s="156">
        <v>2577.893</v>
      </c>
      <c r="K160" s="191">
        <f t="shared" si="6"/>
        <v>0.84990882088589403</v>
      </c>
      <c r="L160" s="158">
        <f t="shared" si="7"/>
        <v>0.83222965421761097</v>
      </c>
    </row>
    <row r="161" spans="2:12" ht="16" thickBot="1" x14ac:dyDescent="0.25">
      <c r="B161" s="214" t="s">
        <v>55</v>
      </c>
      <c r="C161" s="193">
        <v>1757.9929999999999</v>
      </c>
      <c r="D161" s="215">
        <v>23.309000000000001</v>
      </c>
      <c r="E161" s="194">
        <f t="shared" si="8"/>
        <v>1.3085372384918449E-2</v>
      </c>
      <c r="F161" s="216"/>
      <c r="G161" s="214" t="s">
        <v>55</v>
      </c>
      <c r="H161" s="193">
        <v>260.66000000000003</v>
      </c>
      <c r="I161" s="215">
        <v>1757.9929999999999</v>
      </c>
      <c r="J161" s="220">
        <v>2041.962</v>
      </c>
      <c r="K161" s="217">
        <f t="shared" si="6"/>
        <v>0.87234826113316499</v>
      </c>
      <c r="L161" s="195">
        <f t="shared" si="7"/>
        <v>0.86093325928690145</v>
      </c>
    </row>
    <row r="162" spans="2:12" ht="16" thickBot="1" x14ac:dyDescent="0.25">
      <c r="B162" s="130" t="s">
        <v>24</v>
      </c>
      <c r="C162" s="131">
        <v>29374.214</v>
      </c>
      <c r="D162" s="132">
        <v>955.80100000000004</v>
      </c>
      <c r="E162" s="133">
        <f t="shared" si="8"/>
        <v>3.151337050113559E-2</v>
      </c>
      <c r="F162" s="134"/>
      <c r="G162" s="135" t="s">
        <v>23</v>
      </c>
      <c r="H162" s="131">
        <v>8706.232</v>
      </c>
      <c r="I162" s="132">
        <v>27642.045999999998</v>
      </c>
      <c r="J162" s="136">
        <v>37235.659</v>
      </c>
      <c r="K162" s="137">
        <f t="shared" si="6"/>
        <v>0.7661856340450427</v>
      </c>
      <c r="L162" s="138">
        <f t="shared" si="7"/>
        <v>0.74235415035893415</v>
      </c>
    </row>
    <row r="163" spans="2:12" ht="15" x14ac:dyDescent="0.2">
      <c r="B163" s="207" t="s">
        <v>84</v>
      </c>
      <c r="C163" s="140">
        <v>81.307000000000002</v>
      </c>
      <c r="D163" s="141">
        <v>11.032999999999999</v>
      </c>
      <c r="E163" s="142">
        <f t="shared" si="8"/>
        <v>0.11948234784492093</v>
      </c>
      <c r="F163" s="143"/>
      <c r="G163" s="144" t="s">
        <v>54</v>
      </c>
      <c r="H163" s="140">
        <v>439.233</v>
      </c>
      <c r="I163" s="141">
        <v>81.307000000000002</v>
      </c>
      <c r="J163" s="145">
        <v>531.57299999999998</v>
      </c>
      <c r="K163" s="146">
        <f t="shared" si="6"/>
        <v>0.17371085438876688</v>
      </c>
      <c r="L163" s="147">
        <f t="shared" si="7"/>
        <v>0.15295547366024986</v>
      </c>
    </row>
    <row r="164" spans="2:12" ht="15" x14ac:dyDescent="0.2">
      <c r="B164" s="139" t="s">
        <v>140</v>
      </c>
      <c r="C164" s="140">
        <v>3919.0430000000001</v>
      </c>
      <c r="D164" s="141">
        <v>231.477</v>
      </c>
      <c r="E164" s="142">
        <f t="shared" si="8"/>
        <v>5.5770602237791886E-2</v>
      </c>
      <c r="F164" s="143"/>
      <c r="G164" s="148" t="s">
        <v>18</v>
      </c>
      <c r="H164" s="140">
        <v>1836.6110000000001</v>
      </c>
      <c r="I164" s="141">
        <v>3919.0430000000001</v>
      </c>
      <c r="J164" s="145">
        <v>5987.1310000000003</v>
      </c>
      <c r="K164" s="146">
        <f t="shared" si="6"/>
        <v>0.69324021806103797</v>
      </c>
      <c r="L164" s="147">
        <f t="shared" si="7"/>
        <v>0.65457779360431567</v>
      </c>
    </row>
    <row r="165" spans="2:12" ht="15" x14ac:dyDescent="0.2">
      <c r="B165" s="149" t="s">
        <v>55</v>
      </c>
      <c r="C165" s="140">
        <v>20868.2</v>
      </c>
      <c r="D165" s="141">
        <v>623.10799999999995</v>
      </c>
      <c r="E165" s="142">
        <f t="shared" si="8"/>
        <v>2.8993488902583311E-2</v>
      </c>
      <c r="F165" s="143"/>
      <c r="G165" s="149" t="s">
        <v>55</v>
      </c>
      <c r="H165" s="140">
        <v>5375.7139999999999</v>
      </c>
      <c r="I165" s="141">
        <v>20868.2</v>
      </c>
      <c r="J165" s="145">
        <v>26867.022000000001</v>
      </c>
      <c r="K165" s="146">
        <f t="shared" si="6"/>
        <v>0.79991403587639898</v>
      </c>
      <c r="L165" s="147">
        <f t="shared" si="7"/>
        <v>0.7767217371541959</v>
      </c>
    </row>
    <row r="166" spans="2:12" ht="15" x14ac:dyDescent="0.2">
      <c r="B166" s="150" t="s">
        <v>90</v>
      </c>
      <c r="C166" s="151">
        <v>17462.109</v>
      </c>
      <c r="D166" s="152">
        <v>657.601</v>
      </c>
      <c r="E166" s="153">
        <f t="shared" si="8"/>
        <v>3.6292026748772473E-2</v>
      </c>
      <c r="F166" s="154"/>
      <c r="G166" s="155" t="s">
        <v>91</v>
      </c>
      <c r="H166" s="151">
        <v>6308.1930000000002</v>
      </c>
      <c r="I166" s="152">
        <v>16478.489999999998</v>
      </c>
      <c r="J166" s="156">
        <v>23408.598999999998</v>
      </c>
      <c r="K166" s="157">
        <f t="shared" si="6"/>
        <v>0.7305181313926562</v>
      </c>
      <c r="L166" s="158">
        <f t="shared" si="7"/>
        <v>0.7039502876699284</v>
      </c>
    </row>
    <row r="167" spans="2:12" ht="15" x14ac:dyDescent="0.2">
      <c r="B167" s="159" t="s">
        <v>140</v>
      </c>
      <c r="C167" s="140">
        <v>2591.4409999999998</v>
      </c>
      <c r="D167" s="141">
        <v>172.20500000000001</v>
      </c>
      <c r="E167" s="142">
        <f t="shared" si="8"/>
        <v>6.2310802468912456E-2</v>
      </c>
      <c r="F167" s="143"/>
      <c r="G167" s="159" t="s">
        <v>140</v>
      </c>
      <c r="H167" s="140">
        <v>1464.3530000000001</v>
      </c>
      <c r="I167" s="141">
        <v>2591.4409999999998</v>
      </c>
      <c r="J167" s="145">
        <v>4227.9989999999998</v>
      </c>
      <c r="K167" s="146">
        <f t="shared" si="6"/>
        <v>0.65365341855568082</v>
      </c>
      <c r="L167" s="147">
        <f t="shared" si="7"/>
        <v>0.61292374950892847</v>
      </c>
    </row>
    <row r="168" spans="2:12" ht="15" x14ac:dyDescent="0.2">
      <c r="B168" s="160" t="s">
        <v>55</v>
      </c>
      <c r="C168" s="140">
        <v>11979.508</v>
      </c>
      <c r="D168" s="141">
        <v>422.024</v>
      </c>
      <c r="E168" s="142">
        <f t="shared" si="8"/>
        <v>3.4029989198108755E-2</v>
      </c>
      <c r="F168" s="143"/>
      <c r="G168" s="160" t="s">
        <v>55</v>
      </c>
      <c r="H168" s="140">
        <v>3635.0279999999998</v>
      </c>
      <c r="I168" s="141">
        <v>11979.508</v>
      </c>
      <c r="J168" s="145">
        <v>16036.56</v>
      </c>
      <c r="K168" s="146">
        <f t="shared" si="6"/>
        <v>0.77332869393435999</v>
      </c>
      <c r="L168" s="147">
        <f t="shared" si="7"/>
        <v>0.74701232683318619</v>
      </c>
    </row>
    <row r="169" spans="2:12" ht="15" x14ac:dyDescent="0.2">
      <c r="B169" s="161" t="s">
        <v>0</v>
      </c>
      <c r="C169" s="140">
        <v>5138.7179999999998</v>
      </c>
      <c r="D169" s="141">
        <v>192.239</v>
      </c>
      <c r="E169" s="142">
        <f t="shared" si="8"/>
        <v>3.606087987578966E-2</v>
      </c>
      <c r="F169" s="154"/>
      <c r="G169" s="159" t="s">
        <v>30</v>
      </c>
      <c r="H169" s="140">
        <v>2237.212</v>
      </c>
      <c r="I169" s="141">
        <v>4847.1549999999997</v>
      </c>
      <c r="J169" s="145">
        <v>7267.7219999999998</v>
      </c>
      <c r="K169" s="146">
        <f t="shared" si="6"/>
        <v>0.69217149472695849</v>
      </c>
      <c r="L169" s="147">
        <f t="shared" si="7"/>
        <v>0.66694281922175891</v>
      </c>
    </row>
    <row r="170" spans="2:12" ht="15" x14ac:dyDescent="0.2">
      <c r="B170" s="161" t="s">
        <v>1</v>
      </c>
      <c r="C170" s="140">
        <v>7630.4059999999999</v>
      </c>
      <c r="D170" s="141">
        <v>282.315</v>
      </c>
      <c r="E170" s="142">
        <f t="shared" si="8"/>
        <v>3.5678624331630042E-2</v>
      </c>
      <c r="F170" s="154"/>
      <c r="G170" s="159" t="s">
        <v>31</v>
      </c>
      <c r="H170" s="140">
        <v>2426.1289999999999</v>
      </c>
      <c r="I170" s="141">
        <v>7184.4139999999998</v>
      </c>
      <c r="J170" s="145">
        <v>9879.5139999999992</v>
      </c>
      <c r="K170" s="146">
        <f t="shared" si="6"/>
        <v>0.75442830487410617</v>
      </c>
      <c r="L170" s="147">
        <f t="shared" si="7"/>
        <v>0.72720318023740849</v>
      </c>
    </row>
    <row r="171" spans="2:12" ht="15" x14ac:dyDescent="0.2">
      <c r="B171" s="161" t="s">
        <v>5</v>
      </c>
      <c r="C171" s="140">
        <v>4692.9849999999997</v>
      </c>
      <c r="D171" s="141">
        <v>183.047</v>
      </c>
      <c r="E171" s="142">
        <f t="shared" si="8"/>
        <v>3.7540155601932065E-2</v>
      </c>
      <c r="F171" s="154"/>
      <c r="G171" s="159" t="s">
        <v>32</v>
      </c>
      <c r="H171" s="140">
        <v>1644.8520000000001</v>
      </c>
      <c r="I171" s="141">
        <v>4446.9210000000003</v>
      </c>
      <c r="J171" s="145">
        <v>6261.3630000000003</v>
      </c>
      <c r="K171" s="146">
        <f t="shared" si="6"/>
        <v>0.73730128727562994</v>
      </c>
      <c r="L171" s="147">
        <f t="shared" si="7"/>
        <v>0.71021613025790076</v>
      </c>
    </row>
    <row r="172" spans="2:12" ht="15" x14ac:dyDescent="0.2">
      <c r="B172" s="162" t="s">
        <v>88</v>
      </c>
      <c r="C172" s="151">
        <v>11830.797</v>
      </c>
      <c r="D172" s="152">
        <v>287.16800000000001</v>
      </c>
      <c r="E172" s="153">
        <f t="shared" si="8"/>
        <v>2.3697708319837529E-2</v>
      </c>
      <c r="F172" s="154"/>
      <c r="G172" s="150" t="s">
        <v>89</v>
      </c>
      <c r="H172" s="151">
        <v>2398.0390000000002</v>
      </c>
      <c r="I172" s="152">
        <v>11163.556</v>
      </c>
      <c r="J172" s="156">
        <v>13827.06</v>
      </c>
      <c r="K172" s="191">
        <f t="shared" si="6"/>
        <v>0.82656913327923642</v>
      </c>
      <c r="L172" s="158">
        <f t="shared" si="7"/>
        <v>0.80737018570831409</v>
      </c>
    </row>
    <row r="173" spans="2:12" ht="16" thickBot="1" x14ac:dyDescent="0.25">
      <c r="B173" s="214" t="s">
        <v>55</v>
      </c>
      <c r="C173" s="193">
        <v>8888.6919999999991</v>
      </c>
      <c r="D173" s="215">
        <v>201.084</v>
      </c>
      <c r="E173" s="194">
        <f t="shared" si="8"/>
        <v>2.2121997285741695E-2</v>
      </c>
      <c r="F173" s="216"/>
      <c r="G173" s="214" t="s">
        <v>55</v>
      </c>
      <c r="H173" s="193">
        <v>1740.6859999999999</v>
      </c>
      <c r="I173" s="215">
        <v>8888.6919999999991</v>
      </c>
      <c r="J173" s="220">
        <v>10830.462</v>
      </c>
      <c r="K173" s="217">
        <f t="shared" si="6"/>
        <v>0.83927869374362796</v>
      </c>
      <c r="L173" s="195">
        <f t="shared" si="7"/>
        <v>0.82071217275865049</v>
      </c>
    </row>
    <row r="174" spans="2:12" ht="16" thickBot="1" x14ac:dyDescent="0.25">
      <c r="B174" s="130" t="s">
        <v>76</v>
      </c>
      <c r="C174" s="131">
        <v>16870.321</v>
      </c>
      <c r="D174" s="132">
        <v>544.91300000000001</v>
      </c>
      <c r="E174" s="133">
        <f t="shared" si="8"/>
        <v>3.1289444632211089E-2</v>
      </c>
      <c r="F174" s="134"/>
      <c r="G174" s="135" t="s">
        <v>77</v>
      </c>
      <c r="H174" s="131">
        <v>2286.0050000000001</v>
      </c>
      <c r="I174" s="132">
        <v>15856.859</v>
      </c>
      <c r="J174" s="136">
        <v>18643.282999999999</v>
      </c>
      <c r="K174" s="137">
        <f t="shared" si="6"/>
        <v>0.87738184310134637</v>
      </c>
      <c r="L174" s="138">
        <f t="shared" si="7"/>
        <v>0.85054005777845032</v>
      </c>
    </row>
    <row r="175" spans="2:12" ht="15" x14ac:dyDescent="0.2">
      <c r="B175" s="207" t="s">
        <v>84</v>
      </c>
      <c r="C175" s="140">
        <v>33.789000000000001</v>
      </c>
      <c r="D175" s="141">
        <v>7.0759999999999996</v>
      </c>
      <c r="E175" s="142">
        <f t="shared" si="8"/>
        <v>0.17315551205187812</v>
      </c>
      <c r="F175" s="143"/>
      <c r="G175" s="144" t="s">
        <v>54</v>
      </c>
      <c r="H175" s="140">
        <v>184.255</v>
      </c>
      <c r="I175" s="141">
        <v>33.789000000000001</v>
      </c>
      <c r="J175" s="145">
        <v>225.12</v>
      </c>
      <c r="K175" s="146">
        <f t="shared" si="6"/>
        <v>0.18152540867093109</v>
      </c>
      <c r="L175" s="147">
        <f t="shared" si="7"/>
        <v>0.15009328358208956</v>
      </c>
    </row>
    <row r="176" spans="2:12" ht="15" x14ac:dyDescent="0.2">
      <c r="B176" s="139" t="s">
        <v>140</v>
      </c>
      <c r="C176" s="140">
        <v>2313.4960000000001</v>
      </c>
      <c r="D176" s="141">
        <v>141.625</v>
      </c>
      <c r="E176" s="142">
        <f t="shared" si="8"/>
        <v>5.7685547881346784E-2</v>
      </c>
      <c r="F176" s="143"/>
      <c r="G176" s="148" t="s">
        <v>18</v>
      </c>
      <c r="H176" s="140">
        <v>708.42899999999997</v>
      </c>
      <c r="I176" s="141">
        <v>2313.4960000000001</v>
      </c>
      <c r="J176" s="145">
        <v>3163.55</v>
      </c>
      <c r="K176" s="146">
        <f t="shared" si="6"/>
        <v>0.77606517994025692</v>
      </c>
      <c r="L176" s="147">
        <f t="shared" si="7"/>
        <v>0.7312974348437673</v>
      </c>
    </row>
    <row r="177" spans="2:12" ht="15" x14ac:dyDescent="0.2">
      <c r="B177" s="149" t="s">
        <v>55</v>
      </c>
      <c r="C177" s="140">
        <v>11949.021000000001</v>
      </c>
      <c r="D177" s="141">
        <v>332.34899999999999</v>
      </c>
      <c r="E177" s="142">
        <f t="shared" si="8"/>
        <v>2.7061231768117072E-2</v>
      </c>
      <c r="F177" s="143"/>
      <c r="G177" s="149" t="s">
        <v>55</v>
      </c>
      <c r="H177" s="140">
        <v>1133.3599999999999</v>
      </c>
      <c r="I177" s="141">
        <v>11949.021000000001</v>
      </c>
      <c r="J177" s="145">
        <v>13414.73</v>
      </c>
      <c r="K177" s="146">
        <f t="shared" si="6"/>
        <v>0.91551376732889889</v>
      </c>
      <c r="L177" s="147">
        <f t="shared" si="7"/>
        <v>0.89073883708430968</v>
      </c>
    </row>
    <row r="178" spans="2:12" ht="15" x14ac:dyDescent="0.2">
      <c r="B178" s="150" t="s">
        <v>90</v>
      </c>
      <c r="C178" s="151">
        <v>10454.25</v>
      </c>
      <c r="D178" s="152">
        <v>386.495</v>
      </c>
      <c r="E178" s="153">
        <f t="shared" si="8"/>
        <v>3.5652070037621948E-2</v>
      </c>
      <c r="F178" s="154"/>
      <c r="G178" s="155" t="s">
        <v>91</v>
      </c>
      <c r="H178" s="151">
        <v>1704.6989999999998</v>
      </c>
      <c r="I178" s="152">
        <v>9860.6370000000006</v>
      </c>
      <c r="J178" s="156">
        <v>11929.874</v>
      </c>
      <c r="K178" s="157">
        <f t="shared" si="6"/>
        <v>0.85710670540191791</v>
      </c>
      <c r="L178" s="158">
        <f t="shared" si="7"/>
        <v>0.82654997026791743</v>
      </c>
    </row>
    <row r="179" spans="2:12" ht="15" x14ac:dyDescent="0.2">
      <c r="B179" s="159" t="s">
        <v>140</v>
      </c>
      <c r="C179" s="140">
        <v>1633.606</v>
      </c>
      <c r="D179" s="141">
        <v>105.992</v>
      </c>
      <c r="E179" s="142">
        <f t="shared" si="8"/>
        <v>6.0929019233179164E-2</v>
      </c>
      <c r="F179" s="143"/>
      <c r="G179" s="159" t="s">
        <v>140</v>
      </c>
      <c r="H179" s="140">
        <v>572.25300000000004</v>
      </c>
      <c r="I179" s="141">
        <v>1633.606</v>
      </c>
      <c r="J179" s="145">
        <v>2311.8510000000001</v>
      </c>
      <c r="K179" s="146">
        <f t="shared" si="6"/>
        <v>0.75246977421987826</v>
      </c>
      <c r="L179" s="147">
        <f t="shared" si="7"/>
        <v>0.70662252887404942</v>
      </c>
    </row>
    <row r="180" spans="2:12" ht="15" x14ac:dyDescent="0.2">
      <c r="B180" s="160" t="s">
        <v>55</v>
      </c>
      <c r="C180" s="140">
        <v>7254.1170000000002</v>
      </c>
      <c r="D180" s="141">
        <v>245.82499999999999</v>
      </c>
      <c r="E180" s="142">
        <f t="shared" si="8"/>
        <v>3.2776920141515759E-2</v>
      </c>
      <c r="F180" s="143"/>
      <c r="G180" s="160" t="s">
        <v>55</v>
      </c>
      <c r="H180" s="140">
        <v>764.92899999999997</v>
      </c>
      <c r="I180" s="141">
        <v>7254.1170000000002</v>
      </c>
      <c r="J180" s="145">
        <v>8264.8709999999992</v>
      </c>
      <c r="K180" s="146">
        <f t="shared" si="6"/>
        <v>0.90744816222781943</v>
      </c>
      <c r="L180" s="147">
        <f t="shared" si="7"/>
        <v>0.87770480628191305</v>
      </c>
    </row>
    <row r="181" spans="2:12" ht="15" x14ac:dyDescent="0.2">
      <c r="B181" s="161" t="s">
        <v>0</v>
      </c>
      <c r="C181" s="140">
        <v>3400.5520000000001</v>
      </c>
      <c r="D181" s="141">
        <v>133.33699999999999</v>
      </c>
      <c r="E181" s="142">
        <f t="shared" si="8"/>
        <v>3.7730953066154593E-2</v>
      </c>
      <c r="F181" s="154"/>
      <c r="G181" s="159" t="s">
        <v>30</v>
      </c>
      <c r="H181" s="140">
        <v>565.65599999999995</v>
      </c>
      <c r="I181" s="141">
        <v>3207.2570000000001</v>
      </c>
      <c r="J181" s="145">
        <v>3900.473</v>
      </c>
      <c r="K181" s="146">
        <f t="shared" si="6"/>
        <v>0.85497758861553463</v>
      </c>
      <c r="L181" s="147">
        <f t="shared" si="7"/>
        <v>0.822273862682808</v>
      </c>
    </row>
    <row r="182" spans="2:12" ht="15" x14ac:dyDescent="0.2">
      <c r="B182" s="161" t="s">
        <v>1</v>
      </c>
      <c r="C182" s="140">
        <v>4595.5389999999998</v>
      </c>
      <c r="D182" s="141">
        <v>164.55</v>
      </c>
      <c r="E182" s="142">
        <f t="shared" si="8"/>
        <v>3.45686813838985E-2</v>
      </c>
      <c r="F182" s="154"/>
      <c r="G182" s="159" t="s">
        <v>31</v>
      </c>
      <c r="H182" s="140">
        <v>582.35</v>
      </c>
      <c r="I182" s="141">
        <v>4329.3370000000004</v>
      </c>
      <c r="J182" s="145">
        <v>5065.6859999999997</v>
      </c>
      <c r="K182" s="146">
        <f t="shared" si="6"/>
        <v>0.88504024923771418</v>
      </c>
      <c r="L182" s="147">
        <f t="shared" si="7"/>
        <v>0.85463982568204988</v>
      </c>
    </row>
    <row r="183" spans="2:12" ht="15" x14ac:dyDescent="0.2">
      <c r="B183" s="161" t="s">
        <v>5</v>
      </c>
      <c r="C183" s="140">
        <v>2458.1590000000001</v>
      </c>
      <c r="D183" s="141">
        <v>88.608000000000004</v>
      </c>
      <c r="E183" s="142">
        <f t="shared" si="8"/>
        <v>3.4792346531897105E-2</v>
      </c>
      <c r="F183" s="154"/>
      <c r="G183" s="159" t="s">
        <v>32</v>
      </c>
      <c r="H183" s="140">
        <v>556.69299999999998</v>
      </c>
      <c r="I183" s="141">
        <v>2324.0430000000001</v>
      </c>
      <c r="J183" s="145">
        <v>2963.7150000000001</v>
      </c>
      <c r="K183" s="146">
        <f t="shared" si="6"/>
        <v>0.81216378767863973</v>
      </c>
      <c r="L183" s="147">
        <f t="shared" si="7"/>
        <v>0.78416548149872711</v>
      </c>
    </row>
    <row r="184" spans="2:12" ht="15" x14ac:dyDescent="0.2">
      <c r="B184" s="162" t="s">
        <v>88</v>
      </c>
      <c r="C184" s="151">
        <v>6382.2820000000002</v>
      </c>
      <c r="D184" s="152">
        <v>151.34200000000001</v>
      </c>
      <c r="E184" s="153">
        <f t="shared" si="8"/>
        <v>2.3163561294619956E-2</v>
      </c>
      <c r="F184" s="154"/>
      <c r="G184" s="150" t="s">
        <v>89</v>
      </c>
      <c r="H184" s="151">
        <v>581.30600000000004</v>
      </c>
      <c r="I184" s="152">
        <v>5996.2219999999998</v>
      </c>
      <c r="J184" s="156">
        <v>6713.4089999999997</v>
      </c>
      <c r="K184" s="191">
        <f t="shared" si="6"/>
        <v>0.913411204352364</v>
      </c>
      <c r="L184" s="158">
        <f t="shared" si="7"/>
        <v>0.89317096574929367</v>
      </c>
    </row>
    <row r="185" spans="2:12" ht="16" thickBot="1" x14ac:dyDescent="0.25">
      <c r="B185" s="214" t="s">
        <v>55</v>
      </c>
      <c r="C185" s="193">
        <v>4694.9040000000005</v>
      </c>
      <c r="D185" s="215">
        <v>86.524000000000001</v>
      </c>
      <c r="E185" s="194">
        <f t="shared" si="8"/>
        <v>1.8095849189823623E-2</v>
      </c>
      <c r="F185" s="216"/>
      <c r="G185" s="214" t="s">
        <v>55</v>
      </c>
      <c r="H185" s="193">
        <v>368.43099999999998</v>
      </c>
      <c r="I185" s="215">
        <v>4694.9040000000005</v>
      </c>
      <c r="J185" s="220">
        <v>5149.8590000000004</v>
      </c>
      <c r="K185" s="217">
        <f t="shared" si="6"/>
        <v>0.92845804127841181</v>
      </c>
      <c r="L185" s="195">
        <f t="shared" si="7"/>
        <v>0.91165680458435849</v>
      </c>
    </row>
    <row r="186" spans="2:12" ht="16" thickBot="1" x14ac:dyDescent="0.25">
      <c r="B186" s="130" t="s">
        <v>78</v>
      </c>
      <c r="C186" s="131">
        <v>12503.893</v>
      </c>
      <c r="D186" s="132">
        <v>410.88799999999998</v>
      </c>
      <c r="E186" s="133">
        <f t="shared" si="8"/>
        <v>3.1815328498408138E-2</v>
      </c>
      <c r="F186" s="134"/>
      <c r="G186" s="135" t="s">
        <v>79</v>
      </c>
      <c r="H186" s="131">
        <v>6420.2269999999999</v>
      </c>
      <c r="I186" s="132">
        <v>11785.187</v>
      </c>
      <c r="J186" s="136">
        <v>18592.376</v>
      </c>
      <c r="K186" s="137">
        <f t="shared" si="6"/>
        <v>0.65468496334196347</v>
      </c>
      <c r="L186" s="138">
        <f t="shared" si="7"/>
        <v>0.63387202367249884</v>
      </c>
    </row>
    <row r="187" spans="2:12" ht="15" x14ac:dyDescent="0.2">
      <c r="B187" s="207" t="s">
        <v>84</v>
      </c>
      <c r="C187" s="140">
        <v>47.518000000000001</v>
      </c>
      <c r="D187" s="141">
        <v>3.9569999999999999</v>
      </c>
      <c r="E187" s="142">
        <f t="shared" si="8"/>
        <v>7.6872268091306456E-2</v>
      </c>
      <c r="F187" s="143"/>
      <c r="G187" s="144" t="s">
        <v>54</v>
      </c>
      <c r="H187" s="140">
        <v>254.97800000000001</v>
      </c>
      <c r="I187" s="141">
        <v>47.518000000000001</v>
      </c>
      <c r="J187" s="145">
        <v>306.45299999999997</v>
      </c>
      <c r="K187" s="146">
        <f t="shared" si="6"/>
        <v>0.16797029234499244</v>
      </c>
      <c r="L187" s="147">
        <f t="shared" si="7"/>
        <v>0.15505803500047316</v>
      </c>
    </row>
    <row r="188" spans="2:12" ht="15" x14ac:dyDescent="0.2">
      <c r="B188" s="139" t="s">
        <v>140</v>
      </c>
      <c r="C188" s="140">
        <v>1605.547</v>
      </c>
      <c r="D188" s="141">
        <v>89.852000000000004</v>
      </c>
      <c r="E188" s="142">
        <f t="shared" si="8"/>
        <v>5.299755396812196E-2</v>
      </c>
      <c r="F188" s="143"/>
      <c r="G188" s="148" t="s">
        <v>18</v>
      </c>
      <c r="H188" s="140">
        <v>1128.182</v>
      </c>
      <c r="I188" s="141">
        <v>1605.547</v>
      </c>
      <c r="J188" s="145">
        <v>2823.5810000000001</v>
      </c>
      <c r="K188" s="146">
        <f t="shared" si="6"/>
        <v>0.60044284190890929</v>
      </c>
      <c r="L188" s="147">
        <f t="shared" si="7"/>
        <v>0.56862083999006929</v>
      </c>
    </row>
    <row r="189" spans="2:12" ht="15" x14ac:dyDescent="0.2">
      <c r="B189" s="149" t="s">
        <v>55</v>
      </c>
      <c r="C189" s="140">
        <v>8919.1790000000001</v>
      </c>
      <c r="D189" s="141">
        <v>290.75900000000001</v>
      </c>
      <c r="E189" s="142">
        <f t="shared" si="8"/>
        <v>3.1570136519920113E-2</v>
      </c>
      <c r="F189" s="143"/>
      <c r="G189" s="149" t="s">
        <v>55</v>
      </c>
      <c r="H189" s="140">
        <v>4242.3540000000003</v>
      </c>
      <c r="I189" s="141">
        <v>8919.1790000000001</v>
      </c>
      <c r="J189" s="145">
        <v>13452.291999999999</v>
      </c>
      <c r="K189" s="146">
        <f t="shared" si="6"/>
        <v>0.68463708637903475</v>
      </c>
      <c r="L189" s="147">
        <f t="shared" si="7"/>
        <v>0.66302300009544846</v>
      </c>
    </row>
    <row r="190" spans="2:12" ht="15" x14ac:dyDescent="0.2">
      <c r="B190" s="150" t="s">
        <v>90</v>
      </c>
      <c r="C190" s="151">
        <v>7007.8590000000004</v>
      </c>
      <c r="D190" s="152">
        <v>271.10599999999999</v>
      </c>
      <c r="E190" s="153">
        <f t="shared" si="8"/>
        <v>3.7245130317290986E-2</v>
      </c>
      <c r="F190" s="154"/>
      <c r="G190" s="155" t="s">
        <v>91</v>
      </c>
      <c r="H190" s="151">
        <v>4603.4940000000006</v>
      </c>
      <c r="I190" s="152">
        <v>6617.853000000001</v>
      </c>
      <c r="J190" s="156">
        <v>11478.725</v>
      </c>
      <c r="K190" s="157">
        <f t="shared" si="6"/>
        <v>0.59895423925566638</v>
      </c>
      <c r="L190" s="158">
        <f t="shared" si="7"/>
        <v>0.57653206257663636</v>
      </c>
    </row>
    <row r="191" spans="2:12" ht="15" x14ac:dyDescent="0.2">
      <c r="B191" s="159" t="s">
        <v>140</v>
      </c>
      <c r="C191" s="140">
        <v>957.83500000000004</v>
      </c>
      <c r="D191" s="141">
        <v>66.212999999999994</v>
      </c>
      <c r="E191" s="142">
        <f t="shared" si="8"/>
        <v>6.4658101963970427E-2</v>
      </c>
      <c r="F191" s="143"/>
      <c r="G191" s="159" t="s">
        <v>140</v>
      </c>
      <c r="H191" s="140">
        <v>892.1</v>
      </c>
      <c r="I191" s="141">
        <v>957.83500000000004</v>
      </c>
      <c r="J191" s="145">
        <v>1916.1479999999999</v>
      </c>
      <c r="K191" s="146">
        <f t="shared" si="6"/>
        <v>0.53443053459336121</v>
      </c>
      <c r="L191" s="147">
        <f t="shared" si="7"/>
        <v>0.4998752705949645</v>
      </c>
    </row>
    <row r="192" spans="2:12" ht="15" x14ac:dyDescent="0.2">
      <c r="B192" s="160" t="s">
        <v>55</v>
      </c>
      <c r="C192" s="140">
        <v>4725.3909999999996</v>
      </c>
      <c r="D192" s="141">
        <v>176.19900000000001</v>
      </c>
      <c r="E192" s="142">
        <f t="shared" si="8"/>
        <v>3.5947315054910764E-2</v>
      </c>
      <c r="F192" s="143"/>
      <c r="G192" s="160" t="s">
        <v>55</v>
      </c>
      <c r="H192" s="140">
        <v>2870.0990000000002</v>
      </c>
      <c r="I192" s="141">
        <v>4725.3909999999996</v>
      </c>
      <c r="J192" s="145">
        <v>7771.6890000000003</v>
      </c>
      <c r="K192" s="146">
        <f t="shared" si="6"/>
        <v>0.63069816612579321</v>
      </c>
      <c r="L192" s="147">
        <f t="shared" si="7"/>
        <v>0.60802626044351482</v>
      </c>
    </row>
    <row r="193" spans="2:12" ht="15" x14ac:dyDescent="0.2">
      <c r="B193" s="161" t="s">
        <v>0</v>
      </c>
      <c r="C193" s="140">
        <v>1738.1659999999999</v>
      </c>
      <c r="D193" s="141">
        <v>58.902000000000001</v>
      </c>
      <c r="E193" s="142">
        <f t="shared" si="8"/>
        <v>3.2776722973198565E-2</v>
      </c>
      <c r="F193" s="154"/>
      <c r="G193" s="159" t="s">
        <v>30</v>
      </c>
      <c r="H193" s="140">
        <v>1671.556</v>
      </c>
      <c r="I193" s="141">
        <v>1639.8979999999999</v>
      </c>
      <c r="J193" s="145">
        <v>3367.2489999999998</v>
      </c>
      <c r="K193" s="146">
        <f t="shared" si="6"/>
        <v>0.50358408303039059</v>
      </c>
      <c r="L193" s="147">
        <f t="shared" si="7"/>
        <v>0.4870141768547559</v>
      </c>
    </row>
    <row r="194" spans="2:12" ht="15" x14ac:dyDescent="0.2">
      <c r="B194" s="161" t="s">
        <v>1</v>
      </c>
      <c r="C194" s="140">
        <v>3034.8670000000002</v>
      </c>
      <c r="D194" s="141">
        <v>117.765</v>
      </c>
      <c r="E194" s="142">
        <f t="shared" si="8"/>
        <v>3.735450252360567E-2</v>
      </c>
      <c r="F194" s="154"/>
      <c r="G194" s="159" t="s">
        <v>31</v>
      </c>
      <c r="H194" s="140">
        <v>1843.779</v>
      </c>
      <c r="I194" s="141">
        <v>2855.0770000000002</v>
      </c>
      <c r="J194" s="145">
        <v>4813.8280000000004</v>
      </c>
      <c r="K194" s="146">
        <f t="shared" si="6"/>
        <v>0.61698278376377391</v>
      </c>
      <c r="L194" s="147">
        <f t="shared" si="7"/>
        <v>0.59309908870861194</v>
      </c>
    </row>
    <row r="195" spans="2:12" ht="15" x14ac:dyDescent="0.2">
      <c r="B195" s="161" t="s">
        <v>5</v>
      </c>
      <c r="C195" s="140">
        <v>2234.826</v>
      </c>
      <c r="D195" s="141">
        <v>94.438999999999993</v>
      </c>
      <c r="E195" s="142">
        <f t="shared" si="8"/>
        <v>4.0544549460881436E-2</v>
      </c>
      <c r="F195" s="154"/>
      <c r="G195" s="159" t="s">
        <v>32</v>
      </c>
      <c r="H195" s="140">
        <v>1088.1590000000001</v>
      </c>
      <c r="I195" s="141">
        <v>2122.8780000000002</v>
      </c>
      <c r="J195" s="145">
        <v>3297.6480000000001</v>
      </c>
      <c r="K195" s="146">
        <f t="shared" si="6"/>
        <v>0.67001966249884759</v>
      </c>
      <c r="L195" s="147">
        <f t="shared" si="7"/>
        <v>0.6437551855140391</v>
      </c>
    </row>
    <row r="196" spans="2:12" ht="15" x14ac:dyDescent="0.2">
      <c r="B196" s="162" t="s">
        <v>88</v>
      </c>
      <c r="C196" s="151">
        <v>5448.5150000000003</v>
      </c>
      <c r="D196" s="152">
        <v>135.82599999999999</v>
      </c>
      <c r="E196" s="153">
        <f t="shared" si="8"/>
        <v>2.4322655081414259E-2</v>
      </c>
      <c r="F196" s="154"/>
      <c r="G196" s="150" t="s">
        <v>89</v>
      </c>
      <c r="H196" s="151">
        <v>1816.7329999999999</v>
      </c>
      <c r="I196" s="152">
        <v>5167.3339999999998</v>
      </c>
      <c r="J196" s="156">
        <v>7113.6509999999998</v>
      </c>
      <c r="K196" s="191">
        <f t="shared" si="6"/>
        <v>0.74461313887903691</v>
      </c>
      <c r="L196" s="158">
        <f t="shared" si="7"/>
        <v>0.72639689520894402</v>
      </c>
    </row>
    <row r="197" spans="2:12" ht="16" thickBot="1" x14ac:dyDescent="0.25">
      <c r="B197" s="214" t="s">
        <v>55</v>
      </c>
      <c r="C197" s="193">
        <v>4193.7879999999996</v>
      </c>
      <c r="D197" s="215">
        <v>114.56</v>
      </c>
      <c r="E197" s="194">
        <f t="shared" si="8"/>
        <v>2.6590238300155885E-2</v>
      </c>
      <c r="F197" s="216"/>
      <c r="G197" s="214" t="s">
        <v>55</v>
      </c>
      <c r="H197" s="193">
        <v>1372.2550000000001</v>
      </c>
      <c r="I197" s="215">
        <v>4193.7879999999996</v>
      </c>
      <c r="J197" s="220">
        <v>5680.6030000000001</v>
      </c>
      <c r="K197" s="217">
        <f t="shared" si="6"/>
        <v>0.75843145525219768</v>
      </c>
      <c r="L197" s="195">
        <f t="shared" si="7"/>
        <v>0.73826458212270762</v>
      </c>
    </row>
    <row r="198" spans="2:12" ht="16" thickBot="1" x14ac:dyDescent="0.25">
      <c r="B198" s="169" t="s">
        <v>80</v>
      </c>
      <c r="C198" s="131">
        <v>13868.504999999999</v>
      </c>
      <c r="D198" s="132">
        <v>467.577</v>
      </c>
      <c r="E198" s="133">
        <f t="shared" si="8"/>
        <v>3.2615396591621063E-2</v>
      </c>
      <c r="F198" s="134"/>
      <c r="G198" s="135" t="s">
        <v>81</v>
      </c>
      <c r="H198" s="131">
        <v>4332.2839999999997</v>
      </c>
      <c r="I198" s="132">
        <v>13201.578</v>
      </c>
      <c r="J198" s="136">
        <v>17972.07</v>
      </c>
      <c r="K198" s="137">
        <f t="shared" ref="K198:K209" si="9">(J198-H198)/J198</f>
        <v>0.75894351624492895</v>
      </c>
      <c r="L198" s="138">
        <f t="shared" ref="L198:L209" si="10">I198/J198</f>
        <v>0.73456079349791092</v>
      </c>
    </row>
    <row r="199" spans="2:12" ht="15" x14ac:dyDescent="0.2">
      <c r="B199" s="207" t="s">
        <v>84</v>
      </c>
      <c r="C199" s="140">
        <v>42.133000000000003</v>
      </c>
      <c r="D199" s="141">
        <v>5.4210000000000003</v>
      </c>
      <c r="E199" s="142">
        <f t="shared" si="8"/>
        <v>0.11399671951886277</v>
      </c>
      <c r="F199" s="143"/>
      <c r="G199" s="144" t="s">
        <v>54</v>
      </c>
      <c r="H199" s="140">
        <v>191.68299999999999</v>
      </c>
      <c r="I199" s="141">
        <v>42.133000000000003</v>
      </c>
      <c r="J199" s="145">
        <v>239.23699999999999</v>
      </c>
      <c r="K199" s="146">
        <f t="shared" si="9"/>
        <v>0.19877360107341258</v>
      </c>
      <c r="L199" s="147">
        <f t="shared" si="10"/>
        <v>0.17611406262409243</v>
      </c>
    </row>
    <row r="200" spans="2:12" ht="15" x14ac:dyDescent="0.2">
      <c r="B200" s="139" t="s">
        <v>140</v>
      </c>
      <c r="C200" s="140">
        <v>2010</v>
      </c>
      <c r="D200" s="141">
        <v>96.31</v>
      </c>
      <c r="E200" s="142">
        <f t="shared" si="8"/>
        <v>4.5724513485669256E-2</v>
      </c>
      <c r="F200" s="143"/>
      <c r="G200" s="148" t="s">
        <v>18</v>
      </c>
      <c r="H200" s="140">
        <v>804.63199999999995</v>
      </c>
      <c r="I200" s="141">
        <v>2010</v>
      </c>
      <c r="J200" s="145">
        <v>2910.942</v>
      </c>
      <c r="K200" s="146">
        <f t="shared" si="9"/>
        <v>0.72358363718686247</v>
      </c>
      <c r="L200" s="147">
        <f t="shared" si="10"/>
        <v>0.69049812741030225</v>
      </c>
    </row>
    <row r="201" spans="2:12" ht="15" x14ac:dyDescent="0.2">
      <c r="B201" s="149" t="s">
        <v>55</v>
      </c>
      <c r="C201" s="140">
        <v>9940.5920000000006</v>
      </c>
      <c r="D201" s="141">
        <v>315.61700000000002</v>
      </c>
      <c r="E201" s="142">
        <f t="shared" si="8"/>
        <v>3.0773261348320806E-2</v>
      </c>
      <c r="F201" s="143"/>
      <c r="G201" s="149" t="s">
        <v>55</v>
      </c>
      <c r="H201" s="140">
        <v>2819.223</v>
      </c>
      <c r="I201" s="141">
        <v>9940.5920000000006</v>
      </c>
      <c r="J201" s="145">
        <v>13075.432000000001</v>
      </c>
      <c r="K201" s="146">
        <f t="shared" si="9"/>
        <v>0.78438777395653159</v>
      </c>
      <c r="L201" s="147">
        <f t="shared" si="10"/>
        <v>0.76024960399013963</v>
      </c>
    </row>
    <row r="202" spans="2:12" ht="15" x14ac:dyDescent="0.2">
      <c r="B202" s="150" t="s">
        <v>90</v>
      </c>
      <c r="C202" s="151">
        <v>11282.245999999999</v>
      </c>
      <c r="D202" s="152">
        <v>401.7</v>
      </c>
      <c r="E202" s="153">
        <f t="shared" si="8"/>
        <v>3.4380508092043557E-2</v>
      </c>
      <c r="F202" s="154"/>
      <c r="G202" s="155" t="s">
        <v>91</v>
      </c>
      <c r="H202" s="151">
        <v>3804.2649999999999</v>
      </c>
      <c r="I202" s="152">
        <v>10789.011</v>
      </c>
      <c r="J202" s="156">
        <v>14976.33</v>
      </c>
      <c r="K202" s="157">
        <f t="shared" si="9"/>
        <v>0.74598149212791121</v>
      </c>
      <c r="L202" s="158">
        <f t="shared" si="10"/>
        <v>0.72040419782416654</v>
      </c>
    </row>
    <row r="203" spans="2:12" ht="15" x14ac:dyDescent="0.2">
      <c r="B203" s="159" t="s">
        <v>140</v>
      </c>
      <c r="C203" s="140">
        <v>1710.79</v>
      </c>
      <c r="D203" s="141">
        <v>81.748999999999995</v>
      </c>
      <c r="E203" s="142">
        <f t="shared" si="8"/>
        <v>4.5605144434793327E-2</v>
      </c>
      <c r="F203" s="143"/>
      <c r="G203" s="159" t="s">
        <v>140</v>
      </c>
      <c r="H203" s="140">
        <v>751.3</v>
      </c>
      <c r="I203" s="141">
        <v>1710.79</v>
      </c>
      <c r="J203" s="145">
        <v>2543.8389999999999</v>
      </c>
      <c r="K203" s="146">
        <f t="shared" si="9"/>
        <v>0.70465898195601218</v>
      </c>
      <c r="L203" s="147">
        <f t="shared" si="10"/>
        <v>0.67252290730663378</v>
      </c>
    </row>
    <row r="204" spans="2:12" ht="15" x14ac:dyDescent="0.2">
      <c r="B204" s="160" t="s">
        <v>55</v>
      </c>
      <c r="C204" s="140">
        <v>8055.9520000000002</v>
      </c>
      <c r="D204" s="141">
        <v>278.04399999999998</v>
      </c>
      <c r="E204" s="142">
        <f t="shared" si="8"/>
        <v>3.3362627003900643E-2</v>
      </c>
      <c r="F204" s="143"/>
      <c r="G204" s="160" t="s">
        <v>55</v>
      </c>
      <c r="H204" s="140">
        <v>2440.2379999999998</v>
      </c>
      <c r="I204" s="141">
        <v>8055.9520000000002</v>
      </c>
      <c r="J204" s="145">
        <v>10774.234</v>
      </c>
      <c r="K204" s="146">
        <f t="shared" si="9"/>
        <v>0.77351169465968539</v>
      </c>
      <c r="L204" s="147">
        <f t="shared" si="10"/>
        <v>0.7477053125075992</v>
      </c>
    </row>
    <row r="205" spans="2:12" ht="15" x14ac:dyDescent="0.2">
      <c r="B205" s="161" t="s">
        <v>0</v>
      </c>
      <c r="C205" s="140">
        <v>4458.7169999999996</v>
      </c>
      <c r="D205" s="141">
        <v>171.262</v>
      </c>
      <c r="E205" s="142">
        <f t="shared" si="8"/>
        <v>3.6989800601687398E-2</v>
      </c>
      <c r="F205" s="154"/>
      <c r="G205" s="159" t="s">
        <v>30</v>
      </c>
      <c r="H205" s="140">
        <v>1787.4770000000001</v>
      </c>
      <c r="I205" s="141">
        <v>4243.4799999999996</v>
      </c>
      <c r="J205" s="145">
        <v>6196.1450000000004</v>
      </c>
      <c r="K205" s="146">
        <f t="shared" si="9"/>
        <v>0.71151788733155863</v>
      </c>
      <c r="L205" s="147">
        <f t="shared" si="10"/>
        <v>0.68485808514810409</v>
      </c>
    </row>
    <row r="206" spans="2:12" ht="15" x14ac:dyDescent="0.2">
      <c r="B206" s="161" t="s">
        <v>1</v>
      </c>
      <c r="C206" s="140">
        <v>4787.4009999999998</v>
      </c>
      <c r="D206" s="141">
        <v>164.858</v>
      </c>
      <c r="E206" s="142">
        <f t="shared" si="8"/>
        <v>3.3289454368198433E-2</v>
      </c>
      <c r="F206" s="154"/>
      <c r="G206" s="159" t="s">
        <v>31</v>
      </c>
      <c r="H206" s="140">
        <v>1402.2059999999999</v>
      </c>
      <c r="I206" s="141">
        <v>4593.2359999999999</v>
      </c>
      <c r="J206" s="145">
        <v>6154.6549999999997</v>
      </c>
      <c r="K206" s="146">
        <f t="shared" si="9"/>
        <v>0.77217147021238397</v>
      </c>
      <c r="L206" s="147">
        <f t="shared" si="10"/>
        <v>0.74630275783126754</v>
      </c>
    </row>
    <row r="207" spans="2:12" ht="15" x14ac:dyDescent="0.2">
      <c r="B207" s="161" t="s">
        <v>5</v>
      </c>
      <c r="C207" s="140">
        <v>2036.1279999999999</v>
      </c>
      <c r="D207" s="141">
        <v>65.58</v>
      </c>
      <c r="E207" s="142">
        <f t="shared" si="8"/>
        <v>3.1203192831734949E-2</v>
      </c>
      <c r="F207" s="154"/>
      <c r="G207" s="159" t="s">
        <v>32</v>
      </c>
      <c r="H207" s="140">
        <v>614.58199999999999</v>
      </c>
      <c r="I207" s="141">
        <v>1952.2950000000001</v>
      </c>
      <c r="J207" s="145">
        <v>2625.53</v>
      </c>
      <c r="K207" s="146">
        <f t="shared" si="9"/>
        <v>0.7659207855175908</v>
      </c>
      <c r="L207" s="147">
        <f t="shared" si="10"/>
        <v>0.74358129596690947</v>
      </c>
    </row>
    <row r="208" spans="2:12" ht="15" x14ac:dyDescent="0.2">
      <c r="B208" s="162" t="s">
        <v>88</v>
      </c>
      <c r="C208" s="151">
        <v>2544.1280000000002</v>
      </c>
      <c r="D208" s="152">
        <v>60.454999999999998</v>
      </c>
      <c r="E208" s="153">
        <f t="shared" si="8"/>
        <v>2.321100920953565E-2</v>
      </c>
      <c r="F208" s="154"/>
      <c r="G208" s="150" t="s">
        <v>89</v>
      </c>
      <c r="H208" s="151">
        <v>528.01900000000001</v>
      </c>
      <c r="I208" s="152">
        <v>2412.567</v>
      </c>
      <c r="J208" s="156">
        <v>2995.74</v>
      </c>
      <c r="K208" s="191">
        <f t="shared" si="9"/>
        <v>0.82374338226948929</v>
      </c>
      <c r="L208" s="158">
        <f t="shared" si="10"/>
        <v>0.8053325722525988</v>
      </c>
    </row>
    <row r="209" spans="2:12" ht="16" thickBot="1" x14ac:dyDescent="0.25">
      <c r="B209" s="214" t="s">
        <v>55</v>
      </c>
      <c r="C209" s="193">
        <v>1884.64</v>
      </c>
      <c r="D209" s="215">
        <v>37.573</v>
      </c>
      <c r="E209" s="194">
        <f>D209/(C209+D209)</f>
        <v>1.9546741178006807E-2</v>
      </c>
      <c r="F209" s="216"/>
      <c r="G209" s="214" t="s">
        <v>55</v>
      </c>
      <c r="H209" s="193">
        <v>378.98500000000001</v>
      </c>
      <c r="I209" s="215">
        <v>1884.64</v>
      </c>
      <c r="J209" s="220">
        <v>2301.1979999999999</v>
      </c>
      <c r="K209" s="217">
        <f t="shared" si="9"/>
        <v>0.83530969521092924</v>
      </c>
      <c r="L209" s="195">
        <f t="shared" si="10"/>
        <v>0.81898211279516153</v>
      </c>
    </row>
    <row r="210" spans="2:12" ht="57.75" customHeight="1" x14ac:dyDescent="0.15">
      <c r="B210" s="375" t="s">
        <v>173</v>
      </c>
      <c r="C210" s="376"/>
      <c r="D210" s="376"/>
      <c r="E210" s="376"/>
      <c r="F210" s="376"/>
      <c r="G210" s="376"/>
      <c r="H210" s="376"/>
      <c r="I210" s="376"/>
      <c r="J210" s="376"/>
      <c r="K210" s="376"/>
      <c r="L210" s="376"/>
    </row>
    <row r="211" spans="2:12" ht="15" x14ac:dyDescent="0.15">
      <c r="B211" s="174" t="s">
        <v>164</v>
      </c>
      <c r="C211" s="172"/>
      <c r="D211" s="172"/>
      <c r="E211" s="172"/>
      <c r="F211" s="172"/>
      <c r="G211" s="172"/>
      <c r="H211" s="172"/>
      <c r="I211" s="172"/>
      <c r="J211" s="172"/>
      <c r="K211" s="172"/>
      <c r="L211" s="172"/>
    </row>
    <row r="212" spans="2:12" ht="15" x14ac:dyDescent="0.15">
      <c r="B212" s="174" t="s">
        <v>165</v>
      </c>
      <c r="C212" s="172"/>
      <c r="D212" s="172"/>
      <c r="E212" s="172"/>
      <c r="F212" s="172"/>
      <c r="G212" s="172"/>
      <c r="H212" s="172"/>
      <c r="I212" s="172"/>
      <c r="J212" s="172"/>
      <c r="K212" s="172"/>
      <c r="L212" s="172"/>
    </row>
    <row r="213" spans="2:12" ht="15" x14ac:dyDescent="0.15">
      <c r="B213" s="172" t="s">
        <v>166</v>
      </c>
      <c r="C213" s="172"/>
      <c r="D213" s="172"/>
      <c r="E213" s="172"/>
      <c r="F213" s="172"/>
      <c r="G213" s="172"/>
      <c r="H213" s="172"/>
      <c r="I213" s="172"/>
      <c r="J213" s="172"/>
      <c r="K213" s="172"/>
      <c r="L213" s="172"/>
    </row>
    <row r="214" spans="2:12" ht="15" x14ac:dyDescent="0.15">
      <c r="B214" s="172" t="s">
        <v>167</v>
      </c>
      <c r="C214" s="171"/>
      <c r="D214" s="171"/>
      <c r="E214" s="171"/>
      <c r="F214" s="171"/>
      <c r="G214" s="171"/>
      <c r="H214" s="171"/>
      <c r="I214" s="171"/>
      <c r="J214" s="171"/>
      <c r="K214" s="175"/>
      <c r="L214" s="171"/>
    </row>
    <row r="215" spans="2:12" x14ac:dyDescent="0.15">
      <c r="B215" s="176"/>
      <c r="C215" s="171"/>
      <c r="D215" s="171"/>
      <c r="E215" s="171"/>
      <c r="F215" s="171"/>
      <c r="G215" s="171"/>
      <c r="H215" s="171"/>
      <c r="I215" s="171"/>
      <c r="J215" s="171"/>
      <c r="K215" s="171"/>
      <c r="L215" s="171"/>
    </row>
    <row r="216" spans="2:12" x14ac:dyDescent="0.15">
      <c r="B216" s="171"/>
      <c r="C216" s="171"/>
      <c r="D216" s="171"/>
      <c r="E216" s="171"/>
      <c r="F216" s="171"/>
      <c r="G216" s="171"/>
      <c r="H216" s="171"/>
      <c r="I216" s="171"/>
      <c r="J216" s="171"/>
      <c r="K216" s="171"/>
      <c r="L216" s="171"/>
    </row>
    <row r="217" spans="2:12" x14ac:dyDescent="0.15">
      <c r="B217" s="171"/>
      <c r="C217" s="171"/>
      <c r="D217" s="171"/>
      <c r="E217" s="171"/>
      <c r="F217" s="171"/>
      <c r="G217" s="171"/>
      <c r="H217" s="171"/>
      <c r="I217" s="171"/>
      <c r="J217" s="171"/>
      <c r="K217" s="171"/>
      <c r="L217" s="171"/>
    </row>
    <row r="218" spans="2:12" x14ac:dyDescent="0.15">
      <c r="B218" s="171"/>
      <c r="C218" s="171"/>
      <c r="D218" s="171"/>
      <c r="E218" s="171"/>
      <c r="F218" s="171"/>
      <c r="G218" s="171"/>
      <c r="H218" s="171"/>
      <c r="I218" s="171"/>
      <c r="J218" s="171"/>
      <c r="K218" s="171"/>
      <c r="L218" s="171"/>
    </row>
  </sheetData>
  <mergeCells count="4">
    <mergeCell ref="B2:L2"/>
    <mergeCell ref="B3:L3"/>
    <mergeCell ref="B4:L4"/>
    <mergeCell ref="B210:L210"/>
  </mergeCells>
  <pageMargins left="0.39" right="0.17" top="0.43" bottom="0.17" header="0.5" footer="0.5"/>
  <pageSetup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9" tint="-0.249977111117893"/>
  </sheetPr>
  <dimension ref="A1:L218"/>
  <sheetViews>
    <sheetView zoomScaleNormal="100" workbookViewId="0"/>
  </sheetViews>
  <sheetFormatPr baseColWidth="10" defaultColWidth="9.1640625" defaultRowHeight="13" x14ac:dyDescent="0.15"/>
  <cols>
    <col min="1" max="1" width="9.1640625" style="3"/>
    <col min="2" max="2" width="26.1640625" style="3" customWidth="1"/>
    <col min="3" max="3" width="10" style="3" bestFit="1" customWidth="1"/>
    <col min="4" max="5" width="12.33203125" style="3" bestFit="1" customWidth="1"/>
    <col min="6" max="6" width="0.6640625" style="19" customWidth="1"/>
    <col min="7" max="7" width="27.6640625" style="19" bestFit="1" customWidth="1"/>
    <col min="8" max="8" width="12.83203125" style="3" customWidth="1"/>
    <col min="9" max="9" width="12.6640625" style="3" bestFit="1" customWidth="1"/>
    <col min="10" max="10" width="9" style="3" customWidth="1"/>
    <col min="11" max="11" width="13.1640625" style="3" customWidth="1"/>
    <col min="12" max="12" width="12.33203125" style="3" bestFit="1" customWidth="1"/>
    <col min="13" max="16384" width="9.1640625" style="3"/>
  </cols>
  <sheetData>
    <row r="1" spans="2:12" ht="8.25" customHeight="1" thickBot="1" x14ac:dyDescent="0.2">
      <c r="B1" s="36"/>
      <c r="C1" s="36"/>
      <c r="D1" s="36"/>
      <c r="E1" s="36"/>
      <c r="F1" s="51"/>
      <c r="G1" s="51"/>
      <c r="H1" s="42"/>
      <c r="I1" s="36"/>
      <c r="J1" s="36"/>
      <c r="K1" s="36"/>
      <c r="L1" s="36"/>
    </row>
    <row r="2" spans="2:12" ht="23.25" customHeight="1" x14ac:dyDescent="0.25">
      <c r="B2" s="377" t="s">
        <v>95</v>
      </c>
      <c r="C2" s="378"/>
      <c r="D2" s="378"/>
      <c r="E2" s="378"/>
      <c r="F2" s="378"/>
      <c r="G2" s="378"/>
      <c r="H2" s="378"/>
      <c r="I2" s="378"/>
      <c r="J2" s="378"/>
      <c r="K2" s="378"/>
      <c r="L2" s="379"/>
    </row>
    <row r="3" spans="2:12" ht="23.25" customHeight="1" x14ac:dyDescent="0.25">
      <c r="B3" s="380" t="s">
        <v>116</v>
      </c>
      <c r="C3" s="381"/>
      <c r="D3" s="381"/>
      <c r="E3" s="381"/>
      <c r="F3" s="381"/>
      <c r="G3" s="381"/>
      <c r="H3" s="381"/>
      <c r="I3" s="381"/>
      <c r="J3" s="381"/>
      <c r="K3" s="381"/>
      <c r="L3" s="382"/>
    </row>
    <row r="4" spans="2:12" ht="23.25" customHeight="1" thickBot="1" x14ac:dyDescent="0.3">
      <c r="B4" s="380" t="s">
        <v>93</v>
      </c>
      <c r="C4" s="381"/>
      <c r="D4" s="381"/>
      <c r="E4" s="381"/>
      <c r="F4" s="381"/>
      <c r="G4" s="381"/>
      <c r="H4" s="381"/>
      <c r="I4" s="381"/>
      <c r="J4" s="381"/>
      <c r="K4" s="381"/>
      <c r="L4" s="382"/>
    </row>
    <row r="5" spans="2:12" ht="44.25" customHeight="1" thickBot="1" x14ac:dyDescent="0.2">
      <c r="B5" s="123"/>
      <c r="C5" s="124" t="s">
        <v>3</v>
      </c>
      <c r="D5" s="125" t="s">
        <v>4</v>
      </c>
      <c r="E5" s="126" t="s">
        <v>17</v>
      </c>
      <c r="F5" s="127"/>
      <c r="G5" s="128"/>
      <c r="H5" s="47" t="s">
        <v>27</v>
      </c>
      <c r="I5" s="47" t="s">
        <v>3</v>
      </c>
      <c r="J5" s="129" t="s">
        <v>28</v>
      </c>
      <c r="K5" s="46" t="s">
        <v>25</v>
      </c>
      <c r="L5" s="129" t="s">
        <v>26</v>
      </c>
    </row>
    <row r="6" spans="2:12" ht="15.75" customHeight="1" thickBot="1" x14ac:dyDescent="0.25">
      <c r="B6" s="200" t="s">
        <v>2</v>
      </c>
      <c r="C6" s="201">
        <v>158838.37700000001</v>
      </c>
      <c r="D6" s="202">
        <v>5484.6019999999999</v>
      </c>
      <c r="E6" s="203">
        <f t="shared" ref="E6:E74" si="0">D6/(C6+D6)</f>
        <v>3.3376963060047733E-2</v>
      </c>
      <c r="F6" s="204"/>
      <c r="G6" s="190" t="s">
        <v>21</v>
      </c>
      <c r="H6" s="201">
        <v>46217.61</v>
      </c>
      <c r="I6" s="202">
        <v>146261.66</v>
      </c>
      <c r="J6" s="205">
        <v>197421.98199999999</v>
      </c>
      <c r="K6" s="218">
        <f>(J6-H6)/J6</f>
        <v>0.76589430654181145</v>
      </c>
      <c r="L6" s="206">
        <f>I6/J6</f>
        <v>0.74085802664062006</v>
      </c>
    </row>
    <row r="7" spans="2:12" ht="15" x14ac:dyDescent="0.2">
      <c r="B7" s="207" t="s">
        <v>84</v>
      </c>
      <c r="C7" s="208">
        <v>1855.0550000000001</v>
      </c>
      <c r="D7" s="209">
        <v>250.435</v>
      </c>
      <c r="E7" s="210">
        <f t="shared" si="0"/>
        <v>0.11894380880460129</v>
      </c>
      <c r="F7" s="211"/>
      <c r="G7" s="144" t="s">
        <v>54</v>
      </c>
      <c r="H7" s="208">
        <v>6850.1260000000002</v>
      </c>
      <c r="I7" s="209">
        <v>1855.0550000000001</v>
      </c>
      <c r="J7" s="212">
        <v>8955.616</v>
      </c>
      <c r="K7" s="219">
        <f t="shared" ref="K7:K75" si="1">(J7-H7)/J7</f>
        <v>0.23510275563400662</v>
      </c>
      <c r="L7" s="213">
        <f t="shared" ref="L7:L75" si="2">I7/J7</f>
        <v>0.20713873841844047</v>
      </c>
    </row>
    <row r="8" spans="2:12" ht="15" x14ac:dyDescent="0.2">
      <c r="B8" s="139" t="s">
        <v>140</v>
      </c>
      <c r="C8" s="140">
        <v>35728.186000000002</v>
      </c>
      <c r="D8" s="141">
        <v>2050.8989999999999</v>
      </c>
      <c r="E8" s="142">
        <f t="shared" si="0"/>
        <v>5.4286624464303462E-2</v>
      </c>
      <c r="F8" s="143"/>
      <c r="G8" s="148" t="s">
        <v>18</v>
      </c>
      <c r="H8" s="140">
        <v>13877.9</v>
      </c>
      <c r="I8" s="141">
        <v>35728.186000000002</v>
      </c>
      <c r="J8" s="145">
        <v>51656.985000000001</v>
      </c>
      <c r="K8" s="199">
        <f t="shared" si="1"/>
        <v>0.73134514141698359</v>
      </c>
      <c r="L8" s="147">
        <f t="shared" si="2"/>
        <v>0.69164288237108695</v>
      </c>
    </row>
    <row r="9" spans="2:12" ht="15" x14ac:dyDescent="0.2">
      <c r="B9" s="149" t="s">
        <v>55</v>
      </c>
      <c r="C9" s="140">
        <v>101900.524</v>
      </c>
      <c r="D9" s="141">
        <v>3011.5790000000002</v>
      </c>
      <c r="E9" s="142">
        <f t="shared" si="0"/>
        <v>2.8705734742539669E-2</v>
      </c>
      <c r="F9" s="143"/>
      <c r="G9" s="149" t="s">
        <v>55</v>
      </c>
      <c r="H9" s="140">
        <v>21442.634999999998</v>
      </c>
      <c r="I9" s="141">
        <v>101900.524</v>
      </c>
      <c r="J9" s="145">
        <v>126354.738</v>
      </c>
      <c r="K9" s="199">
        <f t="shared" si="1"/>
        <v>0.83029813254806484</v>
      </c>
      <c r="L9" s="147">
        <f t="shared" si="2"/>
        <v>0.80646381459791405</v>
      </c>
    </row>
    <row r="10" spans="2:12" ht="15" x14ac:dyDescent="0.2">
      <c r="B10" s="150" t="s">
        <v>90</v>
      </c>
      <c r="C10" s="151">
        <v>95272.942999999999</v>
      </c>
      <c r="D10" s="152">
        <v>4005.616</v>
      </c>
      <c r="E10" s="153">
        <f t="shared" si="0"/>
        <v>4.0347241542859222E-2</v>
      </c>
      <c r="F10" s="154"/>
      <c r="G10" s="155" t="s">
        <v>91</v>
      </c>
      <c r="H10" s="151">
        <v>36637.217000000004</v>
      </c>
      <c r="I10" s="152">
        <v>89264.962</v>
      </c>
      <c r="J10" s="156">
        <v>129741.177</v>
      </c>
      <c r="K10" s="191">
        <f t="shared" si="1"/>
        <v>0.71761303660749121</v>
      </c>
      <c r="L10" s="158">
        <f t="shared" si="2"/>
        <v>0.68802337133106173</v>
      </c>
    </row>
    <row r="11" spans="2:12" ht="13.5" customHeight="1" x14ac:dyDescent="0.2">
      <c r="B11" s="159" t="s">
        <v>140</v>
      </c>
      <c r="C11" s="140">
        <v>25293.984</v>
      </c>
      <c r="D11" s="141">
        <v>1778.3209999999999</v>
      </c>
      <c r="E11" s="142">
        <f t="shared" si="0"/>
        <v>6.5687831161772153E-2</v>
      </c>
      <c r="F11" s="143"/>
      <c r="G11" s="159" t="s">
        <v>140</v>
      </c>
      <c r="H11" s="140">
        <v>12242.953</v>
      </c>
      <c r="I11" s="141">
        <v>25293.984</v>
      </c>
      <c r="J11" s="145">
        <v>39315.258000000002</v>
      </c>
      <c r="K11" s="199">
        <f t="shared" si="1"/>
        <v>0.68859537943258564</v>
      </c>
      <c r="L11" s="147">
        <f t="shared" si="2"/>
        <v>0.64336304240964159</v>
      </c>
    </row>
    <row r="12" spans="2:12" ht="15" x14ac:dyDescent="0.2">
      <c r="B12" s="160" t="s">
        <v>55</v>
      </c>
      <c r="C12" s="140">
        <v>58027.224000000002</v>
      </c>
      <c r="D12" s="141">
        <v>2197.8629999999998</v>
      </c>
      <c r="E12" s="142">
        <f t="shared" si="0"/>
        <v>3.6494144043328652E-2</v>
      </c>
      <c r="F12" s="143"/>
      <c r="G12" s="160" t="s">
        <v>55</v>
      </c>
      <c r="H12" s="140">
        <v>15962.731</v>
      </c>
      <c r="I12" s="141">
        <v>58027.224000000002</v>
      </c>
      <c r="J12" s="145">
        <v>76187.817999999999</v>
      </c>
      <c r="K12" s="199">
        <f t="shared" si="1"/>
        <v>0.79048184579849756</v>
      </c>
      <c r="L12" s="147">
        <f t="shared" si="2"/>
        <v>0.76163388745429095</v>
      </c>
    </row>
    <row r="13" spans="2:12" ht="15" x14ac:dyDescent="0.2">
      <c r="B13" s="161" t="s">
        <v>0</v>
      </c>
      <c r="C13" s="140">
        <v>10564.21</v>
      </c>
      <c r="D13" s="141">
        <v>701.37400000000002</v>
      </c>
      <c r="E13" s="142">
        <f t="shared" si="0"/>
        <v>6.2258112850607665E-2</v>
      </c>
      <c r="F13" s="154"/>
      <c r="G13" s="159" t="s">
        <v>30</v>
      </c>
      <c r="H13" s="140">
        <v>7600.3670000000002</v>
      </c>
      <c r="I13" s="141">
        <v>9883.4830000000002</v>
      </c>
      <c r="J13" s="145">
        <v>18161.524000000001</v>
      </c>
      <c r="K13" s="199">
        <f t="shared" si="1"/>
        <v>0.5815127078542528</v>
      </c>
      <c r="L13" s="147">
        <f t="shared" si="2"/>
        <v>0.5441989890275728</v>
      </c>
    </row>
    <row r="14" spans="2:12" ht="15" x14ac:dyDescent="0.2">
      <c r="B14" s="161" t="s">
        <v>1</v>
      </c>
      <c r="C14" s="140">
        <v>41010.457999999999</v>
      </c>
      <c r="D14" s="141">
        <v>1942.4290000000001</v>
      </c>
      <c r="E14" s="142">
        <f t="shared" si="0"/>
        <v>4.5222315324229545E-2</v>
      </c>
      <c r="F14" s="154"/>
      <c r="G14" s="159" t="s">
        <v>31</v>
      </c>
      <c r="H14" s="140">
        <v>15019.24</v>
      </c>
      <c r="I14" s="141">
        <v>38403.849000000002</v>
      </c>
      <c r="J14" s="145">
        <v>55293.633999999998</v>
      </c>
      <c r="K14" s="199">
        <f t="shared" si="1"/>
        <v>0.72837307093977588</v>
      </c>
      <c r="L14" s="147">
        <f t="shared" si="2"/>
        <v>0.6945437697222071</v>
      </c>
    </row>
    <row r="15" spans="2:12" ht="15" x14ac:dyDescent="0.2">
      <c r="B15" s="161" t="s">
        <v>5</v>
      </c>
      <c r="C15" s="140">
        <v>43698.275000000001</v>
      </c>
      <c r="D15" s="141">
        <v>1361.8130000000001</v>
      </c>
      <c r="E15" s="142">
        <f t="shared" si="0"/>
        <v>3.022215580227007E-2</v>
      </c>
      <c r="F15" s="154"/>
      <c r="G15" s="159" t="s">
        <v>32</v>
      </c>
      <c r="H15" s="140">
        <v>14017.61</v>
      </c>
      <c r="I15" s="141">
        <v>40977.629999999997</v>
      </c>
      <c r="J15" s="145">
        <v>56286.019</v>
      </c>
      <c r="K15" s="199">
        <f t="shared" si="1"/>
        <v>0.75095751575537795</v>
      </c>
      <c r="L15" s="147">
        <f t="shared" si="2"/>
        <v>0.72802501807775744</v>
      </c>
    </row>
    <row r="16" spans="2:12" ht="15" x14ac:dyDescent="0.2">
      <c r="B16" s="162" t="s">
        <v>88</v>
      </c>
      <c r="C16" s="151">
        <v>61710.379000000001</v>
      </c>
      <c r="D16" s="152">
        <v>1228.5509999999999</v>
      </c>
      <c r="E16" s="153">
        <f t="shared" si="0"/>
        <v>1.9519731269660924E-2</v>
      </c>
      <c r="F16" s="154"/>
      <c r="G16" s="150" t="s">
        <v>89</v>
      </c>
      <c r="H16" s="151">
        <v>9580.393</v>
      </c>
      <c r="I16" s="152">
        <v>56996.697999999997</v>
      </c>
      <c r="J16" s="156">
        <v>67680.804999999993</v>
      </c>
      <c r="K16" s="191">
        <f t="shared" si="1"/>
        <v>0.85844741356134879</v>
      </c>
      <c r="L16" s="158">
        <f t="shared" si="2"/>
        <v>0.8421397765585088</v>
      </c>
    </row>
    <row r="17" spans="2:12" ht="16" thickBot="1" x14ac:dyDescent="0.25">
      <c r="B17" s="214" t="s">
        <v>55</v>
      </c>
      <c r="C17" s="193">
        <v>43873.3</v>
      </c>
      <c r="D17" s="215">
        <v>813.71600000000001</v>
      </c>
      <c r="E17" s="194">
        <f t="shared" si="0"/>
        <v>1.8209226590560443E-2</v>
      </c>
      <c r="F17" s="216"/>
      <c r="G17" s="214" t="s">
        <v>55</v>
      </c>
      <c r="H17" s="193">
        <v>5479.9040000000005</v>
      </c>
      <c r="I17" s="215">
        <v>43873.3</v>
      </c>
      <c r="J17" s="220">
        <v>50166.92</v>
      </c>
      <c r="K17" s="217">
        <f t="shared" si="1"/>
        <v>0.89076658483319282</v>
      </c>
      <c r="L17" s="195">
        <f t="shared" si="2"/>
        <v>0.8745464142506657</v>
      </c>
    </row>
    <row r="18" spans="2:12" ht="16" thickBot="1" x14ac:dyDescent="0.25">
      <c r="B18" s="196" t="s">
        <v>39</v>
      </c>
      <c r="C18" s="163">
        <v>131443.671</v>
      </c>
      <c r="D18" s="164">
        <v>4702.5600000000004</v>
      </c>
      <c r="E18" s="165">
        <f t="shared" si="0"/>
        <v>3.4540508139369652E-2</v>
      </c>
      <c r="F18" s="197"/>
      <c r="G18" s="198" t="s">
        <v>40</v>
      </c>
      <c r="H18" s="163">
        <v>37938.180999999997</v>
      </c>
      <c r="I18" s="164">
        <v>120490.443</v>
      </c>
      <c r="J18" s="166">
        <v>162635.26199999999</v>
      </c>
      <c r="K18" s="167">
        <f t="shared" si="1"/>
        <v>0.7667284417078013</v>
      </c>
      <c r="L18" s="168">
        <f t="shared" si="2"/>
        <v>0.74086296857319911</v>
      </c>
    </row>
    <row r="19" spans="2:12" ht="15" x14ac:dyDescent="0.2">
      <c r="B19" s="207" t="s">
        <v>84</v>
      </c>
      <c r="C19" s="140">
        <v>1769.123</v>
      </c>
      <c r="D19" s="141">
        <v>245.58799999999999</v>
      </c>
      <c r="E19" s="142">
        <f t="shared" si="0"/>
        <v>0.12189738379350686</v>
      </c>
      <c r="F19" s="143"/>
      <c r="G19" s="144" t="s">
        <v>54</v>
      </c>
      <c r="H19" s="140">
        <v>6407.8459999999995</v>
      </c>
      <c r="I19" s="141">
        <v>1769.123</v>
      </c>
      <c r="J19" s="145">
        <v>8422.5570000000007</v>
      </c>
      <c r="K19" s="146">
        <f t="shared" si="1"/>
        <v>0.23920419891489023</v>
      </c>
      <c r="L19" s="147">
        <f t="shared" si="2"/>
        <v>0.21004583287474338</v>
      </c>
    </row>
    <row r="20" spans="2:12" ht="15" x14ac:dyDescent="0.2">
      <c r="B20" s="139" t="s">
        <v>140</v>
      </c>
      <c r="C20" s="140">
        <v>31625.817999999999</v>
      </c>
      <c r="D20" s="141">
        <v>1875.0740000000001</v>
      </c>
      <c r="E20" s="142">
        <f t="shared" si="0"/>
        <v>5.5970867880174656E-2</v>
      </c>
      <c r="F20" s="143"/>
      <c r="G20" s="148" t="s">
        <v>18</v>
      </c>
      <c r="H20" s="140">
        <v>11993.553</v>
      </c>
      <c r="I20" s="141">
        <v>31625.817999999999</v>
      </c>
      <c r="J20" s="145">
        <v>45494.445</v>
      </c>
      <c r="K20" s="146">
        <f t="shared" si="1"/>
        <v>0.73637324293108752</v>
      </c>
      <c r="L20" s="147">
        <f t="shared" si="2"/>
        <v>0.69515779344049589</v>
      </c>
    </row>
    <row r="21" spans="2:12" ht="15" x14ac:dyDescent="0.2">
      <c r="B21" s="149" t="s">
        <v>55</v>
      </c>
      <c r="C21" s="140">
        <v>82164.623999999996</v>
      </c>
      <c r="D21" s="141">
        <v>2503.0030000000002</v>
      </c>
      <c r="E21" s="142">
        <f t="shared" si="0"/>
        <v>2.9562692243636408E-2</v>
      </c>
      <c r="F21" s="143"/>
      <c r="G21" s="149" t="s">
        <v>55</v>
      </c>
      <c r="H21" s="140">
        <v>16378.499</v>
      </c>
      <c r="I21" s="141">
        <v>82164.623999999996</v>
      </c>
      <c r="J21" s="145">
        <v>101046.126</v>
      </c>
      <c r="K21" s="146">
        <f t="shared" si="1"/>
        <v>0.83791066863859787</v>
      </c>
      <c r="L21" s="147">
        <f t="shared" si="2"/>
        <v>0.81313977341397525</v>
      </c>
    </row>
    <row r="22" spans="2:12" ht="15" x14ac:dyDescent="0.2">
      <c r="B22" s="150" t="s">
        <v>90</v>
      </c>
      <c r="C22" s="151">
        <v>78623.869000000006</v>
      </c>
      <c r="D22" s="152">
        <v>3481.9179999999997</v>
      </c>
      <c r="E22" s="153">
        <f t="shared" si="0"/>
        <v>4.2407705074430369E-2</v>
      </c>
      <c r="F22" s="154"/>
      <c r="G22" s="155" t="s">
        <v>91</v>
      </c>
      <c r="H22" s="151">
        <v>30701.354999999996</v>
      </c>
      <c r="I22" s="152">
        <v>73467.502000000008</v>
      </c>
      <c r="J22" s="156">
        <v>107506.175</v>
      </c>
      <c r="K22" s="157">
        <f t="shared" si="1"/>
        <v>0.71442240410841518</v>
      </c>
      <c r="L22" s="158">
        <f t="shared" si="2"/>
        <v>0.68337936867347393</v>
      </c>
    </row>
    <row r="23" spans="2:12" ht="15" x14ac:dyDescent="0.2">
      <c r="B23" s="159" t="s">
        <v>140</v>
      </c>
      <c r="C23" s="140">
        <v>22616.885999999999</v>
      </c>
      <c r="D23" s="141">
        <v>1647.367</v>
      </c>
      <c r="E23" s="142">
        <f t="shared" si="0"/>
        <v>6.7892755651698819E-2</v>
      </c>
      <c r="F23" s="143"/>
      <c r="G23" s="159" t="s">
        <v>140</v>
      </c>
      <c r="H23" s="140">
        <v>10813.504999999999</v>
      </c>
      <c r="I23" s="141">
        <v>22616.885999999999</v>
      </c>
      <c r="J23" s="145">
        <v>35077.758000000002</v>
      </c>
      <c r="K23" s="146">
        <f t="shared" si="1"/>
        <v>0.69172758988758642</v>
      </c>
      <c r="L23" s="147">
        <f t="shared" si="2"/>
        <v>0.6447642976498098</v>
      </c>
    </row>
    <row r="24" spans="2:12" ht="15" x14ac:dyDescent="0.2">
      <c r="B24" s="160" t="s">
        <v>55</v>
      </c>
      <c r="C24" s="140">
        <v>46322.978000000003</v>
      </c>
      <c r="D24" s="141">
        <v>1878.1880000000001</v>
      </c>
      <c r="E24" s="142">
        <f t="shared" si="0"/>
        <v>3.8965613404455819E-2</v>
      </c>
      <c r="F24" s="143"/>
      <c r="G24" s="160" t="s">
        <v>55</v>
      </c>
      <c r="H24" s="140">
        <v>12579.916999999999</v>
      </c>
      <c r="I24" s="141">
        <v>46322.978000000003</v>
      </c>
      <c r="J24" s="145">
        <v>60781.082999999999</v>
      </c>
      <c r="K24" s="146">
        <f t="shared" si="1"/>
        <v>0.79302907452307159</v>
      </c>
      <c r="L24" s="147">
        <f t="shared" si="2"/>
        <v>0.76212821018671228</v>
      </c>
    </row>
    <row r="25" spans="2:12" ht="15" x14ac:dyDescent="0.2">
      <c r="B25" s="161" t="s">
        <v>0</v>
      </c>
      <c r="C25" s="140">
        <v>5351.9</v>
      </c>
      <c r="D25" s="141">
        <v>489.1</v>
      </c>
      <c r="E25" s="142">
        <f t="shared" si="0"/>
        <v>8.37356617017634E-2</v>
      </c>
      <c r="F25" s="154"/>
      <c r="G25" s="159" t="s">
        <v>30</v>
      </c>
      <c r="H25" s="140">
        <v>5267.4049999999997</v>
      </c>
      <c r="I25" s="141">
        <v>4974.3729999999996</v>
      </c>
      <c r="J25" s="145">
        <v>10721.89</v>
      </c>
      <c r="K25" s="146">
        <f t="shared" si="1"/>
        <v>0.50872420813867703</v>
      </c>
      <c r="L25" s="147">
        <f t="shared" si="2"/>
        <v>0.46394553572178038</v>
      </c>
    </row>
    <row r="26" spans="2:12" ht="15" x14ac:dyDescent="0.2">
      <c r="B26" s="161" t="s">
        <v>1</v>
      </c>
      <c r="C26" s="140">
        <v>34123.625999999997</v>
      </c>
      <c r="D26" s="141">
        <v>1749.2950000000001</v>
      </c>
      <c r="E26" s="142">
        <f t="shared" si="0"/>
        <v>4.8763662150623319E-2</v>
      </c>
      <c r="F26" s="154"/>
      <c r="G26" s="159" t="s">
        <v>31</v>
      </c>
      <c r="H26" s="140">
        <v>12967.852999999999</v>
      </c>
      <c r="I26" s="141">
        <v>31860.353999999999</v>
      </c>
      <c r="J26" s="145">
        <v>46511.699000000001</v>
      </c>
      <c r="K26" s="146">
        <f t="shared" si="1"/>
        <v>0.7211915866586599</v>
      </c>
      <c r="L26" s="147">
        <f t="shared" si="2"/>
        <v>0.68499656398275188</v>
      </c>
    </row>
    <row r="27" spans="2:12" ht="15" x14ac:dyDescent="0.2">
      <c r="B27" s="161" t="s">
        <v>5</v>
      </c>
      <c r="C27" s="140">
        <v>39148.343000000001</v>
      </c>
      <c r="D27" s="141">
        <v>1243.5229999999999</v>
      </c>
      <c r="E27" s="142">
        <f t="shared" si="0"/>
        <v>3.0786470721605182E-2</v>
      </c>
      <c r="F27" s="154"/>
      <c r="G27" s="159" t="s">
        <v>32</v>
      </c>
      <c r="H27" s="140">
        <v>12466.097</v>
      </c>
      <c r="I27" s="141">
        <v>36632.775000000001</v>
      </c>
      <c r="J27" s="145">
        <v>50272.586000000003</v>
      </c>
      <c r="K27" s="146">
        <f t="shared" si="1"/>
        <v>0.75202992342586072</v>
      </c>
      <c r="L27" s="147">
        <f t="shared" si="2"/>
        <v>0.72868292472561491</v>
      </c>
    </row>
    <row r="28" spans="2:12" ht="15" x14ac:dyDescent="0.2">
      <c r="B28" s="162" t="s">
        <v>88</v>
      </c>
      <c r="C28" s="151">
        <v>51050.678</v>
      </c>
      <c r="D28" s="152">
        <v>975.05399999999997</v>
      </c>
      <c r="E28" s="153">
        <f t="shared" si="0"/>
        <v>1.8741764171621843E-2</v>
      </c>
      <c r="F28" s="154"/>
      <c r="G28" s="150" t="s">
        <v>89</v>
      </c>
      <c r="H28" s="151">
        <v>7236.826</v>
      </c>
      <c r="I28" s="152">
        <v>47022.940999999999</v>
      </c>
      <c r="J28" s="156">
        <v>55129.087</v>
      </c>
      <c r="K28" s="191">
        <f t="shared" si="1"/>
        <v>0.86872944222711324</v>
      </c>
      <c r="L28" s="158">
        <f t="shared" si="2"/>
        <v>0.85296063401158806</v>
      </c>
    </row>
    <row r="29" spans="2:12" ht="16" thickBot="1" x14ac:dyDescent="0.25">
      <c r="B29" s="214" t="s">
        <v>55</v>
      </c>
      <c r="C29" s="193">
        <v>35841.646000000001</v>
      </c>
      <c r="D29" s="215">
        <v>624.81500000000005</v>
      </c>
      <c r="E29" s="194">
        <f t="shared" si="0"/>
        <v>1.7133963177836203E-2</v>
      </c>
      <c r="F29" s="216"/>
      <c r="G29" s="214" t="s">
        <v>55</v>
      </c>
      <c r="H29" s="193">
        <v>3798.5819999999999</v>
      </c>
      <c r="I29" s="215">
        <v>35841.646000000001</v>
      </c>
      <c r="J29" s="220">
        <v>40265.042999999998</v>
      </c>
      <c r="K29" s="217">
        <f t="shared" si="1"/>
        <v>0.90566055026937375</v>
      </c>
      <c r="L29" s="195">
        <f t="shared" si="2"/>
        <v>0.89014299574943956</v>
      </c>
    </row>
    <row r="30" spans="2:12" ht="16" thickBot="1" x14ac:dyDescent="0.25">
      <c r="B30" s="130" t="s">
        <v>56</v>
      </c>
      <c r="C30" s="131">
        <v>68147.805999999997</v>
      </c>
      <c r="D30" s="132">
        <v>2553.9780000000001</v>
      </c>
      <c r="E30" s="133">
        <f t="shared" si="0"/>
        <v>3.6123246904208248E-2</v>
      </c>
      <c r="F30" s="134"/>
      <c r="G30" s="135" t="s">
        <v>57</v>
      </c>
      <c r="H30" s="131">
        <v>15412.927</v>
      </c>
      <c r="I30" s="132">
        <v>62371.444000000003</v>
      </c>
      <c r="J30" s="136">
        <v>80072.024000000005</v>
      </c>
      <c r="K30" s="137">
        <f t="shared" si="1"/>
        <v>0.80751170970775021</v>
      </c>
      <c r="L30" s="138">
        <f t="shared" si="2"/>
        <v>0.77894176872561627</v>
      </c>
    </row>
    <row r="31" spans="2:12" ht="15" x14ac:dyDescent="0.2">
      <c r="B31" s="207" t="s">
        <v>84</v>
      </c>
      <c r="C31" s="140">
        <v>775.05700000000002</v>
      </c>
      <c r="D31" s="141">
        <v>132.76300000000001</v>
      </c>
      <c r="E31" s="142">
        <f t="shared" si="0"/>
        <v>0.14624374876076754</v>
      </c>
      <c r="F31" s="143"/>
      <c r="G31" s="144" t="s">
        <v>54</v>
      </c>
      <c r="H31" s="140">
        <v>3280.5830000000001</v>
      </c>
      <c r="I31" s="141">
        <v>775.05700000000002</v>
      </c>
      <c r="J31" s="145">
        <v>4188.4030000000002</v>
      </c>
      <c r="K31" s="146">
        <f t="shared" si="1"/>
        <v>0.21674609630448649</v>
      </c>
      <c r="L31" s="147">
        <f t="shared" si="2"/>
        <v>0.18504833465165602</v>
      </c>
    </row>
    <row r="32" spans="2:12" ht="15" x14ac:dyDescent="0.2">
      <c r="B32" s="139" t="s">
        <v>140</v>
      </c>
      <c r="C32" s="140">
        <v>16124.173000000001</v>
      </c>
      <c r="D32" s="141">
        <v>1106.4000000000001</v>
      </c>
      <c r="E32" s="142">
        <f t="shared" si="0"/>
        <v>6.4211445550882151E-2</v>
      </c>
      <c r="F32" s="143"/>
      <c r="G32" s="148" t="s">
        <v>18</v>
      </c>
      <c r="H32" s="140">
        <v>5598.6350000000002</v>
      </c>
      <c r="I32" s="141">
        <v>16124.173000000001</v>
      </c>
      <c r="J32" s="145">
        <v>22829.207999999999</v>
      </c>
      <c r="K32" s="146">
        <f t="shared" si="1"/>
        <v>0.75475999868238963</v>
      </c>
      <c r="L32" s="147">
        <f t="shared" si="2"/>
        <v>0.70629576812301165</v>
      </c>
    </row>
    <row r="33" spans="2:12" ht="15" x14ac:dyDescent="0.2">
      <c r="B33" s="149" t="s">
        <v>55</v>
      </c>
      <c r="C33" s="140">
        <v>42779.741999999998</v>
      </c>
      <c r="D33" s="141">
        <v>1306.269</v>
      </c>
      <c r="E33" s="142">
        <f t="shared" si="0"/>
        <v>2.9630011206956332E-2</v>
      </c>
      <c r="F33" s="143"/>
      <c r="G33" s="149" t="s">
        <v>55</v>
      </c>
      <c r="H33" s="140">
        <v>5748.5379999999996</v>
      </c>
      <c r="I33" s="141">
        <v>42779.741999999998</v>
      </c>
      <c r="J33" s="145">
        <v>49834.548999999999</v>
      </c>
      <c r="K33" s="146">
        <f t="shared" si="1"/>
        <v>0.88464753639086813</v>
      </c>
      <c r="L33" s="147">
        <f t="shared" si="2"/>
        <v>0.85843541997340034</v>
      </c>
    </row>
    <row r="34" spans="2:12" ht="15" x14ac:dyDescent="0.2">
      <c r="B34" s="150" t="s">
        <v>90</v>
      </c>
      <c r="C34" s="151">
        <v>42949.294000000002</v>
      </c>
      <c r="D34" s="152">
        <v>1930.4639999999999</v>
      </c>
      <c r="E34" s="153">
        <f t="shared" si="0"/>
        <v>4.301413568228242E-2</v>
      </c>
      <c r="F34" s="154"/>
      <c r="G34" s="155" t="s">
        <v>91</v>
      </c>
      <c r="H34" s="151">
        <v>13078.121999999999</v>
      </c>
      <c r="I34" s="152">
        <v>40251.262999999999</v>
      </c>
      <c r="J34" s="156">
        <v>55182.171000000002</v>
      </c>
      <c r="K34" s="157">
        <f t="shared" si="1"/>
        <v>0.76300095188353489</v>
      </c>
      <c r="L34" s="158">
        <f t="shared" si="2"/>
        <v>0.72942514349426368</v>
      </c>
    </row>
    <row r="35" spans="2:12" ht="15" x14ac:dyDescent="0.2">
      <c r="B35" s="159" t="s">
        <v>140</v>
      </c>
      <c r="C35" s="140">
        <v>12221.882</v>
      </c>
      <c r="D35" s="141">
        <v>994.68499999999995</v>
      </c>
      <c r="E35" s="142">
        <f t="shared" si="0"/>
        <v>7.5260466655221431E-2</v>
      </c>
      <c r="F35" s="143"/>
      <c r="G35" s="159" t="s">
        <v>140</v>
      </c>
      <c r="H35" s="140">
        <v>5158.0039999999999</v>
      </c>
      <c r="I35" s="141">
        <v>12221.882</v>
      </c>
      <c r="J35" s="145">
        <v>18374.571</v>
      </c>
      <c r="K35" s="146">
        <f t="shared" si="1"/>
        <v>0.7192857455012146</v>
      </c>
      <c r="L35" s="147">
        <f t="shared" si="2"/>
        <v>0.66515196463634441</v>
      </c>
    </row>
    <row r="36" spans="2:12" ht="15" x14ac:dyDescent="0.2">
      <c r="B36" s="160" t="s">
        <v>55</v>
      </c>
      <c r="C36" s="140">
        <v>26005.994999999999</v>
      </c>
      <c r="D36" s="141">
        <v>1000.225</v>
      </c>
      <c r="E36" s="142">
        <f t="shared" si="0"/>
        <v>3.7036838180241442E-2</v>
      </c>
      <c r="F36" s="143"/>
      <c r="G36" s="160" t="s">
        <v>55</v>
      </c>
      <c r="H36" s="140">
        <v>4723.7920000000004</v>
      </c>
      <c r="I36" s="141">
        <v>26005.994999999999</v>
      </c>
      <c r="J36" s="145">
        <v>31730.011999999999</v>
      </c>
      <c r="K36" s="146">
        <f t="shared" si="1"/>
        <v>0.85112542661502932</v>
      </c>
      <c r="L36" s="147">
        <f t="shared" si="2"/>
        <v>0.81960243191839954</v>
      </c>
    </row>
    <row r="37" spans="2:12" ht="15" x14ac:dyDescent="0.2">
      <c r="B37" s="161" t="s">
        <v>0</v>
      </c>
      <c r="C37" s="140">
        <v>3300.4549999999999</v>
      </c>
      <c r="D37" s="141">
        <v>315.017</v>
      </c>
      <c r="E37" s="142">
        <f t="shared" si="0"/>
        <v>8.7130255745307944E-2</v>
      </c>
      <c r="F37" s="154"/>
      <c r="G37" s="159" t="s">
        <v>30</v>
      </c>
      <c r="H37" s="140">
        <v>2524.6779999999999</v>
      </c>
      <c r="I37" s="141">
        <v>3076.6</v>
      </c>
      <c r="J37" s="145">
        <v>5910.6840000000002</v>
      </c>
      <c r="K37" s="146">
        <f t="shared" si="1"/>
        <v>0.57286195641655013</v>
      </c>
      <c r="L37" s="147">
        <f t="shared" si="2"/>
        <v>0.52051505375689178</v>
      </c>
    </row>
    <row r="38" spans="2:12" ht="15" x14ac:dyDescent="0.2">
      <c r="B38" s="161" t="s">
        <v>1</v>
      </c>
      <c r="C38" s="140">
        <v>20088.767</v>
      </c>
      <c r="D38" s="141">
        <v>1043.912</v>
      </c>
      <c r="E38" s="142">
        <f t="shared" si="0"/>
        <v>4.9397996344902606E-2</v>
      </c>
      <c r="F38" s="154"/>
      <c r="G38" s="159" t="s">
        <v>31</v>
      </c>
      <c r="H38" s="140">
        <v>5593.42</v>
      </c>
      <c r="I38" s="141">
        <v>18893.107</v>
      </c>
      <c r="J38" s="145">
        <v>25489.475999999999</v>
      </c>
      <c r="K38" s="146">
        <f t="shared" si="1"/>
        <v>0.78055963174762788</v>
      </c>
      <c r="L38" s="147">
        <f t="shared" si="2"/>
        <v>0.74121205943974688</v>
      </c>
    </row>
    <row r="39" spans="2:12" ht="15" x14ac:dyDescent="0.2">
      <c r="B39" s="161" t="s">
        <v>5</v>
      </c>
      <c r="C39" s="140">
        <v>19560.072</v>
      </c>
      <c r="D39" s="141">
        <v>571.53499999999997</v>
      </c>
      <c r="E39" s="142">
        <f t="shared" si="0"/>
        <v>2.8389934295856262E-2</v>
      </c>
      <c r="F39" s="154"/>
      <c r="G39" s="159" t="s">
        <v>32</v>
      </c>
      <c r="H39" s="140">
        <v>4960.0240000000003</v>
      </c>
      <c r="I39" s="141">
        <v>18281.556</v>
      </c>
      <c r="J39" s="145">
        <v>23782.010999999999</v>
      </c>
      <c r="K39" s="146">
        <f t="shared" si="1"/>
        <v>0.79143799067286613</v>
      </c>
      <c r="L39" s="147">
        <f t="shared" si="2"/>
        <v>0.76871362981036384</v>
      </c>
    </row>
    <row r="40" spans="2:12" ht="15" x14ac:dyDescent="0.2">
      <c r="B40" s="162" t="s">
        <v>88</v>
      </c>
      <c r="C40" s="151">
        <v>24423.455000000002</v>
      </c>
      <c r="D40" s="152">
        <v>490.75099999999998</v>
      </c>
      <c r="E40" s="153">
        <f t="shared" si="0"/>
        <v>1.9697637564688994E-2</v>
      </c>
      <c r="F40" s="154"/>
      <c r="G40" s="150" t="s">
        <v>89</v>
      </c>
      <c r="H40" s="151">
        <v>2334.8049999999998</v>
      </c>
      <c r="I40" s="152">
        <v>22120.181</v>
      </c>
      <c r="J40" s="156">
        <v>24889.852999999999</v>
      </c>
      <c r="K40" s="191">
        <f t="shared" si="1"/>
        <v>0.90619450424235126</v>
      </c>
      <c r="L40" s="158">
        <f t="shared" si="2"/>
        <v>0.88872284621367592</v>
      </c>
    </row>
    <row r="41" spans="2:12" ht="16" thickBot="1" x14ac:dyDescent="0.25">
      <c r="B41" s="214" t="s">
        <v>55</v>
      </c>
      <c r="C41" s="193">
        <v>16773.746999999999</v>
      </c>
      <c r="D41" s="215">
        <v>306.04399999999998</v>
      </c>
      <c r="E41" s="194">
        <f t="shared" si="0"/>
        <v>1.7918486239088052E-2</v>
      </c>
      <c r="F41" s="216"/>
      <c r="G41" s="214" t="s">
        <v>55</v>
      </c>
      <c r="H41" s="193">
        <v>1024.7460000000001</v>
      </c>
      <c r="I41" s="215">
        <v>16773.746999999999</v>
      </c>
      <c r="J41" s="220">
        <v>18104.537</v>
      </c>
      <c r="K41" s="217">
        <f t="shared" si="1"/>
        <v>0.94339838682425303</v>
      </c>
      <c r="L41" s="195">
        <f t="shared" si="2"/>
        <v>0.92649411581196461</v>
      </c>
    </row>
    <row r="42" spans="2:12" ht="16" thickBot="1" x14ac:dyDescent="0.25">
      <c r="B42" s="130" t="s">
        <v>58</v>
      </c>
      <c r="C42" s="131">
        <v>63295.864999999998</v>
      </c>
      <c r="D42" s="132">
        <v>2148.5819999999999</v>
      </c>
      <c r="E42" s="133">
        <f t="shared" si="0"/>
        <v>3.2830623505765127E-2</v>
      </c>
      <c r="F42" s="134"/>
      <c r="G42" s="135" t="s">
        <v>59</v>
      </c>
      <c r="H42" s="131">
        <v>22525.254000000001</v>
      </c>
      <c r="I42" s="132">
        <v>58118.999000000003</v>
      </c>
      <c r="J42" s="136">
        <v>82563.237999999998</v>
      </c>
      <c r="K42" s="137">
        <f t="shared" si="1"/>
        <v>0.72717574376140626</v>
      </c>
      <c r="L42" s="138">
        <f t="shared" si="2"/>
        <v>0.70393313547126146</v>
      </c>
    </row>
    <row r="43" spans="2:12" ht="15" x14ac:dyDescent="0.2">
      <c r="B43" s="207" t="s">
        <v>84</v>
      </c>
      <c r="C43" s="140">
        <v>994.06600000000003</v>
      </c>
      <c r="D43" s="141">
        <v>112.825</v>
      </c>
      <c r="E43" s="142">
        <f t="shared" si="0"/>
        <v>0.10192963896174058</v>
      </c>
      <c r="F43" s="143"/>
      <c r="G43" s="144" t="s">
        <v>54</v>
      </c>
      <c r="H43" s="140">
        <v>3127.2629999999999</v>
      </c>
      <c r="I43" s="141">
        <v>994.06600000000003</v>
      </c>
      <c r="J43" s="145">
        <v>4234.1540000000005</v>
      </c>
      <c r="K43" s="146">
        <f t="shared" si="1"/>
        <v>0.26141963660273115</v>
      </c>
      <c r="L43" s="147">
        <f t="shared" si="2"/>
        <v>0.23477322742630521</v>
      </c>
    </row>
    <row r="44" spans="2:12" ht="15" x14ac:dyDescent="0.2">
      <c r="B44" s="139" t="s">
        <v>140</v>
      </c>
      <c r="C44" s="140">
        <v>15501.645</v>
      </c>
      <c r="D44" s="141">
        <v>768.67399999999998</v>
      </c>
      <c r="E44" s="142">
        <f t="shared" si="0"/>
        <v>4.7243941560088647E-2</v>
      </c>
      <c r="F44" s="143"/>
      <c r="G44" s="148" t="s">
        <v>18</v>
      </c>
      <c r="H44" s="140">
        <v>6394.9179999999997</v>
      </c>
      <c r="I44" s="141">
        <v>15501.645</v>
      </c>
      <c r="J44" s="145">
        <v>22665.237000000001</v>
      </c>
      <c r="K44" s="146">
        <f t="shared" si="1"/>
        <v>0.71785346872834377</v>
      </c>
      <c r="L44" s="147">
        <f t="shared" si="2"/>
        <v>0.68393924140303497</v>
      </c>
    </row>
    <row r="45" spans="2:12" ht="15" x14ac:dyDescent="0.2">
      <c r="B45" s="149" t="s">
        <v>55</v>
      </c>
      <c r="C45" s="140">
        <v>39384.881999999998</v>
      </c>
      <c r="D45" s="141">
        <v>1196.7339999999999</v>
      </c>
      <c r="E45" s="142">
        <f t="shared" si="0"/>
        <v>2.9489560001750549E-2</v>
      </c>
      <c r="F45" s="143"/>
      <c r="G45" s="149" t="s">
        <v>55</v>
      </c>
      <c r="H45" s="140">
        <v>10629.960999999999</v>
      </c>
      <c r="I45" s="141">
        <v>39384.881999999998</v>
      </c>
      <c r="J45" s="145">
        <v>51211.576999999997</v>
      </c>
      <c r="K45" s="146">
        <f t="shared" si="1"/>
        <v>0.79243050843757445</v>
      </c>
      <c r="L45" s="147">
        <f t="shared" si="2"/>
        <v>0.769062081411787</v>
      </c>
    </row>
    <row r="46" spans="2:12" ht="15" x14ac:dyDescent="0.2">
      <c r="B46" s="150" t="s">
        <v>90</v>
      </c>
      <c r="C46" s="151">
        <v>35674.574999999997</v>
      </c>
      <c r="D46" s="152">
        <v>1551.4540000000002</v>
      </c>
      <c r="E46" s="153">
        <f t="shared" si="0"/>
        <v>4.1676591397916775E-2</v>
      </c>
      <c r="F46" s="154"/>
      <c r="G46" s="155" t="s">
        <v>91</v>
      </c>
      <c r="H46" s="151">
        <v>17623.233</v>
      </c>
      <c r="I46" s="152">
        <v>33216.239000000001</v>
      </c>
      <c r="J46" s="156">
        <v>52324.004000000001</v>
      </c>
      <c r="K46" s="157">
        <f t="shared" si="1"/>
        <v>0.66319028260910617</v>
      </c>
      <c r="L46" s="158">
        <f t="shared" si="2"/>
        <v>0.63481837131577312</v>
      </c>
    </row>
    <row r="47" spans="2:12" ht="15" x14ac:dyDescent="0.2">
      <c r="B47" s="159" t="s">
        <v>140</v>
      </c>
      <c r="C47" s="140">
        <v>10395.004000000001</v>
      </c>
      <c r="D47" s="141">
        <v>652.68200000000002</v>
      </c>
      <c r="E47" s="142">
        <f t="shared" si="0"/>
        <v>5.9078616101145516E-2</v>
      </c>
      <c r="F47" s="143"/>
      <c r="G47" s="159" t="s">
        <v>140</v>
      </c>
      <c r="H47" s="140">
        <v>5655.5010000000002</v>
      </c>
      <c r="I47" s="141">
        <v>10395.004000000001</v>
      </c>
      <c r="J47" s="145">
        <v>16703.187000000002</v>
      </c>
      <c r="K47" s="146">
        <f t="shared" si="1"/>
        <v>0.66141186110171668</v>
      </c>
      <c r="L47" s="147">
        <f t="shared" si="2"/>
        <v>0.62233656367494417</v>
      </c>
    </row>
    <row r="48" spans="2:12" ht="15" x14ac:dyDescent="0.2">
      <c r="B48" s="160" t="s">
        <v>55</v>
      </c>
      <c r="C48" s="140">
        <v>20316.983</v>
      </c>
      <c r="D48" s="141">
        <v>877.96299999999997</v>
      </c>
      <c r="E48" s="142">
        <f t="shared" si="0"/>
        <v>4.1423224196938266E-2</v>
      </c>
      <c r="F48" s="143"/>
      <c r="G48" s="160" t="s">
        <v>55</v>
      </c>
      <c r="H48" s="140">
        <v>7856.125</v>
      </c>
      <c r="I48" s="141">
        <v>20316.983</v>
      </c>
      <c r="J48" s="145">
        <v>29051.071</v>
      </c>
      <c r="K48" s="146">
        <f t="shared" si="1"/>
        <v>0.72957537434678399</v>
      </c>
      <c r="L48" s="147">
        <f t="shared" si="2"/>
        <v>0.69935401004665199</v>
      </c>
    </row>
    <row r="49" spans="2:12" ht="15" x14ac:dyDescent="0.2">
      <c r="B49" s="161" t="s">
        <v>0</v>
      </c>
      <c r="C49" s="140">
        <v>2051.4450000000002</v>
      </c>
      <c r="D49" s="141">
        <v>174.083</v>
      </c>
      <c r="E49" s="142">
        <f t="shared" si="0"/>
        <v>7.8220988457570514E-2</v>
      </c>
      <c r="F49" s="154"/>
      <c r="G49" s="159" t="s">
        <v>30</v>
      </c>
      <c r="H49" s="140">
        <v>2742.7269999999999</v>
      </c>
      <c r="I49" s="141">
        <v>1897.7729999999999</v>
      </c>
      <c r="J49" s="145">
        <v>4811.2060000000001</v>
      </c>
      <c r="K49" s="146">
        <f t="shared" si="1"/>
        <v>0.42992941894402364</v>
      </c>
      <c r="L49" s="147">
        <f t="shared" si="2"/>
        <v>0.39444850210113636</v>
      </c>
    </row>
    <row r="50" spans="2:12" ht="15" x14ac:dyDescent="0.2">
      <c r="B50" s="161" t="s">
        <v>1</v>
      </c>
      <c r="C50" s="140">
        <v>14034.859</v>
      </c>
      <c r="D50" s="141">
        <v>705.38300000000004</v>
      </c>
      <c r="E50" s="142">
        <f t="shared" si="0"/>
        <v>4.7854234686241927E-2</v>
      </c>
      <c r="F50" s="154"/>
      <c r="G50" s="159" t="s">
        <v>31</v>
      </c>
      <c r="H50" s="140">
        <v>7374.433</v>
      </c>
      <c r="I50" s="141">
        <v>12967.246999999999</v>
      </c>
      <c r="J50" s="145">
        <v>21022.223000000002</v>
      </c>
      <c r="K50" s="146">
        <f t="shared" si="1"/>
        <v>0.64920774553671134</v>
      </c>
      <c r="L50" s="147">
        <f t="shared" si="2"/>
        <v>0.61683519388030461</v>
      </c>
    </row>
    <row r="51" spans="2:12" ht="15" x14ac:dyDescent="0.2">
      <c r="B51" s="161" t="s">
        <v>5</v>
      </c>
      <c r="C51" s="140">
        <v>19588.271000000001</v>
      </c>
      <c r="D51" s="141">
        <v>671.98800000000006</v>
      </c>
      <c r="E51" s="142">
        <f t="shared" si="0"/>
        <v>3.3167789217304677E-2</v>
      </c>
      <c r="F51" s="154"/>
      <c r="G51" s="159" t="s">
        <v>32</v>
      </c>
      <c r="H51" s="140">
        <v>7506.0730000000003</v>
      </c>
      <c r="I51" s="141">
        <v>18351.219000000001</v>
      </c>
      <c r="J51" s="145">
        <v>26490.575000000001</v>
      </c>
      <c r="K51" s="146">
        <f t="shared" si="1"/>
        <v>0.71665118631815272</v>
      </c>
      <c r="L51" s="147">
        <f t="shared" si="2"/>
        <v>0.69274521221226792</v>
      </c>
    </row>
    <row r="52" spans="2:12" ht="15" x14ac:dyDescent="0.2">
      <c r="B52" s="162" t="s">
        <v>88</v>
      </c>
      <c r="C52" s="151">
        <v>26627.223000000002</v>
      </c>
      <c r="D52" s="152">
        <v>484.303</v>
      </c>
      <c r="E52" s="153">
        <f t="shared" si="0"/>
        <v>1.7863361877896507E-2</v>
      </c>
      <c r="F52" s="154"/>
      <c r="G52" s="150" t="s">
        <v>89</v>
      </c>
      <c r="H52" s="151">
        <v>4902.0209999999997</v>
      </c>
      <c r="I52" s="152">
        <v>24902.76</v>
      </c>
      <c r="J52" s="156">
        <v>30239.234</v>
      </c>
      <c r="K52" s="191">
        <f t="shared" si="1"/>
        <v>0.83789202464586232</v>
      </c>
      <c r="L52" s="158">
        <f t="shared" si="2"/>
        <v>0.82352482870432497</v>
      </c>
    </row>
    <row r="53" spans="2:12" ht="16" thickBot="1" x14ac:dyDescent="0.25">
      <c r="B53" s="214" t="s">
        <v>55</v>
      </c>
      <c r="C53" s="193">
        <v>19067.899000000001</v>
      </c>
      <c r="D53" s="215">
        <v>318.77100000000002</v>
      </c>
      <c r="E53" s="194">
        <f t="shared" si="0"/>
        <v>1.6442792908735744E-2</v>
      </c>
      <c r="F53" s="216"/>
      <c r="G53" s="214" t="s">
        <v>55</v>
      </c>
      <c r="H53" s="193">
        <v>2773.8359999999998</v>
      </c>
      <c r="I53" s="215">
        <v>19067.899000000001</v>
      </c>
      <c r="J53" s="220">
        <v>22160.506000000001</v>
      </c>
      <c r="K53" s="217">
        <f t="shared" si="1"/>
        <v>0.87482975343613545</v>
      </c>
      <c r="L53" s="195">
        <f t="shared" si="2"/>
        <v>0.86044510896998472</v>
      </c>
    </row>
    <row r="54" spans="2:12" ht="16" thickBot="1" x14ac:dyDescent="0.25">
      <c r="B54" s="130" t="s">
        <v>60</v>
      </c>
      <c r="C54" s="131">
        <v>93594.801999999996</v>
      </c>
      <c r="D54" s="132">
        <v>2626.607</v>
      </c>
      <c r="E54" s="133">
        <f t="shared" si="0"/>
        <v>2.7297532090805279E-2</v>
      </c>
      <c r="F54" s="134"/>
      <c r="G54" s="135" t="s">
        <v>61</v>
      </c>
      <c r="H54" s="131">
        <v>24588.981</v>
      </c>
      <c r="I54" s="132">
        <v>84677.418999999994</v>
      </c>
      <c r="J54" s="136">
        <v>111569.43700000001</v>
      </c>
      <c r="K54" s="137">
        <f t="shared" si="1"/>
        <v>0.77960827211129513</v>
      </c>
      <c r="L54" s="138">
        <f t="shared" si="2"/>
        <v>0.75896608674291322</v>
      </c>
    </row>
    <row r="55" spans="2:12" ht="15" x14ac:dyDescent="0.2">
      <c r="B55" s="207" t="s">
        <v>84</v>
      </c>
      <c r="C55" s="140">
        <v>1138.5329999999999</v>
      </c>
      <c r="D55" s="141">
        <v>137.52000000000001</v>
      </c>
      <c r="E55" s="142">
        <f t="shared" si="0"/>
        <v>0.10776981833826653</v>
      </c>
      <c r="F55" s="143"/>
      <c r="G55" s="144" t="s">
        <v>54</v>
      </c>
      <c r="H55" s="140">
        <v>3320.799</v>
      </c>
      <c r="I55" s="141">
        <v>1138.5329999999999</v>
      </c>
      <c r="J55" s="145">
        <v>4596.8519999999999</v>
      </c>
      <c r="K55" s="146">
        <f t="shared" si="1"/>
        <v>0.27759279611351417</v>
      </c>
      <c r="L55" s="147">
        <f t="shared" si="2"/>
        <v>0.24767667090434931</v>
      </c>
    </row>
    <row r="56" spans="2:12" ht="15" x14ac:dyDescent="0.2">
      <c r="B56" s="139" t="s">
        <v>140</v>
      </c>
      <c r="C56" s="140">
        <v>19230.848999999998</v>
      </c>
      <c r="D56" s="141">
        <v>867.13599999999997</v>
      </c>
      <c r="E56" s="142">
        <f t="shared" si="0"/>
        <v>4.3145419802034887E-2</v>
      </c>
      <c r="F56" s="143"/>
      <c r="G56" s="148" t="s">
        <v>18</v>
      </c>
      <c r="H56" s="140">
        <v>6613.0069999999996</v>
      </c>
      <c r="I56" s="141">
        <v>19230.848999999998</v>
      </c>
      <c r="J56" s="145">
        <v>26710.991999999998</v>
      </c>
      <c r="K56" s="146">
        <f t="shared" si="1"/>
        <v>0.75242375872824196</v>
      </c>
      <c r="L56" s="147">
        <f t="shared" si="2"/>
        <v>0.71996011978888685</v>
      </c>
    </row>
    <row r="57" spans="2:12" ht="15" x14ac:dyDescent="0.2">
      <c r="B57" s="149" t="s">
        <v>55</v>
      </c>
      <c r="C57" s="140">
        <v>56924.546999999999</v>
      </c>
      <c r="D57" s="141">
        <v>1377.04</v>
      </c>
      <c r="E57" s="142">
        <f t="shared" si="0"/>
        <v>2.3619254137970547E-2</v>
      </c>
      <c r="F57" s="143"/>
      <c r="G57" s="149" t="s">
        <v>55</v>
      </c>
      <c r="H57" s="140">
        <v>10298.375</v>
      </c>
      <c r="I57" s="141">
        <v>56924.546999999999</v>
      </c>
      <c r="J57" s="145">
        <v>68599.962</v>
      </c>
      <c r="K57" s="146">
        <f t="shared" si="1"/>
        <v>0.84987783229384295</v>
      </c>
      <c r="L57" s="147">
        <f t="shared" si="2"/>
        <v>0.82980435178666712</v>
      </c>
    </row>
    <row r="58" spans="2:12" ht="15" x14ac:dyDescent="0.2">
      <c r="B58" s="150" t="s">
        <v>90</v>
      </c>
      <c r="C58" s="151">
        <v>52271.947</v>
      </c>
      <c r="D58" s="152">
        <v>1830.4259999999999</v>
      </c>
      <c r="E58" s="153">
        <f t="shared" si="0"/>
        <v>3.3832637987986219E-2</v>
      </c>
      <c r="F58" s="154"/>
      <c r="G58" s="155" t="s">
        <v>91</v>
      </c>
      <c r="H58" s="151">
        <v>19067.152000000002</v>
      </c>
      <c r="I58" s="152">
        <v>48091.078999999998</v>
      </c>
      <c r="J58" s="156">
        <v>68885.366999999998</v>
      </c>
      <c r="K58" s="157">
        <f t="shared" si="1"/>
        <v>0.72320461034924877</v>
      </c>
      <c r="L58" s="158">
        <f t="shared" si="2"/>
        <v>0.69813199949998084</v>
      </c>
    </row>
    <row r="59" spans="2:12" ht="15" x14ac:dyDescent="0.2">
      <c r="B59" s="159" t="s">
        <v>140</v>
      </c>
      <c r="C59" s="140">
        <v>12824.466</v>
      </c>
      <c r="D59" s="141">
        <v>735.21699999999998</v>
      </c>
      <c r="E59" s="142">
        <f t="shared" si="0"/>
        <v>5.4220810324253153E-2</v>
      </c>
      <c r="F59" s="143"/>
      <c r="G59" s="159" t="s">
        <v>140</v>
      </c>
      <c r="H59" s="140">
        <v>5893.68</v>
      </c>
      <c r="I59" s="141">
        <v>12824.466</v>
      </c>
      <c r="J59" s="145">
        <v>19453.363000000001</v>
      </c>
      <c r="K59" s="146">
        <f t="shared" si="1"/>
        <v>0.69703541747511732</v>
      </c>
      <c r="L59" s="147">
        <f t="shared" si="2"/>
        <v>0.65924159231491231</v>
      </c>
    </row>
    <row r="60" spans="2:12" ht="15" x14ac:dyDescent="0.2">
      <c r="B60" s="160" t="s">
        <v>55</v>
      </c>
      <c r="C60" s="140">
        <v>29566.488000000001</v>
      </c>
      <c r="D60" s="141">
        <v>976.26</v>
      </c>
      <c r="E60" s="142">
        <f t="shared" si="0"/>
        <v>3.1963725071496515E-2</v>
      </c>
      <c r="F60" s="143"/>
      <c r="G60" s="160" t="s">
        <v>55</v>
      </c>
      <c r="H60" s="140">
        <v>7511.2979999999998</v>
      </c>
      <c r="I60" s="141">
        <v>29566.488000000001</v>
      </c>
      <c r="J60" s="145">
        <v>38054.046000000002</v>
      </c>
      <c r="K60" s="146">
        <f t="shared" si="1"/>
        <v>0.8026149965761854</v>
      </c>
      <c r="L60" s="147">
        <f t="shared" si="2"/>
        <v>0.77696043148736404</v>
      </c>
    </row>
    <row r="61" spans="2:12" ht="15" x14ac:dyDescent="0.2">
      <c r="B61" s="161" t="s">
        <v>0</v>
      </c>
      <c r="C61" s="140">
        <v>3096.2420000000002</v>
      </c>
      <c r="D61" s="141">
        <v>227.40299999999999</v>
      </c>
      <c r="E61" s="142">
        <f t="shared" si="0"/>
        <v>6.8419762038364501E-2</v>
      </c>
      <c r="F61" s="154"/>
      <c r="G61" s="159" t="s">
        <v>30</v>
      </c>
      <c r="H61" s="140">
        <v>2814.6080000000002</v>
      </c>
      <c r="I61" s="141">
        <v>2856.471</v>
      </c>
      <c r="J61" s="145">
        <v>5894.1589999999997</v>
      </c>
      <c r="K61" s="146">
        <f t="shared" si="1"/>
        <v>0.52247504690660695</v>
      </c>
      <c r="L61" s="147">
        <f t="shared" si="2"/>
        <v>0.48462740825281436</v>
      </c>
    </row>
    <row r="62" spans="2:12" ht="15" x14ac:dyDescent="0.2">
      <c r="B62" s="161" t="s">
        <v>1</v>
      </c>
      <c r="C62" s="140">
        <v>22618.742999999999</v>
      </c>
      <c r="D62" s="141">
        <v>881.33299999999997</v>
      </c>
      <c r="E62" s="142">
        <f t="shared" si="0"/>
        <v>3.7503410627267759E-2</v>
      </c>
      <c r="F62" s="154"/>
      <c r="G62" s="159" t="s">
        <v>31</v>
      </c>
      <c r="H62" s="140">
        <v>8191.0290000000005</v>
      </c>
      <c r="I62" s="141">
        <v>20769.944</v>
      </c>
      <c r="J62" s="145">
        <v>29792.725999999999</v>
      </c>
      <c r="K62" s="146">
        <f t="shared" si="1"/>
        <v>0.72506614534030889</v>
      </c>
      <c r="L62" s="147">
        <f t="shared" si="2"/>
        <v>0.69714815623115522</v>
      </c>
    </row>
    <row r="63" spans="2:12" ht="15" x14ac:dyDescent="0.2">
      <c r="B63" s="161" t="s">
        <v>5</v>
      </c>
      <c r="C63" s="140">
        <v>26556.962</v>
      </c>
      <c r="D63" s="141">
        <v>721.69</v>
      </c>
      <c r="E63" s="142">
        <f t="shared" si="0"/>
        <v>2.645621931758212E-2</v>
      </c>
      <c r="F63" s="154"/>
      <c r="G63" s="159" t="s">
        <v>32</v>
      </c>
      <c r="H63" s="140">
        <v>8061.5150000000003</v>
      </c>
      <c r="I63" s="141">
        <v>24464.664000000001</v>
      </c>
      <c r="J63" s="145">
        <v>33198.482000000004</v>
      </c>
      <c r="K63" s="146">
        <f t="shared" si="1"/>
        <v>0.7571721803424627</v>
      </c>
      <c r="L63" s="147">
        <f t="shared" si="2"/>
        <v>0.73692116404599461</v>
      </c>
    </row>
    <row r="64" spans="2:12" ht="15" x14ac:dyDescent="0.2">
      <c r="B64" s="162" t="s">
        <v>88</v>
      </c>
      <c r="C64" s="151">
        <v>40184.322</v>
      </c>
      <c r="D64" s="152">
        <v>658.65899999999999</v>
      </c>
      <c r="E64" s="153">
        <f t="shared" si="0"/>
        <v>1.6126614264517079E-2</v>
      </c>
      <c r="F64" s="154"/>
      <c r="G64" s="150" t="s">
        <v>89</v>
      </c>
      <c r="H64" s="151">
        <v>5521.8289999999997</v>
      </c>
      <c r="I64" s="152">
        <v>36586.339999999997</v>
      </c>
      <c r="J64" s="156">
        <v>42684.07</v>
      </c>
      <c r="K64" s="191">
        <f t="shared" si="1"/>
        <v>0.87063489962414553</v>
      </c>
      <c r="L64" s="158">
        <f t="shared" si="2"/>
        <v>0.85714272326889163</v>
      </c>
    </row>
    <row r="65" spans="2:12" ht="16" thickBot="1" x14ac:dyDescent="0.25">
      <c r="B65" s="214" t="s">
        <v>55</v>
      </c>
      <c r="C65" s="193">
        <v>27358.059000000001</v>
      </c>
      <c r="D65" s="215">
        <v>400.78</v>
      </c>
      <c r="E65" s="194">
        <f t="shared" si="0"/>
        <v>1.4437923718639672E-2</v>
      </c>
      <c r="F65" s="216"/>
      <c r="G65" s="214" t="s">
        <v>55</v>
      </c>
      <c r="H65" s="193">
        <v>2787.0770000000002</v>
      </c>
      <c r="I65" s="215">
        <v>27358.059000000001</v>
      </c>
      <c r="J65" s="220">
        <v>30545.916000000001</v>
      </c>
      <c r="K65" s="217">
        <f t="shared" si="1"/>
        <v>0.90875778614725444</v>
      </c>
      <c r="L65" s="195">
        <f t="shared" si="2"/>
        <v>0.89563721055214063</v>
      </c>
    </row>
    <row r="66" spans="2:12" ht="16" thickBot="1" x14ac:dyDescent="0.25">
      <c r="B66" s="130" t="s">
        <v>62</v>
      </c>
      <c r="C66" s="131">
        <v>49288.938000000002</v>
      </c>
      <c r="D66" s="132">
        <v>1506.653</v>
      </c>
      <c r="E66" s="133">
        <f t="shared" si="0"/>
        <v>2.966109794844202E-2</v>
      </c>
      <c r="F66" s="134"/>
      <c r="G66" s="135" t="s">
        <v>63</v>
      </c>
      <c r="H66" s="131">
        <v>9627.4650000000001</v>
      </c>
      <c r="I66" s="132">
        <v>44491.466999999997</v>
      </c>
      <c r="J66" s="136">
        <v>55441.576000000001</v>
      </c>
      <c r="K66" s="137">
        <f t="shared" si="1"/>
        <v>0.82634936279589177</v>
      </c>
      <c r="L66" s="138">
        <f t="shared" si="2"/>
        <v>0.80249282596151306</v>
      </c>
    </row>
    <row r="67" spans="2:12" ht="15" x14ac:dyDescent="0.2">
      <c r="B67" s="207" t="s">
        <v>84</v>
      </c>
      <c r="C67" s="140">
        <v>505.92</v>
      </c>
      <c r="D67" s="141">
        <v>78.671000000000006</v>
      </c>
      <c r="E67" s="142">
        <f t="shared" si="0"/>
        <v>0.13457442895973426</v>
      </c>
      <c r="F67" s="143"/>
      <c r="G67" s="144" t="s">
        <v>54</v>
      </c>
      <c r="H67" s="140">
        <v>1710.1030000000001</v>
      </c>
      <c r="I67" s="141">
        <v>505.92</v>
      </c>
      <c r="J67" s="145">
        <v>2294.694</v>
      </c>
      <c r="K67" s="146">
        <f t="shared" si="1"/>
        <v>0.25475771497201799</v>
      </c>
      <c r="L67" s="147">
        <f t="shared" si="2"/>
        <v>0.22047384095657199</v>
      </c>
    </row>
    <row r="68" spans="2:12" ht="15" x14ac:dyDescent="0.2">
      <c r="B68" s="139" t="s">
        <v>140</v>
      </c>
      <c r="C68" s="140">
        <v>9930.2839999999997</v>
      </c>
      <c r="D68" s="141">
        <v>555.60500000000002</v>
      </c>
      <c r="E68" s="142">
        <f t="shared" si="0"/>
        <v>5.2985970002161958E-2</v>
      </c>
      <c r="F68" s="143"/>
      <c r="G68" s="148" t="s">
        <v>18</v>
      </c>
      <c r="H68" s="140">
        <v>3054.1880000000001</v>
      </c>
      <c r="I68" s="141">
        <v>9930.2839999999997</v>
      </c>
      <c r="J68" s="145">
        <v>13540.076999999999</v>
      </c>
      <c r="K68" s="146">
        <f t="shared" si="1"/>
        <v>0.77443348365005604</v>
      </c>
      <c r="L68" s="147">
        <f t="shared" si="2"/>
        <v>0.73339937431670443</v>
      </c>
    </row>
    <row r="69" spans="2:12" ht="15" x14ac:dyDescent="0.2">
      <c r="B69" s="149" t="s">
        <v>55</v>
      </c>
      <c r="C69" s="140">
        <v>30016.164000000001</v>
      </c>
      <c r="D69" s="141">
        <v>757.92100000000005</v>
      </c>
      <c r="E69" s="142">
        <f t="shared" si="0"/>
        <v>2.4628547038847787E-2</v>
      </c>
      <c r="F69" s="143"/>
      <c r="G69" s="149" t="s">
        <v>55</v>
      </c>
      <c r="H69" s="140">
        <v>3404.7939999999999</v>
      </c>
      <c r="I69" s="141">
        <v>30016.164000000001</v>
      </c>
      <c r="J69" s="145">
        <v>34178.879000000001</v>
      </c>
      <c r="K69" s="146">
        <f t="shared" si="1"/>
        <v>0.90038309916483794</v>
      </c>
      <c r="L69" s="147">
        <f t="shared" si="2"/>
        <v>0.87820797165407327</v>
      </c>
    </row>
    <row r="70" spans="2:12" ht="15" x14ac:dyDescent="0.2">
      <c r="B70" s="150" t="s">
        <v>90</v>
      </c>
      <c r="C70" s="151">
        <v>29178.010000000002</v>
      </c>
      <c r="D70" s="152">
        <v>1073.8</v>
      </c>
      <c r="E70" s="153">
        <f t="shared" si="0"/>
        <v>3.5495396804356497E-2</v>
      </c>
      <c r="F70" s="154"/>
      <c r="G70" s="155" t="s">
        <v>91</v>
      </c>
      <c r="H70" s="151">
        <v>7903.5129999999999</v>
      </c>
      <c r="I70" s="152">
        <v>26985.686999999998</v>
      </c>
      <c r="J70" s="156">
        <v>35904.811000000002</v>
      </c>
      <c r="K70" s="157">
        <f t="shared" si="1"/>
        <v>0.77987593361792107</v>
      </c>
      <c r="L70" s="158">
        <f t="shared" si="2"/>
        <v>0.75158972428513815</v>
      </c>
    </row>
    <row r="71" spans="2:12" ht="15" x14ac:dyDescent="0.2">
      <c r="B71" s="159" t="s">
        <v>140</v>
      </c>
      <c r="C71" s="140">
        <v>7137.2439999999997</v>
      </c>
      <c r="D71" s="141">
        <v>479.97899999999998</v>
      </c>
      <c r="E71" s="142">
        <f t="shared" si="0"/>
        <v>6.301233402251713E-2</v>
      </c>
      <c r="F71" s="143"/>
      <c r="G71" s="159" t="s">
        <v>140</v>
      </c>
      <c r="H71" s="140">
        <v>2802.2249999999999</v>
      </c>
      <c r="I71" s="141">
        <v>7137.2439999999997</v>
      </c>
      <c r="J71" s="145">
        <v>10419.448</v>
      </c>
      <c r="K71" s="146">
        <f t="shared" si="1"/>
        <v>0.73105820960956858</v>
      </c>
      <c r="L71" s="147">
        <f t="shared" si="2"/>
        <v>0.68499252551574707</v>
      </c>
    </row>
    <row r="72" spans="2:12" ht="15" x14ac:dyDescent="0.2">
      <c r="B72" s="160" t="s">
        <v>55</v>
      </c>
      <c r="C72" s="140">
        <v>17061.615000000002</v>
      </c>
      <c r="D72" s="141">
        <v>555.99199999999996</v>
      </c>
      <c r="E72" s="142">
        <f t="shared" si="0"/>
        <v>3.1558883110515516E-2</v>
      </c>
      <c r="F72" s="143"/>
      <c r="G72" s="160" t="s">
        <v>55</v>
      </c>
      <c r="H72" s="140">
        <v>2695.4839999999999</v>
      </c>
      <c r="I72" s="141">
        <v>17061.615000000002</v>
      </c>
      <c r="J72" s="145">
        <v>20313.091</v>
      </c>
      <c r="K72" s="146">
        <f t="shared" si="1"/>
        <v>0.86730311009781813</v>
      </c>
      <c r="L72" s="147">
        <f t="shared" si="2"/>
        <v>0.83993199262485463</v>
      </c>
    </row>
    <row r="73" spans="2:12" ht="15" x14ac:dyDescent="0.2">
      <c r="B73" s="161" t="s">
        <v>0</v>
      </c>
      <c r="C73" s="140">
        <v>2037.52</v>
      </c>
      <c r="D73" s="141">
        <v>156.38999999999999</v>
      </c>
      <c r="E73" s="142">
        <f t="shared" si="0"/>
        <v>7.1283689850540816E-2</v>
      </c>
      <c r="F73" s="154"/>
      <c r="G73" s="159" t="s">
        <v>30</v>
      </c>
      <c r="H73" s="140">
        <v>1397.088</v>
      </c>
      <c r="I73" s="141">
        <v>1879.69</v>
      </c>
      <c r="J73" s="145">
        <v>3429.36</v>
      </c>
      <c r="K73" s="146">
        <f t="shared" si="1"/>
        <v>0.59260969976905309</v>
      </c>
      <c r="L73" s="147">
        <f t="shared" si="2"/>
        <v>0.54811684979121467</v>
      </c>
    </row>
    <row r="74" spans="2:12" ht="15" x14ac:dyDescent="0.2">
      <c r="B74" s="161" t="s">
        <v>1</v>
      </c>
      <c r="C74" s="140">
        <v>13581.296</v>
      </c>
      <c r="D74" s="141">
        <v>562.35</v>
      </c>
      <c r="E74" s="142">
        <f t="shared" si="0"/>
        <v>3.975990349305971E-2</v>
      </c>
      <c r="F74" s="154"/>
      <c r="G74" s="159" t="s">
        <v>31</v>
      </c>
      <c r="H74" s="140">
        <v>3431.5360000000001</v>
      </c>
      <c r="I74" s="141">
        <v>12625.248</v>
      </c>
      <c r="J74" s="145">
        <v>16588.903999999999</v>
      </c>
      <c r="K74" s="146">
        <f t="shared" si="1"/>
        <v>0.79314269345340715</v>
      </c>
      <c r="L74" s="147">
        <f t="shared" si="2"/>
        <v>0.76106583050935739</v>
      </c>
    </row>
    <row r="75" spans="2:12" ht="15" x14ac:dyDescent="0.2">
      <c r="B75" s="161" t="s">
        <v>5</v>
      </c>
      <c r="C75" s="140">
        <v>13559.194</v>
      </c>
      <c r="D75" s="141">
        <v>355.06</v>
      </c>
      <c r="E75" s="142">
        <f t="shared" ref="E75:E144" si="3">D75/(C75+D75)</f>
        <v>2.5517717299109247E-2</v>
      </c>
      <c r="F75" s="154"/>
      <c r="G75" s="159" t="s">
        <v>32</v>
      </c>
      <c r="H75" s="140">
        <v>3074.8890000000001</v>
      </c>
      <c r="I75" s="141">
        <v>12480.749</v>
      </c>
      <c r="J75" s="145">
        <v>15886.547</v>
      </c>
      <c r="K75" s="146">
        <f t="shared" si="1"/>
        <v>0.80644698939297499</v>
      </c>
      <c r="L75" s="147">
        <f t="shared" si="2"/>
        <v>0.78561747873845711</v>
      </c>
    </row>
    <row r="76" spans="2:12" ht="15" x14ac:dyDescent="0.2">
      <c r="B76" s="162" t="s">
        <v>88</v>
      </c>
      <c r="C76" s="151">
        <v>19605.008000000002</v>
      </c>
      <c r="D76" s="152">
        <v>354.18200000000002</v>
      </c>
      <c r="E76" s="153">
        <f t="shared" si="3"/>
        <v>1.7745309303634063E-2</v>
      </c>
      <c r="F76" s="154"/>
      <c r="G76" s="150" t="s">
        <v>89</v>
      </c>
      <c r="H76" s="151">
        <v>1723.952</v>
      </c>
      <c r="I76" s="152">
        <v>17505.78</v>
      </c>
      <c r="J76" s="156">
        <v>19536.764999999999</v>
      </c>
      <c r="K76" s="191">
        <f t="shared" ref="K76:K145" si="4">(J76-H76)/J76</f>
        <v>0.911758574154933</v>
      </c>
      <c r="L76" s="158">
        <f t="shared" ref="L76:L145" si="5">I76/J76</f>
        <v>0.89604292215215775</v>
      </c>
    </row>
    <row r="77" spans="2:12" ht="16" thickBot="1" x14ac:dyDescent="0.25">
      <c r="B77" s="214" t="s">
        <v>55</v>
      </c>
      <c r="C77" s="193">
        <v>12954.549000000001</v>
      </c>
      <c r="D77" s="215">
        <v>201.929</v>
      </c>
      <c r="E77" s="194">
        <f t="shared" si="3"/>
        <v>1.5348256577482209E-2</v>
      </c>
      <c r="F77" s="216"/>
      <c r="G77" s="214" t="s">
        <v>55</v>
      </c>
      <c r="H77" s="193">
        <v>709.31</v>
      </c>
      <c r="I77" s="215">
        <v>12954.549000000001</v>
      </c>
      <c r="J77" s="220">
        <v>13865.788</v>
      </c>
      <c r="K77" s="217">
        <f t="shared" si="4"/>
        <v>0.94884459505655216</v>
      </c>
      <c r="L77" s="195">
        <f t="shared" si="5"/>
        <v>0.93428148475946704</v>
      </c>
    </row>
    <row r="78" spans="2:12" ht="16" thickBot="1" x14ac:dyDescent="0.25">
      <c r="B78" s="130" t="s">
        <v>64</v>
      </c>
      <c r="C78" s="131">
        <v>44305.864000000001</v>
      </c>
      <c r="D78" s="132">
        <v>1119.954</v>
      </c>
      <c r="E78" s="133">
        <f t="shared" si="3"/>
        <v>2.4654569786723486E-2</v>
      </c>
      <c r="F78" s="134"/>
      <c r="G78" s="135" t="s">
        <v>65</v>
      </c>
      <c r="H78" s="131">
        <v>14961.516</v>
      </c>
      <c r="I78" s="132">
        <v>40185.951999999997</v>
      </c>
      <c r="J78" s="136">
        <v>56127.860999999997</v>
      </c>
      <c r="K78" s="137">
        <f t="shared" si="4"/>
        <v>0.73343869277327356</v>
      </c>
      <c r="L78" s="138">
        <f t="shared" si="5"/>
        <v>0.71597155644324306</v>
      </c>
    </row>
    <row r="79" spans="2:12" ht="15" x14ac:dyDescent="0.2">
      <c r="B79" s="207" t="s">
        <v>84</v>
      </c>
      <c r="C79" s="140">
        <v>632.61300000000006</v>
      </c>
      <c r="D79" s="141">
        <v>58.848999999999997</v>
      </c>
      <c r="E79" s="142">
        <f t="shared" si="3"/>
        <v>8.5108075353381663E-2</v>
      </c>
      <c r="F79" s="143"/>
      <c r="G79" s="144" t="s">
        <v>54</v>
      </c>
      <c r="H79" s="140">
        <v>1610.6959999999999</v>
      </c>
      <c r="I79" s="141">
        <v>632.61300000000006</v>
      </c>
      <c r="J79" s="145">
        <v>2302.1579999999999</v>
      </c>
      <c r="K79" s="146">
        <f t="shared" si="4"/>
        <v>0.30035384191701875</v>
      </c>
      <c r="L79" s="147">
        <f t="shared" si="5"/>
        <v>0.27479130450646744</v>
      </c>
    </row>
    <row r="80" spans="2:12" ht="15" x14ac:dyDescent="0.2">
      <c r="B80" s="139" t="s">
        <v>140</v>
      </c>
      <c r="C80" s="140">
        <v>9300.5650000000005</v>
      </c>
      <c r="D80" s="141">
        <v>311.53100000000001</v>
      </c>
      <c r="E80" s="142">
        <f t="shared" si="3"/>
        <v>3.2410308844189648E-2</v>
      </c>
      <c r="F80" s="143"/>
      <c r="G80" s="148" t="s">
        <v>18</v>
      </c>
      <c r="H80" s="140">
        <v>3558.819</v>
      </c>
      <c r="I80" s="141">
        <v>9300.5650000000005</v>
      </c>
      <c r="J80" s="145">
        <v>13170.915000000001</v>
      </c>
      <c r="K80" s="146">
        <f t="shared" si="4"/>
        <v>0.72979713254546097</v>
      </c>
      <c r="L80" s="147">
        <f t="shared" si="5"/>
        <v>0.70614418208605856</v>
      </c>
    </row>
    <row r="81" spans="1:12" ht="15" x14ac:dyDescent="0.2">
      <c r="B81" s="149" t="s">
        <v>55</v>
      </c>
      <c r="C81" s="140">
        <v>26908.383000000002</v>
      </c>
      <c r="D81" s="141">
        <v>619.11900000000003</v>
      </c>
      <c r="E81" s="142">
        <f t="shared" si="3"/>
        <v>2.2490925620494005E-2</v>
      </c>
      <c r="F81" s="143"/>
      <c r="G81" s="149" t="s">
        <v>55</v>
      </c>
      <c r="H81" s="140">
        <v>6893.5810000000001</v>
      </c>
      <c r="I81" s="141">
        <v>26908.383000000002</v>
      </c>
      <c r="J81" s="145">
        <v>34421.082999999999</v>
      </c>
      <c r="K81" s="146">
        <f t="shared" si="4"/>
        <v>0.79972794580577267</v>
      </c>
      <c r="L81" s="147">
        <f t="shared" si="5"/>
        <v>0.78174132406002461</v>
      </c>
    </row>
    <row r="82" spans="1:12" ht="15" x14ac:dyDescent="0.2">
      <c r="B82" s="150" t="s">
        <v>90</v>
      </c>
      <c r="C82" s="151">
        <v>23093.936999999998</v>
      </c>
      <c r="D82" s="152">
        <v>756.62599999999998</v>
      </c>
      <c r="E82" s="153">
        <f t="shared" si="3"/>
        <v>3.1723611723547158E-2</v>
      </c>
      <c r="F82" s="154"/>
      <c r="G82" s="155" t="s">
        <v>91</v>
      </c>
      <c r="H82" s="151">
        <v>11163.639000000001</v>
      </c>
      <c r="I82" s="152">
        <v>21105.392</v>
      </c>
      <c r="J82" s="156">
        <v>32980.555999999997</v>
      </c>
      <c r="K82" s="157">
        <f t="shared" si="4"/>
        <v>0.66150846577601652</v>
      </c>
      <c r="L82" s="158">
        <f t="shared" si="5"/>
        <v>0.63993439043295697</v>
      </c>
    </row>
    <row r="83" spans="1:12" ht="15" x14ac:dyDescent="0.2">
      <c r="B83" s="159" t="s">
        <v>140</v>
      </c>
      <c r="C83" s="140">
        <v>5687.2219999999998</v>
      </c>
      <c r="D83" s="141">
        <v>255.238</v>
      </c>
      <c r="E83" s="142">
        <f t="shared" si="3"/>
        <v>4.2951572244491337E-2</v>
      </c>
      <c r="F83" s="143"/>
      <c r="G83" s="159" t="s">
        <v>140</v>
      </c>
      <c r="H83" s="140">
        <v>3091.4549999999999</v>
      </c>
      <c r="I83" s="141">
        <v>5687.2219999999998</v>
      </c>
      <c r="J83" s="145">
        <v>9033.9150000000009</v>
      </c>
      <c r="K83" s="146">
        <f t="shared" si="4"/>
        <v>0.65779454422584227</v>
      </c>
      <c r="L83" s="147">
        <f t="shared" si="5"/>
        <v>0.62954123433749365</v>
      </c>
    </row>
    <row r="84" spans="1:12" ht="15" x14ac:dyDescent="0.2">
      <c r="A84" s="15"/>
      <c r="B84" s="160" t="s">
        <v>55</v>
      </c>
      <c r="C84" s="140">
        <v>12504.873</v>
      </c>
      <c r="D84" s="141">
        <v>420.26799999999997</v>
      </c>
      <c r="E84" s="142">
        <f t="shared" si="3"/>
        <v>3.2515544704696066E-2</v>
      </c>
      <c r="F84" s="143"/>
      <c r="G84" s="160" t="s">
        <v>55</v>
      </c>
      <c r="H84" s="140">
        <v>4815.8140000000003</v>
      </c>
      <c r="I84" s="141">
        <v>12504.873</v>
      </c>
      <c r="J84" s="145">
        <v>17740.955000000002</v>
      </c>
      <c r="K84" s="146">
        <f t="shared" si="4"/>
        <v>0.72854820949605026</v>
      </c>
      <c r="L84" s="147">
        <f t="shared" si="5"/>
        <v>0.70485906762065509</v>
      </c>
    </row>
    <row r="85" spans="1:12" ht="15" x14ac:dyDescent="0.2">
      <c r="A85" s="15"/>
      <c r="B85" s="161" t="s">
        <v>0</v>
      </c>
      <c r="C85" s="140">
        <v>1058.722</v>
      </c>
      <c r="D85" s="141">
        <v>71.013000000000005</v>
      </c>
      <c r="E85" s="142">
        <f t="shared" si="3"/>
        <v>6.2858103891620609E-2</v>
      </c>
      <c r="F85" s="154"/>
      <c r="G85" s="159" t="s">
        <v>30</v>
      </c>
      <c r="H85" s="140">
        <v>1417.52</v>
      </c>
      <c r="I85" s="141">
        <v>976.78099999999995</v>
      </c>
      <c r="J85" s="145">
        <v>2464.799</v>
      </c>
      <c r="K85" s="146">
        <f t="shared" si="4"/>
        <v>0.42489428144039332</v>
      </c>
      <c r="L85" s="147">
        <f t="shared" si="5"/>
        <v>0.39629235487356168</v>
      </c>
    </row>
    <row r="86" spans="1:12" ht="15" x14ac:dyDescent="0.2">
      <c r="A86" s="15"/>
      <c r="B86" s="161" t="s">
        <v>1</v>
      </c>
      <c r="C86" s="140">
        <v>9037.4470000000001</v>
      </c>
      <c r="D86" s="141">
        <v>318.983</v>
      </c>
      <c r="E86" s="142">
        <f t="shared" si="3"/>
        <v>3.4092383526622867E-2</v>
      </c>
      <c r="F86" s="154"/>
      <c r="G86" s="159" t="s">
        <v>31</v>
      </c>
      <c r="H86" s="140">
        <v>4759.4930000000004</v>
      </c>
      <c r="I86" s="141">
        <v>8144.6959999999999</v>
      </c>
      <c r="J86" s="145">
        <v>13203.822</v>
      </c>
      <c r="K86" s="146">
        <f t="shared" si="4"/>
        <v>0.63953671898939557</v>
      </c>
      <c r="L86" s="147">
        <f t="shared" si="5"/>
        <v>0.61684381991820247</v>
      </c>
    </row>
    <row r="87" spans="1:12" ht="15" x14ac:dyDescent="0.2">
      <c r="A87" s="15"/>
      <c r="B87" s="161" t="s">
        <v>5</v>
      </c>
      <c r="C87" s="140">
        <v>12997.768</v>
      </c>
      <c r="D87" s="141">
        <v>366.63</v>
      </c>
      <c r="E87" s="142">
        <f t="shared" si="3"/>
        <v>2.743333444574159E-2</v>
      </c>
      <c r="F87" s="154"/>
      <c r="G87" s="159" t="s">
        <v>32</v>
      </c>
      <c r="H87" s="140">
        <v>4986.6260000000002</v>
      </c>
      <c r="I87" s="141">
        <v>11983.915000000001</v>
      </c>
      <c r="J87" s="145">
        <v>17311.935000000001</v>
      </c>
      <c r="K87" s="146">
        <f t="shared" si="4"/>
        <v>0.71195444067921931</v>
      </c>
      <c r="L87" s="147">
        <f t="shared" si="5"/>
        <v>0.69223428807929333</v>
      </c>
    </row>
    <row r="88" spans="1:12" ht="15" x14ac:dyDescent="0.2">
      <c r="B88" s="162" t="s">
        <v>88</v>
      </c>
      <c r="C88" s="151">
        <v>20579.313999999998</v>
      </c>
      <c r="D88" s="152">
        <v>304.47699999999998</v>
      </c>
      <c r="E88" s="153">
        <f t="shared" si="3"/>
        <v>1.4579584712373344E-2</v>
      </c>
      <c r="F88" s="154"/>
      <c r="G88" s="150" t="s">
        <v>89</v>
      </c>
      <c r="H88" s="151">
        <v>3797.877</v>
      </c>
      <c r="I88" s="152">
        <v>19080.560000000001</v>
      </c>
      <c r="J88" s="156">
        <v>23147.305</v>
      </c>
      <c r="K88" s="191">
        <f t="shared" si="4"/>
        <v>0.83592573735905751</v>
      </c>
      <c r="L88" s="158">
        <f t="shared" si="5"/>
        <v>0.82431021667533222</v>
      </c>
    </row>
    <row r="89" spans="1:12" ht="16" thickBot="1" x14ac:dyDescent="0.25">
      <c r="B89" s="214" t="s">
        <v>55</v>
      </c>
      <c r="C89" s="193">
        <v>14403.51</v>
      </c>
      <c r="D89" s="215">
        <v>198.851</v>
      </c>
      <c r="E89" s="194">
        <f t="shared" si="3"/>
        <v>1.3617729352123261E-2</v>
      </c>
      <c r="F89" s="216"/>
      <c r="G89" s="214" t="s">
        <v>55</v>
      </c>
      <c r="H89" s="193">
        <v>2077.7669999999998</v>
      </c>
      <c r="I89" s="215">
        <v>14403.51</v>
      </c>
      <c r="J89" s="220">
        <v>16680.128000000001</v>
      </c>
      <c r="K89" s="217">
        <f t="shared" si="4"/>
        <v>0.87543458899116366</v>
      </c>
      <c r="L89" s="195">
        <f t="shared" si="5"/>
        <v>0.86351315769279469</v>
      </c>
    </row>
    <row r="90" spans="1:12" ht="16" thickBot="1" x14ac:dyDescent="0.25">
      <c r="B90" s="130" t="s">
        <v>41</v>
      </c>
      <c r="C90" s="131">
        <v>15807.644</v>
      </c>
      <c r="D90" s="132">
        <v>974.64</v>
      </c>
      <c r="E90" s="133">
        <f t="shared" si="3"/>
        <v>5.8075527741039301E-2</v>
      </c>
      <c r="F90" s="134"/>
      <c r="G90" s="135" t="s">
        <v>42</v>
      </c>
      <c r="H90" s="131">
        <v>6027.8419999999996</v>
      </c>
      <c r="I90" s="132">
        <v>14846.112999999999</v>
      </c>
      <c r="J90" s="136">
        <v>21769.159</v>
      </c>
      <c r="K90" s="137">
        <f t="shared" si="4"/>
        <v>0.72310175142732891</v>
      </c>
      <c r="L90" s="138">
        <f t="shared" si="5"/>
        <v>0.68197917062390878</v>
      </c>
    </row>
    <row r="91" spans="1:12" ht="15" x14ac:dyDescent="0.2">
      <c r="B91" s="207" t="s">
        <v>84</v>
      </c>
      <c r="C91" s="140">
        <v>153.15799999999999</v>
      </c>
      <c r="D91" s="141">
        <v>31.622</v>
      </c>
      <c r="E91" s="142">
        <f t="shared" si="3"/>
        <v>0.17113323952808748</v>
      </c>
      <c r="F91" s="143"/>
      <c r="G91" s="144" t="s">
        <v>54</v>
      </c>
      <c r="H91" s="140">
        <v>935.56200000000001</v>
      </c>
      <c r="I91" s="141">
        <v>153.15799999999999</v>
      </c>
      <c r="J91" s="145">
        <v>1120.3420000000001</v>
      </c>
      <c r="K91" s="146">
        <f t="shared" si="4"/>
        <v>0.16493177976010903</v>
      </c>
      <c r="L91" s="147">
        <f t="shared" si="5"/>
        <v>0.13670646998862845</v>
      </c>
    </row>
    <row r="92" spans="1:12" ht="15" x14ac:dyDescent="0.2">
      <c r="B92" s="139" t="s">
        <v>140</v>
      </c>
      <c r="C92" s="140">
        <v>4250.5690000000004</v>
      </c>
      <c r="D92" s="141">
        <v>460.28199999999998</v>
      </c>
      <c r="E92" s="142">
        <f t="shared" si="3"/>
        <v>9.7706762536110769E-2</v>
      </c>
      <c r="F92" s="143"/>
      <c r="G92" s="148" t="s">
        <v>18</v>
      </c>
      <c r="H92" s="140">
        <v>1891.61</v>
      </c>
      <c r="I92" s="141">
        <v>4250.5690000000004</v>
      </c>
      <c r="J92" s="145">
        <v>6602.4610000000002</v>
      </c>
      <c r="K92" s="146">
        <f t="shared" si="4"/>
        <v>0.71349925429320982</v>
      </c>
      <c r="L92" s="147">
        <f t="shared" si="5"/>
        <v>0.643785552084291</v>
      </c>
    </row>
    <row r="93" spans="1:12" ht="15" x14ac:dyDescent="0.2">
      <c r="B93" s="149" t="s">
        <v>55</v>
      </c>
      <c r="C93" s="140">
        <v>10677.157999999999</v>
      </c>
      <c r="D93" s="141">
        <v>542.35900000000004</v>
      </c>
      <c r="E93" s="142">
        <f t="shared" si="3"/>
        <v>4.8340672775842315E-2</v>
      </c>
      <c r="F93" s="143"/>
      <c r="G93" s="149" t="s">
        <v>55</v>
      </c>
      <c r="H93" s="140">
        <v>2732.8069999999998</v>
      </c>
      <c r="I93" s="141">
        <v>10677.157999999999</v>
      </c>
      <c r="J93" s="145">
        <v>13952.324000000001</v>
      </c>
      <c r="K93" s="146">
        <f t="shared" si="4"/>
        <v>0.80413248717561314</v>
      </c>
      <c r="L93" s="147">
        <f t="shared" si="5"/>
        <v>0.76526018174463262</v>
      </c>
    </row>
    <row r="94" spans="1:12" ht="15" x14ac:dyDescent="0.2">
      <c r="B94" s="150" t="s">
        <v>90</v>
      </c>
      <c r="C94" s="151">
        <v>11077.327000000001</v>
      </c>
      <c r="D94" s="152">
        <v>816.12400000000002</v>
      </c>
      <c r="E94" s="153">
        <f t="shared" si="3"/>
        <v>6.8619612591837298E-2</v>
      </c>
      <c r="F94" s="154"/>
      <c r="G94" s="155" t="s">
        <v>91</v>
      </c>
      <c r="H94" s="151">
        <v>5311.6450000000004</v>
      </c>
      <c r="I94" s="152">
        <v>10523.8</v>
      </c>
      <c r="J94" s="156">
        <v>16619.839</v>
      </c>
      <c r="K94" s="157">
        <f t="shared" si="4"/>
        <v>0.68040334205403552</v>
      </c>
      <c r="L94" s="158">
        <f t="shared" si="5"/>
        <v>0.63320709665117692</v>
      </c>
    </row>
    <row r="95" spans="1:12" ht="15" x14ac:dyDescent="0.2">
      <c r="B95" s="159" t="s">
        <v>140</v>
      </c>
      <c r="C95" s="140">
        <v>3385.1509999999998</v>
      </c>
      <c r="D95" s="141">
        <v>432.827</v>
      </c>
      <c r="E95" s="142">
        <f t="shared" si="3"/>
        <v>0.11336550393951982</v>
      </c>
      <c r="F95" s="143"/>
      <c r="G95" s="159" t="s">
        <v>140</v>
      </c>
      <c r="H95" s="140">
        <v>1745.404</v>
      </c>
      <c r="I95" s="141">
        <v>3385.1509999999998</v>
      </c>
      <c r="J95" s="145">
        <v>5563.3819999999996</v>
      </c>
      <c r="K95" s="146">
        <f t="shared" si="4"/>
        <v>0.68626925132949701</v>
      </c>
      <c r="L95" s="147">
        <f t="shared" si="5"/>
        <v>0.6084699918143317</v>
      </c>
    </row>
    <row r="96" spans="1:12" ht="15" x14ac:dyDescent="0.2">
      <c r="B96" s="160" t="s">
        <v>55</v>
      </c>
      <c r="C96" s="140">
        <v>7147.3140000000003</v>
      </c>
      <c r="D96" s="141">
        <v>449.37099999999998</v>
      </c>
      <c r="E96" s="142">
        <f t="shared" si="3"/>
        <v>5.9153565008947979E-2</v>
      </c>
      <c r="F96" s="143"/>
      <c r="G96" s="160" t="s">
        <v>55</v>
      </c>
      <c r="H96" s="140">
        <v>2379.8989999999999</v>
      </c>
      <c r="I96" s="141">
        <v>7147.3140000000003</v>
      </c>
      <c r="J96" s="145">
        <v>9976.5840000000007</v>
      </c>
      <c r="K96" s="146">
        <f t="shared" si="4"/>
        <v>0.76145151486721319</v>
      </c>
      <c r="L96" s="147">
        <f t="shared" si="5"/>
        <v>0.7164089431813534</v>
      </c>
    </row>
    <row r="97" spans="2:12" ht="15" x14ac:dyDescent="0.2">
      <c r="B97" s="161" t="s">
        <v>0</v>
      </c>
      <c r="C97" s="140">
        <v>777.029</v>
      </c>
      <c r="D97" s="141">
        <v>131.59700000000001</v>
      </c>
      <c r="E97" s="142">
        <f t="shared" si="3"/>
        <v>0.14483076645396456</v>
      </c>
      <c r="F97" s="154"/>
      <c r="G97" s="159" t="s">
        <v>30</v>
      </c>
      <c r="H97" s="140">
        <v>1065.8610000000001</v>
      </c>
      <c r="I97" s="141">
        <v>715.96500000000003</v>
      </c>
      <c r="J97" s="145">
        <v>1910.2460000000001</v>
      </c>
      <c r="K97" s="146">
        <f t="shared" si="4"/>
        <v>0.44202945589206832</v>
      </c>
      <c r="L97" s="147">
        <f t="shared" si="5"/>
        <v>0.37480251234657735</v>
      </c>
    </row>
    <row r="98" spans="2:12" ht="15" x14ac:dyDescent="0.2">
      <c r="B98" s="161" t="s">
        <v>1</v>
      </c>
      <c r="C98" s="140">
        <v>5014.6270000000004</v>
      </c>
      <c r="D98" s="141">
        <v>467.988</v>
      </c>
      <c r="E98" s="142">
        <f t="shared" si="3"/>
        <v>8.5358537851007221E-2</v>
      </c>
      <c r="F98" s="154"/>
      <c r="G98" s="159" t="s">
        <v>31</v>
      </c>
      <c r="H98" s="140">
        <v>2319.2600000000002</v>
      </c>
      <c r="I98" s="141">
        <v>4758.9250000000002</v>
      </c>
      <c r="J98" s="145">
        <v>7534.2039999999997</v>
      </c>
      <c r="K98" s="146">
        <f t="shared" si="4"/>
        <v>0.69216920593071274</v>
      </c>
      <c r="L98" s="147">
        <f t="shared" si="5"/>
        <v>0.63164270571914438</v>
      </c>
    </row>
    <row r="99" spans="2:12" ht="15" x14ac:dyDescent="0.2">
      <c r="B99" s="161" t="s">
        <v>5</v>
      </c>
      <c r="C99" s="140">
        <v>5285.6710000000003</v>
      </c>
      <c r="D99" s="141">
        <v>216.53899999999999</v>
      </c>
      <c r="E99" s="142">
        <f t="shared" si="3"/>
        <v>3.9354913752837492E-2</v>
      </c>
      <c r="F99" s="154"/>
      <c r="G99" s="159" t="s">
        <v>32</v>
      </c>
      <c r="H99" s="140">
        <v>1926.5239999999999</v>
      </c>
      <c r="I99" s="141">
        <v>5048.91</v>
      </c>
      <c r="J99" s="145">
        <v>7175.3890000000001</v>
      </c>
      <c r="K99" s="146">
        <f t="shared" si="4"/>
        <v>0.73150946938207806</v>
      </c>
      <c r="L99" s="147">
        <f t="shared" si="5"/>
        <v>0.70364268752537318</v>
      </c>
    </row>
    <row r="100" spans="2:12" ht="15" x14ac:dyDescent="0.2">
      <c r="B100" s="162" t="s">
        <v>88</v>
      </c>
      <c r="C100" s="151">
        <v>4577.16</v>
      </c>
      <c r="D100" s="152">
        <v>126.895</v>
      </c>
      <c r="E100" s="153">
        <f t="shared" si="3"/>
        <v>2.6975662486939458E-2</v>
      </c>
      <c r="F100" s="154"/>
      <c r="G100" s="150" t="s">
        <v>89</v>
      </c>
      <c r="H100" s="151">
        <v>716.197</v>
      </c>
      <c r="I100" s="152">
        <v>4322.3130000000001</v>
      </c>
      <c r="J100" s="156">
        <v>5149.32</v>
      </c>
      <c r="K100" s="191">
        <f t="shared" si="4"/>
        <v>0.86091425663971166</v>
      </c>
      <c r="L100" s="158">
        <f t="shared" si="5"/>
        <v>0.83939491039593583</v>
      </c>
    </row>
    <row r="101" spans="2:12" ht="16" thickBot="1" x14ac:dyDescent="0.25">
      <c r="B101" s="214" t="s">
        <v>55</v>
      </c>
      <c r="C101" s="193">
        <v>3529.8440000000001</v>
      </c>
      <c r="D101" s="215">
        <v>92.988</v>
      </c>
      <c r="E101" s="194">
        <f t="shared" si="3"/>
        <v>2.5667212832391897E-2</v>
      </c>
      <c r="F101" s="216"/>
      <c r="G101" s="214" t="s">
        <v>55</v>
      </c>
      <c r="H101" s="193">
        <v>352.90800000000002</v>
      </c>
      <c r="I101" s="215">
        <v>3529.8440000000001</v>
      </c>
      <c r="J101" s="220">
        <v>3975.74</v>
      </c>
      <c r="K101" s="217">
        <f t="shared" si="4"/>
        <v>0.91123463807995497</v>
      </c>
      <c r="L101" s="195">
        <f t="shared" si="5"/>
        <v>0.88784578468410913</v>
      </c>
    </row>
    <row r="102" spans="2:12" ht="16" thickBot="1" x14ac:dyDescent="0.25">
      <c r="B102" s="130" t="s">
        <v>66</v>
      </c>
      <c r="C102" s="131">
        <v>7298.0730000000003</v>
      </c>
      <c r="D102" s="132">
        <v>491.12200000000001</v>
      </c>
      <c r="E102" s="133">
        <f t="shared" si="3"/>
        <v>6.3051701748383496E-2</v>
      </c>
      <c r="F102" s="134"/>
      <c r="G102" s="135" t="s">
        <v>67</v>
      </c>
      <c r="H102" s="131">
        <v>2728.4670000000001</v>
      </c>
      <c r="I102" s="132">
        <v>6870.777</v>
      </c>
      <c r="J102" s="136">
        <v>10053.486999999999</v>
      </c>
      <c r="K102" s="137">
        <f t="shared" si="4"/>
        <v>0.72860491091299961</v>
      </c>
      <c r="L102" s="138">
        <f t="shared" si="5"/>
        <v>0.68342227925494914</v>
      </c>
    </row>
    <row r="103" spans="2:12" ht="15" x14ac:dyDescent="0.2">
      <c r="B103" s="207" t="s">
        <v>84</v>
      </c>
      <c r="C103" s="140">
        <v>56.485999999999997</v>
      </c>
      <c r="D103" s="141">
        <v>12.679</v>
      </c>
      <c r="E103" s="142">
        <f t="shared" si="3"/>
        <v>0.18331526060868938</v>
      </c>
      <c r="F103" s="143"/>
      <c r="G103" s="144" t="s">
        <v>54</v>
      </c>
      <c r="H103" s="140">
        <v>504.25599999999997</v>
      </c>
      <c r="I103" s="141">
        <v>56.485999999999997</v>
      </c>
      <c r="J103" s="145">
        <v>573.42100000000005</v>
      </c>
      <c r="K103" s="146">
        <f t="shared" si="4"/>
        <v>0.12061818454503771</v>
      </c>
      <c r="L103" s="147">
        <f t="shared" si="5"/>
        <v>9.8507030611017024E-2</v>
      </c>
    </row>
    <row r="104" spans="2:12" ht="15" x14ac:dyDescent="0.2">
      <c r="B104" s="139" t="s">
        <v>140</v>
      </c>
      <c r="C104" s="140">
        <v>2021.5730000000001</v>
      </c>
      <c r="D104" s="141">
        <v>266.43799999999999</v>
      </c>
      <c r="E104" s="142">
        <f t="shared" si="3"/>
        <v>0.11644961497125669</v>
      </c>
      <c r="F104" s="143"/>
      <c r="G104" s="148" t="s">
        <v>18</v>
      </c>
      <c r="H104" s="140">
        <v>888.49</v>
      </c>
      <c r="I104" s="141">
        <v>2021.5730000000001</v>
      </c>
      <c r="J104" s="145">
        <v>3176.5010000000002</v>
      </c>
      <c r="K104" s="146">
        <f t="shared" si="4"/>
        <v>0.72029286312203278</v>
      </c>
      <c r="L104" s="147">
        <f t="shared" si="5"/>
        <v>0.63641503654492793</v>
      </c>
    </row>
    <row r="105" spans="2:12" ht="15" x14ac:dyDescent="0.2">
      <c r="B105" s="149" t="s">
        <v>55</v>
      </c>
      <c r="C105" s="140">
        <v>4987.415</v>
      </c>
      <c r="D105" s="141">
        <v>259.36099999999999</v>
      </c>
      <c r="E105" s="142">
        <f t="shared" si="3"/>
        <v>4.9432451471151044E-2</v>
      </c>
      <c r="F105" s="143"/>
      <c r="G105" s="149" t="s">
        <v>55</v>
      </c>
      <c r="H105" s="140">
        <v>1163.7619999999999</v>
      </c>
      <c r="I105" s="141">
        <v>4987.415</v>
      </c>
      <c r="J105" s="145">
        <v>6410.5379999999996</v>
      </c>
      <c r="K105" s="146">
        <f t="shared" si="4"/>
        <v>0.81846110264068328</v>
      </c>
      <c r="L105" s="147">
        <f t="shared" si="5"/>
        <v>0.77800256390337286</v>
      </c>
    </row>
    <row r="106" spans="2:12" ht="15" x14ac:dyDescent="0.2">
      <c r="B106" s="150" t="s">
        <v>90</v>
      </c>
      <c r="C106" s="151">
        <v>5420.2350000000006</v>
      </c>
      <c r="D106" s="152">
        <v>433.01299999999998</v>
      </c>
      <c r="E106" s="153">
        <f t="shared" si="3"/>
        <v>7.3978242507407838E-2</v>
      </c>
      <c r="F106" s="154"/>
      <c r="G106" s="155" t="s">
        <v>91</v>
      </c>
      <c r="H106" s="151">
        <v>2453.3919999999998</v>
      </c>
      <c r="I106" s="152">
        <v>5148.4439999999995</v>
      </c>
      <c r="J106" s="156">
        <v>8019.1840000000002</v>
      </c>
      <c r="K106" s="157">
        <f t="shared" si="4"/>
        <v>0.69405964497135875</v>
      </c>
      <c r="L106" s="158">
        <f t="shared" si="5"/>
        <v>0.64201594576206245</v>
      </c>
    </row>
    <row r="107" spans="2:12" ht="15" x14ac:dyDescent="0.2">
      <c r="B107" s="159" t="s">
        <v>140</v>
      </c>
      <c r="C107" s="140">
        <v>1660.7439999999999</v>
      </c>
      <c r="D107" s="141">
        <v>255.78</v>
      </c>
      <c r="E107" s="142">
        <f t="shared" si="3"/>
        <v>0.13346036887615287</v>
      </c>
      <c r="F107" s="143"/>
      <c r="G107" s="159" t="s">
        <v>140</v>
      </c>
      <c r="H107" s="140">
        <v>824.35299999999995</v>
      </c>
      <c r="I107" s="141">
        <v>1660.7439999999999</v>
      </c>
      <c r="J107" s="145">
        <v>2740.877</v>
      </c>
      <c r="K107" s="146">
        <f t="shared" si="4"/>
        <v>0.69923750682719432</v>
      </c>
      <c r="L107" s="147">
        <f t="shared" si="5"/>
        <v>0.60591701123399555</v>
      </c>
    </row>
    <row r="108" spans="2:12" ht="15" x14ac:dyDescent="0.2">
      <c r="B108" s="160" t="s">
        <v>55</v>
      </c>
      <c r="C108" s="140">
        <v>3537.328</v>
      </c>
      <c r="D108" s="141">
        <v>227.85400000000001</v>
      </c>
      <c r="E108" s="142">
        <f t="shared" si="3"/>
        <v>6.0516065358859152E-2</v>
      </c>
      <c r="F108" s="143"/>
      <c r="G108" s="160" t="s">
        <v>55</v>
      </c>
      <c r="H108" s="140">
        <v>1024.925</v>
      </c>
      <c r="I108" s="141">
        <v>3537.328</v>
      </c>
      <c r="J108" s="145">
        <v>4790.107</v>
      </c>
      <c r="K108" s="146">
        <f t="shared" si="4"/>
        <v>0.78603296335551587</v>
      </c>
      <c r="L108" s="147">
        <f t="shared" si="5"/>
        <v>0.7384653411708757</v>
      </c>
    </row>
    <row r="109" spans="2:12" ht="15" x14ac:dyDescent="0.2">
      <c r="B109" s="161" t="s">
        <v>0</v>
      </c>
      <c r="C109" s="140">
        <v>383.40300000000002</v>
      </c>
      <c r="D109" s="141">
        <v>71.727999999999994</v>
      </c>
      <c r="E109" s="142">
        <f t="shared" si="3"/>
        <v>0.15759858150730227</v>
      </c>
      <c r="F109" s="154"/>
      <c r="G109" s="159" t="s">
        <v>30</v>
      </c>
      <c r="H109" s="140">
        <v>497.87700000000001</v>
      </c>
      <c r="I109" s="141">
        <v>354.60300000000001</v>
      </c>
      <c r="J109" s="145">
        <v>922.404</v>
      </c>
      <c r="K109" s="146">
        <f t="shared" si="4"/>
        <v>0.46023976478853085</v>
      </c>
      <c r="L109" s="147">
        <f t="shared" si="5"/>
        <v>0.38443350202297477</v>
      </c>
    </row>
    <row r="110" spans="2:12" ht="15" x14ac:dyDescent="0.2">
      <c r="B110" s="161" t="s">
        <v>1</v>
      </c>
      <c r="C110" s="140">
        <v>2673.4250000000002</v>
      </c>
      <c r="D110" s="141">
        <v>264.20299999999997</v>
      </c>
      <c r="E110" s="142">
        <f t="shared" si="3"/>
        <v>8.9937527828574601E-2</v>
      </c>
      <c r="F110" s="154"/>
      <c r="G110" s="159" t="s">
        <v>31</v>
      </c>
      <c r="H110" s="140">
        <v>1112.327</v>
      </c>
      <c r="I110" s="141">
        <v>2524.7399999999998</v>
      </c>
      <c r="J110" s="145">
        <v>3893.1860000000001</v>
      </c>
      <c r="K110" s="146">
        <f t="shared" si="4"/>
        <v>0.71428875989998941</v>
      </c>
      <c r="L110" s="147">
        <f t="shared" si="5"/>
        <v>0.64850228065137383</v>
      </c>
    </row>
    <row r="111" spans="2:12" ht="15" x14ac:dyDescent="0.2">
      <c r="B111" s="161" t="s">
        <v>5</v>
      </c>
      <c r="C111" s="140">
        <v>2363.4070000000002</v>
      </c>
      <c r="D111" s="141">
        <v>97.081999999999994</v>
      </c>
      <c r="E111" s="142">
        <f t="shared" si="3"/>
        <v>3.9456384482921887E-2</v>
      </c>
      <c r="F111" s="154"/>
      <c r="G111" s="159" t="s">
        <v>32</v>
      </c>
      <c r="H111" s="140">
        <v>843.18799999999999</v>
      </c>
      <c r="I111" s="141">
        <v>2269.1010000000001</v>
      </c>
      <c r="J111" s="145">
        <v>3203.5940000000001</v>
      </c>
      <c r="K111" s="146">
        <f t="shared" si="4"/>
        <v>0.73679935722192014</v>
      </c>
      <c r="L111" s="147">
        <f t="shared" si="5"/>
        <v>0.70829855468576852</v>
      </c>
    </row>
    <row r="112" spans="2:12" ht="15" x14ac:dyDescent="0.2">
      <c r="B112" s="162" t="s">
        <v>88</v>
      </c>
      <c r="C112" s="151">
        <v>1821.3530000000001</v>
      </c>
      <c r="D112" s="152">
        <v>45.430999999999997</v>
      </c>
      <c r="E112" s="153">
        <f t="shared" si="3"/>
        <v>2.4336505991051988E-2</v>
      </c>
      <c r="F112" s="154"/>
      <c r="G112" s="150" t="s">
        <v>89</v>
      </c>
      <c r="H112" s="151">
        <v>275.07499999999999</v>
      </c>
      <c r="I112" s="152">
        <v>1722.3330000000001</v>
      </c>
      <c r="J112" s="156">
        <v>2034.3030000000001</v>
      </c>
      <c r="K112" s="191">
        <f t="shared" si="4"/>
        <v>0.86478169672856009</v>
      </c>
      <c r="L112" s="158">
        <f t="shared" si="5"/>
        <v>0.84664526375864357</v>
      </c>
    </row>
    <row r="113" spans="2:12" ht="16" thickBot="1" x14ac:dyDescent="0.25">
      <c r="B113" s="214" t="s">
        <v>55</v>
      </c>
      <c r="C113" s="193">
        <v>1450.087</v>
      </c>
      <c r="D113" s="215">
        <v>31.507000000000001</v>
      </c>
      <c r="E113" s="194">
        <f t="shared" si="3"/>
        <v>2.1265609876929846E-2</v>
      </c>
      <c r="F113" s="216"/>
      <c r="G113" s="214" t="s">
        <v>55</v>
      </c>
      <c r="H113" s="193">
        <v>138.83699999999999</v>
      </c>
      <c r="I113" s="215">
        <v>1450.087</v>
      </c>
      <c r="J113" s="220">
        <v>1620.431</v>
      </c>
      <c r="K113" s="217">
        <f t="shared" si="4"/>
        <v>0.91432094300837252</v>
      </c>
      <c r="L113" s="195">
        <f t="shared" si="5"/>
        <v>0.89487735053204975</v>
      </c>
    </row>
    <row r="114" spans="2:12" ht="16" thickBot="1" x14ac:dyDescent="0.25">
      <c r="B114" s="130" t="s">
        <v>68</v>
      </c>
      <c r="C114" s="131">
        <v>8509.5709999999999</v>
      </c>
      <c r="D114" s="132">
        <v>483.51799999999997</v>
      </c>
      <c r="E114" s="133">
        <f t="shared" si="3"/>
        <v>5.3765508158542627E-2</v>
      </c>
      <c r="F114" s="134"/>
      <c r="G114" s="135" t="s">
        <v>69</v>
      </c>
      <c r="H114" s="131">
        <v>3299.375</v>
      </c>
      <c r="I114" s="132">
        <v>7975.3360000000002</v>
      </c>
      <c r="J114" s="136">
        <v>11715.672</v>
      </c>
      <c r="K114" s="137">
        <f t="shared" si="4"/>
        <v>0.71837936398355984</v>
      </c>
      <c r="L114" s="138">
        <f t="shared" si="5"/>
        <v>0.6807408059904716</v>
      </c>
    </row>
    <row r="115" spans="2:12" ht="15" x14ac:dyDescent="0.2">
      <c r="B115" s="207" t="s">
        <v>84</v>
      </c>
      <c r="C115" s="140">
        <v>96.671999999999997</v>
      </c>
      <c r="D115" s="141">
        <v>18.943000000000001</v>
      </c>
      <c r="E115" s="142">
        <f t="shared" si="3"/>
        <v>0.16384552177485623</v>
      </c>
      <c r="F115" s="143"/>
      <c r="G115" s="144" t="s">
        <v>54</v>
      </c>
      <c r="H115" s="140">
        <v>431.30599999999998</v>
      </c>
      <c r="I115" s="141">
        <v>96.671999999999997</v>
      </c>
      <c r="J115" s="145">
        <v>546.92100000000005</v>
      </c>
      <c r="K115" s="146">
        <f t="shared" si="4"/>
        <v>0.21139250458475731</v>
      </c>
      <c r="L115" s="147">
        <f t="shared" si="5"/>
        <v>0.17675678937177397</v>
      </c>
    </row>
    <row r="116" spans="2:12" ht="15" x14ac:dyDescent="0.2">
      <c r="B116" s="139" t="s">
        <v>140</v>
      </c>
      <c r="C116" s="140">
        <v>2228.9960000000001</v>
      </c>
      <c r="D116" s="141">
        <v>193.84399999999999</v>
      </c>
      <c r="E116" s="142">
        <f t="shared" si="3"/>
        <v>8.000693401132554E-2</v>
      </c>
      <c r="F116" s="143"/>
      <c r="G116" s="148" t="s">
        <v>18</v>
      </c>
      <c r="H116" s="140">
        <v>1003.12</v>
      </c>
      <c r="I116" s="141">
        <v>2228.9960000000001</v>
      </c>
      <c r="J116" s="145">
        <v>3425.96</v>
      </c>
      <c r="K116" s="146">
        <f t="shared" si="4"/>
        <v>0.70720031757521984</v>
      </c>
      <c r="L116" s="147">
        <f t="shared" si="5"/>
        <v>0.65061938843419076</v>
      </c>
    </row>
    <row r="117" spans="2:12" ht="15" x14ac:dyDescent="0.2">
      <c r="B117" s="149" t="s">
        <v>55</v>
      </c>
      <c r="C117" s="140">
        <v>5689.7430000000004</v>
      </c>
      <c r="D117" s="141">
        <v>282.99799999999999</v>
      </c>
      <c r="E117" s="142">
        <f t="shared" si="3"/>
        <v>4.7381595820076575E-2</v>
      </c>
      <c r="F117" s="143"/>
      <c r="G117" s="149" t="s">
        <v>55</v>
      </c>
      <c r="H117" s="140">
        <v>1569.0450000000001</v>
      </c>
      <c r="I117" s="141">
        <v>5689.7430000000004</v>
      </c>
      <c r="J117" s="145">
        <v>7541.7860000000001</v>
      </c>
      <c r="K117" s="146">
        <f t="shared" si="4"/>
        <v>0.79195312622235636</v>
      </c>
      <c r="L117" s="147">
        <f t="shared" si="5"/>
        <v>0.75442912328724265</v>
      </c>
    </row>
    <row r="118" spans="2:12" ht="15" x14ac:dyDescent="0.2">
      <c r="B118" s="150" t="s">
        <v>90</v>
      </c>
      <c r="C118" s="151">
        <v>5657.0920000000006</v>
      </c>
      <c r="D118" s="152">
        <v>383.11099999999999</v>
      </c>
      <c r="E118" s="153">
        <f t="shared" si="3"/>
        <v>6.3426841779986531E-2</v>
      </c>
      <c r="F118" s="154"/>
      <c r="G118" s="155" t="s">
        <v>91</v>
      </c>
      <c r="H118" s="151">
        <v>2858.2529999999997</v>
      </c>
      <c r="I118" s="152">
        <v>5375.3559999999998</v>
      </c>
      <c r="J118" s="156">
        <v>8600.6549999999988</v>
      </c>
      <c r="K118" s="157">
        <f t="shared" si="4"/>
        <v>0.66767031115653397</v>
      </c>
      <c r="L118" s="158">
        <f t="shared" si="5"/>
        <v>0.62499379407731159</v>
      </c>
    </row>
    <row r="119" spans="2:12" ht="15" x14ac:dyDescent="0.2">
      <c r="B119" s="159" t="s">
        <v>140</v>
      </c>
      <c r="C119" s="140">
        <v>1724.4069999999999</v>
      </c>
      <c r="D119" s="141">
        <v>177.047</v>
      </c>
      <c r="E119" s="142">
        <f t="shared" si="3"/>
        <v>9.3111376872645882E-2</v>
      </c>
      <c r="F119" s="143"/>
      <c r="G119" s="159" t="s">
        <v>140</v>
      </c>
      <c r="H119" s="140">
        <v>921.05100000000004</v>
      </c>
      <c r="I119" s="141">
        <v>1724.4069999999999</v>
      </c>
      <c r="J119" s="145">
        <v>2822.5050000000001</v>
      </c>
      <c r="K119" s="146">
        <f t="shared" si="4"/>
        <v>0.67367604308938345</v>
      </c>
      <c r="L119" s="147">
        <f t="shared" si="5"/>
        <v>0.61094913915121496</v>
      </c>
    </row>
    <row r="120" spans="2:12" ht="15" x14ac:dyDescent="0.2">
      <c r="B120" s="160" t="s">
        <v>55</v>
      </c>
      <c r="C120" s="140">
        <v>3609.9859999999999</v>
      </c>
      <c r="D120" s="141">
        <v>221.517</v>
      </c>
      <c r="E120" s="142">
        <f t="shared" si="3"/>
        <v>5.7814648716182658E-2</v>
      </c>
      <c r="F120" s="143"/>
      <c r="G120" s="160" t="s">
        <v>55</v>
      </c>
      <c r="H120" s="140">
        <v>1354.9739999999999</v>
      </c>
      <c r="I120" s="141">
        <v>3609.9859999999999</v>
      </c>
      <c r="J120" s="145">
        <v>5186.4769999999999</v>
      </c>
      <c r="K120" s="146">
        <f t="shared" si="4"/>
        <v>0.73874867275030809</v>
      </c>
      <c r="L120" s="147">
        <f t="shared" si="5"/>
        <v>0.69603817774570287</v>
      </c>
    </row>
    <row r="121" spans="2:12" ht="15" x14ac:dyDescent="0.2">
      <c r="B121" s="161" t="s">
        <v>0</v>
      </c>
      <c r="C121" s="140">
        <v>393.62599999999998</v>
      </c>
      <c r="D121" s="141">
        <v>59.869</v>
      </c>
      <c r="E121" s="142">
        <f t="shared" si="3"/>
        <v>0.1320168910351823</v>
      </c>
      <c r="F121" s="154"/>
      <c r="G121" s="159" t="s">
        <v>30</v>
      </c>
      <c r="H121" s="140">
        <v>567.98400000000004</v>
      </c>
      <c r="I121" s="141">
        <v>361.36200000000002</v>
      </c>
      <c r="J121" s="145">
        <v>987.84199999999998</v>
      </c>
      <c r="K121" s="146">
        <f t="shared" si="4"/>
        <v>0.4250254595370514</v>
      </c>
      <c r="L121" s="147">
        <f t="shared" si="5"/>
        <v>0.3658095120474732</v>
      </c>
    </row>
    <row r="122" spans="2:12" ht="15" x14ac:dyDescent="0.2">
      <c r="B122" s="161" t="s">
        <v>1</v>
      </c>
      <c r="C122" s="140">
        <v>2341.2020000000002</v>
      </c>
      <c r="D122" s="141">
        <v>203.785</v>
      </c>
      <c r="E122" s="142">
        <f t="shared" si="3"/>
        <v>8.0073100569865385E-2</v>
      </c>
      <c r="F122" s="154"/>
      <c r="G122" s="159" t="s">
        <v>31</v>
      </c>
      <c r="H122" s="140">
        <v>1206.933</v>
      </c>
      <c r="I122" s="141">
        <v>2234.1849999999999</v>
      </c>
      <c r="J122" s="145">
        <v>3641.018</v>
      </c>
      <c r="K122" s="146">
        <f t="shared" si="4"/>
        <v>0.66851770576250924</v>
      </c>
      <c r="L122" s="147">
        <f t="shared" si="5"/>
        <v>0.61361547786910142</v>
      </c>
    </row>
    <row r="123" spans="2:12" ht="15" x14ac:dyDescent="0.2">
      <c r="B123" s="161" t="s">
        <v>5</v>
      </c>
      <c r="C123" s="140">
        <v>2922.2640000000001</v>
      </c>
      <c r="D123" s="141">
        <v>119.45699999999999</v>
      </c>
      <c r="E123" s="142">
        <f t="shared" si="3"/>
        <v>3.9272832715426559E-2</v>
      </c>
      <c r="F123" s="154"/>
      <c r="G123" s="159" t="s">
        <v>32</v>
      </c>
      <c r="H123" s="140">
        <v>1083.336</v>
      </c>
      <c r="I123" s="141">
        <v>2779.8090000000002</v>
      </c>
      <c r="J123" s="145">
        <v>3971.7950000000001</v>
      </c>
      <c r="K123" s="146">
        <f t="shared" si="4"/>
        <v>0.72724272023102898</v>
      </c>
      <c r="L123" s="147">
        <f t="shared" si="5"/>
        <v>0.6998873305394665</v>
      </c>
    </row>
    <row r="124" spans="2:12" ht="15" x14ac:dyDescent="0.2">
      <c r="B124" s="162" t="s">
        <v>88</v>
      </c>
      <c r="C124" s="151">
        <v>2755.8069999999998</v>
      </c>
      <c r="D124" s="152">
        <v>81.463999999999999</v>
      </c>
      <c r="E124" s="153">
        <f t="shared" si="3"/>
        <v>2.8712096941039471E-2</v>
      </c>
      <c r="F124" s="154"/>
      <c r="G124" s="150" t="s">
        <v>89</v>
      </c>
      <c r="H124" s="151">
        <v>441.12200000000001</v>
      </c>
      <c r="I124" s="152">
        <v>2599.98</v>
      </c>
      <c r="J124" s="156">
        <v>3115.0169999999998</v>
      </c>
      <c r="K124" s="191">
        <f t="shared" si="4"/>
        <v>0.85838857380232603</v>
      </c>
      <c r="L124" s="158">
        <f t="shared" si="5"/>
        <v>0.83465997135810177</v>
      </c>
    </row>
    <row r="125" spans="2:12" ht="16" thickBot="1" x14ac:dyDescent="0.25">
      <c r="B125" s="214" t="s">
        <v>55</v>
      </c>
      <c r="C125" s="193">
        <v>2079.7570000000001</v>
      </c>
      <c r="D125" s="215">
        <v>61.481000000000002</v>
      </c>
      <c r="E125" s="194">
        <f t="shared" si="3"/>
        <v>2.8712828746734361E-2</v>
      </c>
      <c r="F125" s="216"/>
      <c r="G125" s="214" t="s">
        <v>55</v>
      </c>
      <c r="H125" s="193">
        <v>214.071</v>
      </c>
      <c r="I125" s="215">
        <v>2079.7570000000001</v>
      </c>
      <c r="J125" s="220">
        <v>2355.3090000000002</v>
      </c>
      <c r="K125" s="217">
        <f t="shared" si="4"/>
        <v>0.90911128858251722</v>
      </c>
      <c r="L125" s="195">
        <f t="shared" si="5"/>
        <v>0.88300813184172433</v>
      </c>
    </row>
    <row r="126" spans="2:12" ht="16" thickBot="1" x14ac:dyDescent="0.25">
      <c r="B126" s="130" t="s">
        <v>70</v>
      </c>
      <c r="C126" s="131">
        <v>15325.486999999999</v>
      </c>
      <c r="D126" s="132">
        <v>766.71199999999999</v>
      </c>
      <c r="E126" s="133">
        <f t="shared" si="3"/>
        <v>4.7644948959430597E-2</v>
      </c>
      <c r="F126" s="134"/>
      <c r="G126" s="135" t="s">
        <v>71</v>
      </c>
      <c r="H126" s="131">
        <v>4935.2610000000004</v>
      </c>
      <c r="I126" s="132">
        <v>14665.324000000001</v>
      </c>
      <c r="J126" s="136">
        <v>20301.002</v>
      </c>
      <c r="K126" s="137">
        <f t="shared" si="4"/>
        <v>0.75689569411401469</v>
      </c>
      <c r="L126" s="138">
        <f t="shared" si="5"/>
        <v>0.7223940966066601</v>
      </c>
    </row>
    <row r="127" spans="2:12" ht="15" x14ac:dyDescent="0.2">
      <c r="B127" s="207" t="s">
        <v>84</v>
      </c>
      <c r="C127" s="140">
        <v>323.50400000000002</v>
      </c>
      <c r="D127" s="141">
        <v>58.847000000000001</v>
      </c>
      <c r="E127" s="142">
        <f t="shared" si="3"/>
        <v>0.15390831984223921</v>
      </c>
      <c r="F127" s="143"/>
      <c r="G127" s="144" t="s">
        <v>54</v>
      </c>
      <c r="H127" s="140">
        <v>1532.7059999999999</v>
      </c>
      <c r="I127" s="141">
        <v>323.50400000000002</v>
      </c>
      <c r="J127" s="145">
        <v>1915.057</v>
      </c>
      <c r="K127" s="146">
        <f t="shared" si="4"/>
        <v>0.19965515386748287</v>
      </c>
      <c r="L127" s="147">
        <f t="shared" si="5"/>
        <v>0.16892656458789479</v>
      </c>
    </row>
    <row r="128" spans="2:12" ht="15" x14ac:dyDescent="0.2">
      <c r="B128" s="139" t="s">
        <v>140</v>
      </c>
      <c r="C128" s="140">
        <v>5907.0789999999997</v>
      </c>
      <c r="D128" s="141">
        <v>396.27699999999999</v>
      </c>
      <c r="E128" s="142">
        <f t="shared" si="3"/>
        <v>6.2867621628859297E-2</v>
      </c>
      <c r="F128" s="143"/>
      <c r="G128" s="148" t="s">
        <v>18</v>
      </c>
      <c r="H128" s="140">
        <v>2359.7040000000002</v>
      </c>
      <c r="I128" s="141">
        <v>5907.0789999999997</v>
      </c>
      <c r="J128" s="145">
        <v>8663.06</v>
      </c>
      <c r="K128" s="146">
        <f t="shared" si="4"/>
        <v>0.72761310668516666</v>
      </c>
      <c r="L128" s="147">
        <f t="shared" si="5"/>
        <v>0.68186980120188478</v>
      </c>
    </row>
    <row r="129" spans="2:12" ht="15" x14ac:dyDescent="0.2">
      <c r="B129" s="149" t="s">
        <v>55</v>
      </c>
      <c r="C129" s="140">
        <v>10113.608</v>
      </c>
      <c r="D129" s="141">
        <v>379.92700000000002</v>
      </c>
      <c r="E129" s="142">
        <f t="shared" si="3"/>
        <v>3.6205816247813535E-2</v>
      </c>
      <c r="F129" s="143"/>
      <c r="G129" s="149" t="s">
        <v>55</v>
      </c>
      <c r="H129" s="140">
        <v>2280.8609999999999</v>
      </c>
      <c r="I129" s="141">
        <v>10113.608</v>
      </c>
      <c r="J129" s="145">
        <v>12774.396000000001</v>
      </c>
      <c r="K129" s="146">
        <f t="shared" si="4"/>
        <v>0.82145057973778168</v>
      </c>
      <c r="L129" s="147">
        <f t="shared" si="5"/>
        <v>0.79170929099113563</v>
      </c>
    </row>
    <row r="130" spans="2:12" ht="15" x14ac:dyDescent="0.2">
      <c r="B130" s="150" t="s">
        <v>90</v>
      </c>
      <c r="C130" s="151">
        <v>11509.451000000001</v>
      </c>
      <c r="D130" s="152">
        <v>610.51900000000001</v>
      </c>
      <c r="E130" s="153">
        <f t="shared" si="3"/>
        <v>5.0372979471071291E-2</v>
      </c>
      <c r="F130" s="154"/>
      <c r="G130" s="155" t="s">
        <v>91</v>
      </c>
      <c r="H130" s="151">
        <v>4415.049</v>
      </c>
      <c r="I130" s="152">
        <v>11249.934000000001</v>
      </c>
      <c r="J130" s="156">
        <v>16269.23</v>
      </c>
      <c r="K130" s="157">
        <f t="shared" si="4"/>
        <v>0.72862581695630346</v>
      </c>
      <c r="L130" s="158">
        <f t="shared" si="5"/>
        <v>0.69148533765888132</v>
      </c>
    </row>
    <row r="131" spans="2:12" ht="15" x14ac:dyDescent="0.2">
      <c r="B131" s="159" t="s">
        <v>140</v>
      </c>
      <c r="C131" s="140">
        <v>4927.625</v>
      </c>
      <c r="D131" s="141">
        <v>366.72899999999998</v>
      </c>
      <c r="E131" s="142">
        <f t="shared" si="3"/>
        <v>6.926794090459383E-2</v>
      </c>
      <c r="F131" s="143"/>
      <c r="G131" s="159" t="s">
        <v>140</v>
      </c>
      <c r="H131" s="140">
        <v>2208.645</v>
      </c>
      <c r="I131" s="141">
        <v>4927.625</v>
      </c>
      <c r="J131" s="145">
        <v>7502.9989999999998</v>
      </c>
      <c r="K131" s="146">
        <f t="shared" si="4"/>
        <v>0.70563170806766728</v>
      </c>
      <c r="L131" s="147">
        <f t="shared" si="5"/>
        <v>0.6567540526128286</v>
      </c>
    </row>
    <row r="132" spans="2:12" ht="15" x14ac:dyDescent="0.2">
      <c r="B132" s="160" t="s">
        <v>55</v>
      </c>
      <c r="C132" s="140">
        <v>7301.3310000000001</v>
      </c>
      <c r="D132" s="141">
        <v>309.79500000000002</v>
      </c>
      <c r="E132" s="142">
        <f t="shared" si="3"/>
        <v>4.0702913077513107E-2</v>
      </c>
      <c r="F132" s="143"/>
      <c r="G132" s="160" t="s">
        <v>55</v>
      </c>
      <c r="H132" s="140">
        <v>1927.1120000000001</v>
      </c>
      <c r="I132" s="141">
        <v>7301.3310000000001</v>
      </c>
      <c r="J132" s="145">
        <v>9538.2379999999994</v>
      </c>
      <c r="K132" s="146">
        <f t="shared" si="4"/>
        <v>0.79795932959525651</v>
      </c>
      <c r="L132" s="147">
        <f t="shared" si="5"/>
        <v>0.76548006036335015</v>
      </c>
    </row>
    <row r="133" spans="2:12" ht="15" x14ac:dyDescent="0.2">
      <c r="B133" s="161" t="s">
        <v>0</v>
      </c>
      <c r="C133" s="140">
        <v>1227.607</v>
      </c>
      <c r="D133" s="141">
        <v>102.652</v>
      </c>
      <c r="E133" s="142">
        <f t="shared" si="3"/>
        <v>7.7166927643413805E-2</v>
      </c>
      <c r="F133" s="154"/>
      <c r="G133" s="159" t="s">
        <v>30</v>
      </c>
      <c r="H133" s="140">
        <v>1026.5940000000001</v>
      </c>
      <c r="I133" s="141">
        <v>1178.3399999999999</v>
      </c>
      <c r="J133" s="145">
        <v>2306.0970000000002</v>
      </c>
      <c r="K133" s="146">
        <f t="shared" si="4"/>
        <v>0.55483485733687699</v>
      </c>
      <c r="L133" s="147">
        <f t="shared" si="5"/>
        <v>0.51096723164723767</v>
      </c>
    </row>
    <row r="134" spans="2:12" ht="15" x14ac:dyDescent="0.2">
      <c r="B134" s="161" t="s">
        <v>1</v>
      </c>
      <c r="C134" s="140">
        <v>5052.1000000000004</v>
      </c>
      <c r="D134" s="141">
        <v>283.81900000000002</v>
      </c>
      <c r="E134" s="142">
        <f t="shared" si="3"/>
        <v>5.3190275189709584E-2</v>
      </c>
      <c r="F134" s="154"/>
      <c r="G134" s="159" t="s">
        <v>31</v>
      </c>
      <c r="H134" s="140">
        <v>1743.7439999999999</v>
      </c>
      <c r="I134" s="141">
        <v>4959.2950000000001</v>
      </c>
      <c r="J134" s="145">
        <v>6984.7619999999997</v>
      </c>
      <c r="K134" s="146">
        <f t="shared" si="4"/>
        <v>0.75035026247136272</v>
      </c>
      <c r="L134" s="147">
        <f t="shared" si="5"/>
        <v>0.71001631837992485</v>
      </c>
    </row>
    <row r="135" spans="2:12" ht="15" x14ac:dyDescent="0.2">
      <c r="B135" s="161" t="s">
        <v>5</v>
      </c>
      <c r="C135" s="140">
        <v>5229.7439999999997</v>
      </c>
      <c r="D135" s="141">
        <v>224.048</v>
      </c>
      <c r="E135" s="142">
        <f t="shared" si="3"/>
        <v>4.1081141341657329E-2</v>
      </c>
      <c r="F135" s="154"/>
      <c r="G135" s="159" t="s">
        <v>32</v>
      </c>
      <c r="H135" s="140">
        <v>1644.711</v>
      </c>
      <c r="I135" s="141">
        <v>5112.299</v>
      </c>
      <c r="J135" s="145">
        <v>6978.3710000000001</v>
      </c>
      <c r="K135" s="146">
        <f t="shared" si="4"/>
        <v>0.7643130466981477</v>
      </c>
      <c r="L135" s="147">
        <f t="shared" si="5"/>
        <v>0.73259203329831557</v>
      </c>
    </row>
    <row r="136" spans="2:12" ht="15" x14ac:dyDescent="0.2">
      <c r="B136" s="162" t="s">
        <v>88</v>
      </c>
      <c r="C136" s="151">
        <v>3492.5329999999999</v>
      </c>
      <c r="D136" s="152">
        <v>97.346000000000004</v>
      </c>
      <c r="E136" s="153">
        <f t="shared" si="3"/>
        <v>2.7116791401604345E-2</v>
      </c>
      <c r="F136" s="154"/>
      <c r="G136" s="150" t="s">
        <v>89</v>
      </c>
      <c r="H136" s="151">
        <v>520.21199999999999</v>
      </c>
      <c r="I136" s="152">
        <v>3415.39</v>
      </c>
      <c r="J136" s="156">
        <v>4031.7719999999999</v>
      </c>
      <c r="K136" s="191">
        <f t="shared" si="4"/>
        <v>0.8709718704331495</v>
      </c>
      <c r="L136" s="158">
        <f t="shared" si="5"/>
        <v>0.84711883509285746</v>
      </c>
    </row>
    <row r="137" spans="2:12" ht="16" thickBot="1" x14ac:dyDescent="0.25">
      <c r="B137" s="214" t="s">
        <v>55</v>
      </c>
      <c r="C137" s="193">
        <v>2812.277</v>
      </c>
      <c r="D137" s="215">
        <v>70.132000000000005</v>
      </c>
      <c r="E137" s="194">
        <f t="shared" si="3"/>
        <v>2.4331036990239762E-2</v>
      </c>
      <c r="F137" s="216"/>
      <c r="G137" s="214" t="s">
        <v>55</v>
      </c>
      <c r="H137" s="193">
        <v>353.74900000000002</v>
      </c>
      <c r="I137" s="215">
        <v>2812.277</v>
      </c>
      <c r="J137" s="220">
        <v>3236.1579999999999</v>
      </c>
      <c r="K137" s="217">
        <f t="shared" si="4"/>
        <v>0.89068858813444829</v>
      </c>
      <c r="L137" s="195">
        <f t="shared" si="5"/>
        <v>0.86901721114976471</v>
      </c>
    </row>
    <row r="138" spans="2:12" ht="16" thickBot="1" x14ac:dyDescent="0.25">
      <c r="B138" s="130" t="s">
        <v>72</v>
      </c>
      <c r="C138" s="131">
        <v>8139.8050000000003</v>
      </c>
      <c r="D138" s="132">
        <v>392.45699999999999</v>
      </c>
      <c r="E138" s="133">
        <f t="shared" si="3"/>
        <v>4.5996829445696809E-2</v>
      </c>
      <c r="F138" s="134"/>
      <c r="G138" s="135" t="s">
        <v>73</v>
      </c>
      <c r="H138" s="131">
        <v>2016.508</v>
      </c>
      <c r="I138" s="132">
        <v>7792.9579999999996</v>
      </c>
      <c r="J138" s="136">
        <v>10169.585999999999</v>
      </c>
      <c r="K138" s="137">
        <f t="shared" si="4"/>
        <v>0.80171188876322008</v>
      </c>
      <c r="L138" s="138">
        <f t="shared" si="5"/>
        <v>0.76630041773578594</v>
      </c>
    </row>
    <row r="139" spans="2:12" ht="15" x14ac:dyDescent="0.2">
      <c r="B139" s="207" t="s">
        <v>84</v>
      </c>
      <c r="C139" s="140">
        <v>157.595</v>
      </c>
      <c r="D139" s="141">
        <v>31.048999999999999</v>
      </c>
      <c r="E139" s="142">
        <f t="shared" si="3"/>
        <v>0.16459044549521851</v>
      </c>
      <c r="F139" s="143"/>
      <c r="G139" s="144" t="s">
        <v>54</v>
      </c>
      <c r="H139" s="140">
        <v>749.34199999999998</v>
      </c>
      <c r="I139" s="141">
        <v>157.595</v>
      </c>
      <c r="J139" s="145">
        <v>937.98599999999999</v>
      </c>
      <c r="K139" s="146">
        <f t="shared" si="4"/>
        <v>0.20111600812805308</v>
      </c>
      <c r="L139" s="147">
        <f t="shared" si="5"/>
        <v>0.16801423475403685</v>
      </c>
    </row>
    <row r="140" spans="2:12" ht="15" x14ac:dyDescent="0.2">
      <c r="B140" s="139" t="s">
        <v>140</v>
      </c>
      <c r="C140" s="140">
        <v>3050.77</v>
      </c>
      <c r="D140" s="141">
        <v>208.755</v>
      </c>
      <c r="E140" s="142">
        <f t="shared" si="3"/>
        <v>6.404460772658592E-2</v>
      </c>
      <c r="F140" s="143"/>
      <c r="G140" s="148" t="s">
        <v>18</v>
      </c>
      <c r="H140" s="140">
        <v>1116.7539999999999</v>
      </c>
      <c r="I140" s="141">
        <v>3050.77</v>
      </c>
      <c r="J140" s="145">
        <v>4376.2790000000005</v>
      </c>
      <c r="K140" s="146">
        <f t="shared" si="4"/>
        <v>0.74481654391778962</v>
      </c>
      <c r="L140" s="147">
        <f t="shared" si="5"/>
        <v>0.69711506053430317</v>
      </c>
    </row>
    <row r="141" spans="2:12" ht="15" x14ac:dyDescent="0.2">
      <c r="B141" s="149" t="s">
        <v>55</v>
      </c>
      <c r="C141" s="140">
        <v>5456.3450000000003</v>
      </c>
      <c r="D141" s="141">
        <v>188.815</v>
      </c>
      <c r="E141" s="142">
        <f t="shared" si="3"/>
        <v>3.3447236216511134E-2</v>
      </c>
      <c r="F141" s="143"/>
      <c r="G141" s="149" t="s">
        <v>55</v>
      </c>
      <c r="H141" s="140">
        <v>792.91</v>
      </c>
      <c r="I141" s="141">
        <v>5456.3450000000003</v>
      </c>
      <c r="J141" s="145">
        <v>6438.07</v>
      </c>
      <c r="K141" s="146">
        <f t="shared" si="4"/>
        <v>0.87684041956673353</v>
      </c>
      <c r="L141" s="147">
        <f t="shared" si="5"/>
        <v>0.84751253092930035</v>
      </c>
    </row>
    <row r="142" spans="2:12" ht="15" x14ac:dyDescent="0.2">
      <c r="B142" s="150" t="s">
        <v>90</v>
      </c>
      <c r="C142" s="151">
        <v>6360.8420000000006</v>
      </c>
      <c r="D142" s="152">
        <v>312.68100000000004</v>
      </c>
      <c r="E142" s="153">
        <f t="shared" si="3"/>
        <v>4.6853963041709752E-2</v>
      </c>
      <c r="F142" s="154"/>
      <c r="G142" s="155" t="s">
        <v>91</v>
      </c>
      <c r="H142" s="151">
        <v>1863.4099999999999</v>
      </c>
      <c r="I142" s="152">
        <v>6214.8810000000003</v>
      </c>
      <c r="J142" s="156">
        <v>8389.6840000000011</v>
      </c>
      <c r="K142" s="157">
        <f t="shared" si="4"/>
        <v>0.77789270728194293</v>
      </c>
      <c r="L142" s="158">
        <f t="shared" si="5"/>
        <v>0.74077652984307862</v>
      </c>
    </row>
    <row r="143" spans="2:12" ht="15" x14ac:dyDescent="0.2">
      <c r="B143" s="159" t="s">
        <v>140</v>
      </c>
      <c r="C143" s="140">
        <v>2650.7370000000001</v>
      </c>
      <c r="D143" s="141">
        <v>201.899</v>
      </c>
      <c r="E143" s="142">
        <f t="shared" si="3"/>
        <v>7.0776292523827083E-2</v>
      </c>
      <c r="F143" s="143"/>
      <c r="G143" s="159" t="s">
        <v>140</v>
      </c>
      <c r="H143" s="140">
        <v>1069.4639999999999</v>
      </c>
      <c r="I143" s="141">
        <v>2650.7370000000001</v>
      </c>
      <c r="J143" s="145">
        <v>3922.1</v>
      </c>
      <c r="K143" s="146">
        <f t="shared" si="4"/>
        <v>0.7273236276484536</v>
      </c>
      <c r="L143" s="147">
        <f t="shared" si="5"/>
        <v>0.67584635781851565</v>
      </c>
    </row>
    <row r="144" spans="2:12" ht="15" x14ac:dyDescent="0.2">
      <c r="B144" s="160" t="s">
        <v>55</v>
      </c>
      <c r="C144" s="140">
        <v>4151.7190000000001</v>
      </c>
      <c r="D144" s="141">
        <v>151.00700000000001</v>
      </c>
      <c r="E144" s="142">
        <f t="shared" si="3"/>
        <v>3.5095657961952499E-2</v>
      </c>
      <c r="F144" s="143"/>
      <c r="G144" s="160" t="s">
        <v>55</v>
      </c>
      <c r="H144" s="140">
        <v>701.56200000000001</v>
      </c>
      <c r="I144" s="141">
        <v>4151.7190000000001</v>
      </c>
      <c r="J144" s="145">
        <v>5004.2879999999996</v>
      </c>
      <c r="K144" s="146">
        <f t="shared" si="4"/>
        <v>0.85980782880601592</v>
      </c>
      <c r="L144" s="147">
        <f t="shared" si="5"/>
        <v>0.82963230733323112</v>
      </c>
    </row>
    <row r="145" spans="2:12" ht="15" x14ac:dyDescent="0.2">
      <c r="B145" s="161" t="s">
        <v>0</v>
      </c>
      <c r="C145" s="140">
        <v>736.48400000000004</v>
      </c>
      <c r="D145" s="141">
        <v>67.433000000000007</v>
      </c>
      <c r="E145" s="142">
        <f t="shared" ref="E145:E208" si="6">D145/(C145+D145)</f>
        <v>8.388054985775896E-2</v>
      </c>
      <c r="F145" s="154"/>
      <c r="G145" s="159" t="s">
        <v>30</v>
      </c>
      <c r="H145" s="140">
        <v>460.76299999999998</v>
      </c>
      <c r="I145" s="141">
        <v>712.11900000000003</v>
      </c>
      <c r="J145" s="145">
        <v>1240.3150000000001</v>
      </c>
      <c r="K145" s="146">
        <f t="shared" si="4"/>
        <v>0.62851130559575596</v>
      </c>
      <c r="L145" s="147">
        <f t="shared" si="5"/>
        <v>0.57414366511732906</v>
      </c>
    </row>
    <row r="146" spans="2:12" ht="15" x14ac:dyDescent="0.2">
      <c r="B146" s="161" t="s">
        <v>1</v>
      </c>
      <c r="C146" s="140">
        <v>3014.904</v>
      </c>
      <c r="D146" s="141">
        <v>159.52500000000001</v>
      </c>
      <c r="E146" s="142">
        <f t="shared" si="6"/>
        <v>5.0253132138094757E-2</v>
      </c>
      <c r="F146" s="154"/>
      <c r="G146" s="159" t="s">
        <v>31</v>
      </c>
      <c r="H146" s="140">
        <v>718.28099999999995</v>
      </c>
      <c r="I146" s="141">
        <v>2966.6849999999999</v>
      </c>
      <c r="J146" s="145">
        <v>3843.395</v>
      </c>
      <c r="K146" s="146">
        <f t="shared" ref="K146:K209" si="7">(J146-H146)/J146</f>
        <v>0.81311288587303676</v>
      </c>
      <c r="L146" s="147">
        <f t="shared" ref="L146:L209" si="8">I146/J146</f>
        <v>0.77189177797233954</v>
      </c>
    </row>
    <row r="147" spans="2:12" ht="15" x14ac:dyDescent="0.2">
      <c r="B147" s="161" t="s">
        <v>5</v>
      </c>
      <c r="C147" s="140">
        <v>2609.4540000000002</v>
      </c>
      <c r="D147" s="141">
        <v>85.722999999999999</v>
      </c>
      <c r="E147" s="142">
        <f t="shared" si="6"/>
        <v>3.1806074332038303E-2</v>
      </c>
      <c r="F147" s="154"/>
      <c r="G147" s="159" t="s">
        <v>32</v>
      </c>
      <c r="H147" s="140">
        <v>684.36599999999999</v>
      </c>
      <c r="I147" s="141">
        <v>2536.0770000000002</v>
      </c>
      <c r="J147" s="145">
        <v>3305.9740000000002</v>
      </c>
      <c r="K147" s="146">
        <f t="shared" si="7"/>
        <v>0.79299111245278997</v>
      </c>
      <c r="L147" s="147">
        <f t="shared" si="8"/>
        <v>0.7671194631294741</v>
      </c>
    </row>
    <row r="148" spans="2:12" ht="15" x14ac:dyDescent="0.2">
      <c r="B148" s="162" t="s">
        <v>88</v>
      </c>
      <c r="C148" s="151">
        <v>1621.3689999999999</v>
      </c>
      <c r="D148" s="152">
        <v>48.726999999999997</v>
      </c>
      <c r="E148" s="153">
        <f t="shared" si="6"/>
        <v>2.9176167118536895E-2</v>
      </c>
      <c r="F148" s="154"/>
      <c r="G148" s="150" t="s">
        <v>89</v>
      </c>
      <c r="H148" s="151">
        <v>153.09800000000001</v>
      </c>
      <c r="I148" s="152">
        <v>1578.077</v>
      </c>
      <c r="J148" s="156">
        <v>1779.902</v>
      </c>
      <c r="K148" s="191">
        <f t="shared" si="7"/>
        <v>0.9139851519915142</v>
      </c>
      <c r="L148" s="158">
        <f t="shared" si="8"/>
        <v>0.88660892565995209</v>
      </c>
    </row>
    <row r="149" spans="2:12" ht="16" thickBot="1" x14ac:dyDescent="0.25">
      <c r="B149" s="214" t="s">
        <v>55</v>
      </c>
      <c r="C149" s="193">
        <v>1304.626</v>
      </c>
      <c r="D149" s="215">
        <v>37.808</v>
      </c>
      <c r="E149" s="194">
        <f t="shared" si="6"/>
        <v>2.8163768200149878E-2</v>
      </c>
      <c r="F149" s="216"/>
      <c r="G149" s="214" t="s">
        <v>55</v>
      </c>
      <c r="H149" s="193">
        <v>91.347999999999999</v>
      </c>
      <c r="I149" s="215">
        <v>1304.626</v>
      </c>
      <c r="J149" s="220">
        <v>1433.7819999999999</v>
      </c>
      <c r="K149" s="217">
        <f t="shared" si="7"/>
        <v>0.93628878030272389</v>
      </c>
      <c r="L149" s="195">
        <f t="shared" si="8"/>
        <v>0.90991936012587693</v>
      </c>
    </row>
    <row r="150" spans="2:12" ht="16" thickBot="1" x14ac:dyDescent="0.25">
      <c r="B150" s="130" t="s">
        <v>74</v>
      </c>
      <c r="C150" s="131">
        <v>7185.6819999999998</v>
      </c>
      <c r="D150" s="132">
        <v>374.255</v>
      </c>
      <c r="E150" s="133">
        <f t="shared" si="6"/>
        <v>4.950504217164773E-2</v>
      </c>
      <c r="F150" s="134"/>
      <c r="G150" s="135" t="s">
        <v>75</v>
      </c>
      <c r="H150" s="131">
        <v>2918.7530000000002</v>
      </c>
      <c r="I150" s="132">
        <v>6872.366</v>
      </c>
      <c r="J150" s="136">
        <v>10131.415999999999</v>
      </c>
      <c r="K150" s="137">
        <f t="shared" si="7"/>
        <v>0.71191065493707884</v>
      </c>
      <c r="L150" s="138">
        <f t="shared" si="8"/>
        <v>0.67832235888843184</v>
      </c>
    </row>
    <row r="151" spans="2:12" ht="15" x14ac:dyDescent="0.2">
      <c r="B151" s="207" t="s">
        <v>84</v>
      </c>
      <c r="C151" s="140">
        <v>165.90899999999999</v>
      </c>
      <c r="D151" s="141">
        <v>27.797999999999998</v>
      </c>
      <c r="E151" s="142">
        <f t="shared" si="6"/>
        <v>0.1435053973268906</v>
      </c>
      <c r="F151" s="143"/>
      <c r="G151" s="144" t="s">
        <v>54</v>
      </c>
      <c r="H151" s="140">
        <v>783.36400000000003</v>
      </c>
      <c r="I151" s="141">
        <v>165.90899999999999</v>
      </c>
      <c r="J151" s="145">
        <v>977.07100000000003</v>
      </c>
      <c r="K151" s="146">
        <f t="shared" si="7"/>
        <v>0.19825273700682958</v>
      </c>
      <c r="L151" s="147">
        <f t="shared" si="8"/>
        <v>0.16980239921152096</v>
      </c>
    </row>
    <row r="152" spans="2:12" ht="15" x14ac:dyDescent="0.2">
      <c r="B152" s="139" t="s">
        <v>140</v>
      </c>
      <c r="C152" s="140">
        <v>2856.3090000000002</v>
      </c>
      <c r="D152" s="141">
        <v>187.52199999999999</v>
      </c>
      <c r="E152" s="142">
        <f t="shared" si="6"/>
        <v>6.1607231150481084E-2</v>
      </c>
      <c r="F152" s="143"/>
      <c r="G152" s="148" t="s">
        <v>18</v>
      </c>
      <c r="H152" s="140">
        <v>1242.95</v>
      </c>
      <c r="I152" s="141">
        <v>2856.3090000000002</v>
      </c>
      <c r="J152" s="145">
        <v>4286.7809999999999</v>
      </c>
      <c r="K152" s="146">
        <f t="shared" si="7"/>
        <v>0.71005050176344442</v>
      </c>
      <c r="L152" s="147">
        <f t="shared" si="8"/>
        <v>0.66630625637278884</v>
      </c>
    </row>
    <row r="153" spans="2:12" ht="15" x14ac:dyDescent="0.2">
      <c r="B153" s="149" t="s">
        <v>55</v>
      </c>
      <c r="C153" s="140">
        <v>4657.2629999999999</v>
      </c>
      <c r="D153" s="141">
        <v>191.11199999999999</v>
      </c>
      <c r="E153" s="142">
        <f t="shared" si="6"/>
        <v>3.941774305824116E-2</v>
      </c>
      <c r="F153" s="143"/>
      <c r="G153" s="149" t="s">
        <v>55</v>
      </c>
      <c r="H153" s="140">
        <v>1487.951</v>
      </c>
      <c r="I153" s="141">
        <v>4657.2629999999999</v>
      </c>
      <c r="J153" s="145">
        <v>6336.326</v>
      </c>
      <c r="K153" s="146">
        <f t="shared" si="7"/>
        <v>0.76517133114678759</v>
      </c>
      <c r="L153" s="147">
        <f t="shared" si="8"/>
        <v>0.73501000422011109</v>
      </c>
    </row>
    <row r="154" spans="2:12" ht="15" x14ac:dyDescent="0.2">
      <c r="B154" s="150" t="s">
        <v>90</v>
      </c>
      <c r="C154" s="151">
        <v>5148.6090000000004</v>
      </c>
      <c r="D154" s="152">
        <v>297.83799999999997</v>
      </c>
      <c r="E154" s="153">
        <f t="shared" si="6"/>
        <v>5.4684824804133773E-2</v>
      </c>
      <c r="F154" s="154"/>
      <c r="G154" s="155" t="s">
        <v>91</v>
      </c>
      <c r="H154" s="151">
        <v>2551.6390000000001</v>
      </c>
      <c r="I154" s="152">
        <v>5035.0529999999999</v>
      </c>
      <c r="J154" s="156">
        <v>7879.5460000000003</v>
      </c>
      <c r="K154" s="157">
        <f t="shared" si="7"/>
        <v>0.67616928691069256</v>
      </c>
      <c r="L154" s="158">
        <f t="shared" si="8"/>
        <v>0.63900293240245054</v>
      </c>
    </row>
    <row r="155" spans="2:12" ht="15" x14ac:dyDescent="0.2">
      <c r="B155" s="159" t="s">
        <v>140</v>
      </c>
      <c r="C155" s="140">
        <v>2276.8879999999999</v>
      </c>
      <c r="D155" s="141">
        <v>164.83</v>
      </c>
      <c r="E155" s="142">
        <f t="shared" si="6"/>
        <v>6.750574800202154E-2</v>
      </c>
      <c r="F155" s="143"/>
      <c r="G155" s="159" t="s">
        <v>140</v>
      </c>
      <c r="H155" s="140">
        <v>1139.181</v>
      </c>
      <c r="I155" s="141">
        <v>2276.8879999999999</v>
      </c>
      <c r="J155" s="145">
        <v>3580.8989999999999</v>
      </c>
      <c r="K155" s="146">
        <f t="shared" si="7"/>
        <v>0.68187290398305</v>
      </c>
      <c r="L155" s="147">
        <f t="shared" si="8"/>
        <v>0.63584256355736368</v>
      </c>
    </row>
    <row r="156" spans="2:12" ht="15" x14ac:dyDescent="0.2">
      <c r="B156" s="160" t="s">
        <v>55</v>
      </c>
      <c r="C156" s="140">
        <v>3149.6120000000001</v>
      </c>
      <c r="D156" s="141">
        <v>158.78800000000001</v>
      </c>
      <c r="E156" s="142">
        <f t="shared" si="6"/>
        <v>4.7995405634143395E-2</v>
      </c>
      <c r="F156" s="143"/>
      <c r="G156" s="160" t="s">
        <v>55</v>
      </c>
      <c r="H156" s="140">
        <v>1225.55</v>
      </c>
      <c r="I156" s="141">
        <v>3149.6120000000001</v>
      </c>
      <c r="J156" s="145">
        <v>4533.95</v>
      </c>
      <c r="K156" s="146">
        <f t="shared" si="7"/>
        <v>0.72969485768480014</v>
      </c>
      <c r="L156" s="147">
        <f t="shared" si="8"/>
        <v>0.69467285700106973</v>
      </c>
    </row>
    <row r="157" spans="2:12" ht="15" x14ac:dyDescent="0.2">
      <c r="B157" s="161" t="s">
        <v>0</v>
      </c>
      <c r="C157" s="140">
        <v>491.12299999999999</v>
      </c>
      <c r="D157" s="141">
        <v>35.219000000000001</v>
      </c>
      <c r="E157" s="142">
        <f t="shared" si="6"/>
        <v>6.6912767744166352E-2</v>
      </c>
      <c r="F157" s="154"/>
      <c r="G157" s="159" t="s">
        <v>30</v>
      </c>
      <c r="H157" s="140">
        <v>565.83100000000002</v>
      </c>
      <c r="I157" s="141">
        <v>466.221</v>
      </c>
      <c r="J157" s="145">
        <v>1065.7819999999999</v>
      </c>
      <c r="K157" s="146">
        <f t="shared" si="7"/>
        <v>0.46909311660358305</v>
      </c>
      <c r="L157" s="147">
        <f t="shared" si="8"/>
        <v>0.4374449934414355</v>
      </c>
    </row>
    <row r="158" spans="2:12" ht="15" x14ac:dyDescent="0.2">
      <c r="B158" s="161" t="s">
        <v>1</v>
      </c>
      <c r="C158" s="140">
        <v>2037.1959999999999</v>
      </c>
      <c r="D158" s="141">
        <v>124.294</v>
      </c>
      <c r="E158" s="142">
        <f t="shared" si="6"/>
        <v>5.7503851509838125E-2</v>
      </c>
      <c r="F158" s="154"/>
      <c r="G158" s="159" t="s">
        <v>31</v>
      </c>
      <c r="H158" s="140">
        <v>1025.463</v>
      </c>
      <c r="I158" s="141">
        <v>1992.61</v>
      </c>
      <c r="J158" s="145">
        <v>3141.3670000000002</v>
      </c>
      <c r="K158" s="146">
        <f t="shared" si="7"/>
        <v>0.6735615418383144</v>
      </c>
      <c r="L158" s="147">
        <f t="shared" si="8"/>
        <v>0.63431302359768849</v>
      </c>
    </row>
    <row r="159" spans="2:12" ht="15" x14ac:dyDescent="0.2">
      <c r="B159" s="161" t="s">
        <v>5</v>
      </c>
      <c r="C159" s="140">
        <v>2620.29</v>
      </c>
      <c r="D159" s="141">
        <v>138.32499999999999</v>
      </c>
      <c r="E159" s="142">
        <f t="shared" si="6"/>
        <v>5.0142915919764088E-2</v>
      </c>
      <c r="F159" s="154"/>
      <c r="G159" s="159" t="s">
        <v>32</v>
      </c>
      <c r="H159" s="140">
        <v>960.34500000000003</v>
      </c>
      <c r="I159" s="141">
        <v>2576.2220000000002</v>
      </c>
      <c r="J159" s="145">
        <v>3672.3969999999999</v>
      </c>
      <c r="K159" s="146">
        <f t="shared" si="7"/>
        <v>0.73849640983804299</v>
      </c>
      <c r="L159" s="147">
        <f t="shared" si="8"/>
        <v>0.70150966793622804</v>
      </c>
    </row>
    <row r="160" spans="2:12" ht="15" x14ac:dyDescent="0.2">
      <c r="B160" s="162" t="s">
        <v>88</v>
      </c>
      <c r="C160" s="151">
        <v>1871.164</v>
      </c>
      <c r="D160" s="152">
        <v>48.619</v>
      </c>
      <c r="E160" s="153">
        <f t="shared" si="6"/>
        <v>2.5325258115109887E-2</v>
      </c>
      <c r="F160" s="154"/>
      <c r="G160" s="150" t="s">
        <v>89</v>
      </c>
      <c r="H160" s="151">
        <v>367.11399999999998</v>
      </c>
      <c r="I160" s="152">
        <v>1837.3130000000001</v>
      </c>
      <c r="J160" s="156">
        <v>2251.87</v>
      </c>
      <c r="K160" s="191">
        <f t="shared" si="7"/>
        <v>0.83697371517894015</v>
      </c>
      <c r="L160" s="158">
        <f t="shared" si="8"/>
        <v>0.81590544747254512</v>
      </c>
    </row>
    <row r="161" spans="2:12" ht="16" thickBot="1" x14ac:dyDescent="0.25">
      <c r="B161" s="214" t="s">
        <v>55</v>
      </c>
      <c r="C161" s="193">
        <v>1507.6510000000001</v>
      </c>
      <c r="D161" s="215">
        <v>32.323999999999998</v>
      </c>
      <c r="E161" s="194">
        <f t="shared" si="6"/>
        <v>2.0989951135570381E-2</v>
      </c>
      <c r="F161" s="216"/>
      <c r="G161" s="214" t="s">
        <v>55</v>
      </c>
      <c r="H161" s="193">
        <v>262.40100000000001</v>
      </c>
      <c r="I161" s="215">
        <v>1507.6510000000001</v>
      </c>
      <c r="J161" s="220">
        <v>1802.376</v>
      </c>
      <c r="K161" s="217">
        <f t="shared" si="7"/>
        <v>0.85441384039734214</v>
      </c>
      <c r="L161" s="195">
        <f t="shared" si="8"/>
        <v>0.83647973563784694</v>
      </c>
    </row>
    <row r="162" spans="2:12" ht="16" thickBot="1" x14ac:dyDescent="0.25">
      <c r="B162" s="130" t="s">
        <v>24</v>
      </c>
      <c r="C162" s="131">
        <v>27394.706999999999</v>
      </c>
      <c r="D162" s="132">
        <v>782.04200000000003</v>
      </c>
      <c r="E162" s="133">
        <f t="shared" si="6"/>
        <v>2.7754869804177906E-2</v>
      </c>
      <c r="F162" s="134"/>
      <c r="G162" s="135" t="s">
        <v>23</v>
      </c>
      <c r="H162" s="131">
        <v>8279.4279999999999</v>
      </c>
      <c r="I162" s="132">
        <v>25771.216</v>
      </c>
      <c r="J162" s="136">
        <v>34786.716999999997</v>
      </c>
      <c r="K162" s="137">
        <f t="shared" si="7"/>
        <v>0.76199455671542671</v>
      </c>
      <c r="L162" s="138">
        <f t="shared" si="8"/>
        <v>0.74083495720507353</v>
      </c>
    </row>
    <row r="163" spans="2:12" ht="15" x14ac:dyDescent="0.2">
      <c r="B163" s="207" t="s">
        <v>84</v>
      </c>
      <c r="C163" s="140">
        <v>85.932000000000002</v>
      </c>
      <c r="D163" s="141">
        <v>4.8470000000000004</v>
      </c>
      <c r="E163" s="142">
        <f t="shared" si="6"/>
        <v>5.3393405963934396E-2</v>
      </c>
      <c r="F163" s="143"/>
      <c r="G163" s="144" t="s">
        <v>54</v>
      </c>
      <c r="H163" s="140">
        <v>442.28</v>
      </c>
      <c r="I163" s="141">
        <v>85.932000000000002</v>
      </c>
      <c r="J163" s="145">
        <v>533.05899999999997</v>
      </c>
      <c r="K163" s="146">
        <f t="shared" si="7"/>
        <v>0.1702982221480174</v>
      </c>
      <c r="L163" s="147">
        <f t="shared" si="8"/>
        <v>0.16120542003793203</v>
      </c>
    </row>
    <row r="164" spans="2:12" ht="15" x14ac:dyDescent="0.2">
      <c r="B164" s="139" t="s">
        <v>140</v>
      </c>
      <c r="C164" s="140">
        <v>4102.3649999999998</v>
      </c>
      <c r="D164" s="141">
        <v>175.82499999999999</v>
      </c>
      <c r="E164" s="142">
        <f t="shared" si="6"/>
        <v>4.1097987700406013E-2</v>
      </c>
      <c r="F164" s="143"/>
      <c r="G164" s="148" t="s">
        <v>18</v>
      </c>
      <c r="H164" s="140">
        <v>1884.35</v>
      </c>
      <c r="I164" s="141">
        <v>4102.3649999999998</v>
      </c>
      <c r="J164" s="145">
        <v>6162.54</v>
      </c>
      <c r="K164" s="146">
        <f t="shared" si="7"/>
        <v>0.69422510847799779</v>
      </c>
      <c r="L164" s="147">
        <f t="shared" si="8"/>
        <v>0.66569385350845589</v>
      </c>
    </row>
    <row r="165" spans="2:12" ht="15" x14ac:dyDescent="0.2">
      <c r="B165" s="149" t="s">
        <v>55</v>
      </c>
      <c r="C165" s="140">
        <v>19735.900000000001</v>
      </c>
      <c r="D165" s="141">
        <v>508.57600000000002</v>
      </c>
      <c r="E165" s="142">
        <f t="shared" si="6"/>
        <v>2.5121717153854708E-2</v>
      </c>
      <c r="F165" s="143"/>
      <c r="G165" s="149" t="s">
        <v>55</v>
      </c>
      <c r="H165" s="140">
        <v>5064.1360000000004</v>
      </c>
      <c r="I165" s="141">
        <v>19735.900000000001</v>
      </c>
      <c r="J165" s="145">
        <v>25308.612000000001</v>
      </c>
      <c r="K165" s="146">
        <f t="shared" si="7"/>
        <v>0.79990463325290229</v>
      </c>
      <c r="L165" s="147">
        <f t="shared" si="8"/>
        <v>0.77980965530626489</v>
      </c>
    </row>
    <row r="166" spans="2:12" ht="15" x14ac:dyDescent="0.2">
      <c r="B166" s="150" t="s">
        <v>90</v>
      </c>
      <c r="C166" s="151">
        <v>16649.075000000001</v>
      </c>
      <c r="D166" s="152">
        <v>523.69799999999998</v>
      </c>
      <c r="E166" s="153">
        <f t="shared" si="6"/>
        <v>3.0495831977747564E-2</v>
      </c>
      <c r="F166" s="154"/>
      <c r="G166" s="155" t="s">
        <v>91</v>
      </c>
      <c r="H166" s="151">
        <v>5935.8620000000001</v>
      </c>
      <c r="I166" s="152">
        <v>15797.458999999999</v>
      </c>
      <c r="J166" s="156">
        <v>22235.002</v>
      </c>
      <c r="K166" s="157">
        <f t="shared" si="7"/>
        <v>0.73303973617812124</v>
      </c>
      <c r="L166" s="158">
        <f t="shared" si="8"/>
        <v>0.71047706674368627</v>
      </c>
    </row>
    <row r="167" spans="2:12" ht="15" x14ac:dyDescent="0.2">
      <c r="B167" s="159" t="s">
        <v>140</v>
      </c>
      <c r="C167" s="140">
        <v>2677.096</v>
      </c>
      <c r="D167" s="141">
        <v>130.95400000000001</v>
      </c>
      <c r="E167" s="142">
        <f t="shared" si="6"/>
        <v>4.6635209487010561E-2</v>
      </c>
      <c r="F167" s="143"/>
      <c r="G167" s="159" t="s">
        <v>140</v>
      </c>
      <c r="H167" s="140">
        <v>1429.45</v>
      </c>
      <c r="I167" s="141">
        <v>2677.096</v>
      </c>
      <c r="J167" s="145">
        <v>4237.5</v>
      </c>
      <c r="K167" s="146">
        <f t="shared" si="7"/>
        <v>0.66266666666666674</v>
      </c>
      <c r="L167" s="147">
        <f t="shared" si="8"/>
        <v>0.63176306784660763</v>
      </c>
    </row>
    <row r="168" spans="2:12" ht="15" x14ac:dyDescent="0.2">
      <c r="B168" s="160" t="s">
        <v>55</v>
      </c>
      <c r="C168" s="140">
        <v>11704.245999999999</v>
      </c>
      <c r="D168" s="141">
        <v>319.67599999999999</v>
      </c>
      <c r="E168" s="142">
        <f t="shared" si="6"/>
        <v>2.6586666147701225E-2</v>
      </c>
      <c r="F168" s="143"/>
      <c r="G168" s="160" t="s">
        <v>55</v>
      </c>
      <c r="H168" s="140">
        <v>3382.8139999999999</v>
      </c>
      <c r="I168" s="141">
        <v>11704.245999999999</v>
      </c>
      <c r="J168" s="145">
        <v>15406.736000000001</v>
      </c>
      <c r="K168" s="146">
        <f t="shared" si="7"/>
        <v>0.78043279251361219</v>
      </c>
      <c r="L168" s="147">
        <f t="shared" si="8"/>
        <v>0.7596836864083345</v>
      </c>
    </row>
    <row r="169" spans="2:12" ht="15" x14ac:dyDescent="0.2">
      <c r="B169" s="161" t="s">
        <v>0</v>
      </c>
      <c r="C169" s="140">
        <v>5212.3109999999997</v>
      </c>
      <c r="D169" s="141">
        <v>212.273</v>
      </c>
      <c r="E169" s="142">
        <f t="shared" si="6"/>
        <v>3.9131664289833099E-2</v>
      </c>
      <c r="F169" s="154"/>
      <c r="G169" s="159" t="s">
        <v>30</v>
      </c>
      <c r="H169" s="140">
        <v>2332.962</v>
      </c>
      <c r="I169" s="141">
        <v>4909.1099999999997</v>
      </c>
      <c r="J169" s="145">
        <v>7439.634</v>
      </c>
      <c r="K169" s="146">
        <f t="shared" si="7"/>
        <v>0.68641441232189659</v>
      </c>
      <c r="L169" s="147">
        <f t="shared" si="8"/>
        <v>0.65985907371249708</v>
      </c>
    </row>
    <row r="170" spans="2:12" ht="15" x14ac:dyDescent="0.2">
      <c r="B170" s="161" t="s">
        <v>1</v>
      </c>
      <c r="C170" s="140">
        <v>6886.8320000000003</v>
      </c>
      <c r="D170" s="141">
        <v>193.13399999999999</v>
      </c>
      <c r="E170" s="142">
        <f t="shared" si="6"/>
        <v>2.7278944559903252E-2</v>
      </c>
      <c r="F170" s="154"/>
      <c r="G170" s="159" t="s">
        <v>31</v>
      </c>
      <c r="H170" s="140">
        <v>2051.3870000000002</v>
      </c>
      <c r="I170" s="141">
        <v>6543.4939999999997</v>
      </c>
      <c r="J170" s="145">
        <v>8781.9349999999995</v>
      </c>
      <c r="K170" s="146">
        <f t="shared" si="7"/>
        <v>0.76640831434074597</v>
      </c>
      <c r="L170" s="147">
        <f t="shared" si="8"/>
        <v>0.74510845274987803</v>
      </c>
    </row>
    <row r="171" spans="2:12" ht="15" x14ac:dyDescent="0.2">
      <c r="B171" s="161" t="s">
        <v>5</v>
      </c>
      <c r="C171" s="140">
        <v>4549.9319999999998</v>
      </c>
      <c r="D171" s="141">
        <v>118.291</v>
      </c>
      <c r="E171" s="142">
        <f t="shared" si="6"/>
        <v>2.5339620665079624E-2</v>
      </c>
      <c r="F171" s="154"/>
      <c r="G171" s="159" t="s">
        <v>32</v>
      </c>
      <c r="H171" s="140">
        <v>1551.5129999999999</v>
      </c>
      <c r="I171" s="141">
        <v>4344.8549999999996</v>
      </c>
      <c r="J171" s="145">
        <v>6013.433</v>
      </c>
      <c r="K171" s="146">
        <f t="shared" si="7"/>
        <v>0.74199213660483121</v>
      </c>
      <c r="L171" s="147">
        <f t="shared" si="8"/>
        <v>0.72252488719837726</v>
      </c>
    </row>
    <row r="172" spans="2:12" ht="15" x14ac:dyDescent="0.2">
      <c r="B172" s="162" t="s">
        <v>88</v>
      </c>
      <c r="C172" s="151">
        <v>10659.700999999999</v>
      </c>
      <c r="D172" s="152">
        <v>253.49700000000001</v>
      </c>
      <c r="E172" s="153">
        <f t="shared" si="6"/>
        <v>2.3228479864472362E-2</v>
      </c>
      <c r="F172" s="154"/>
      <c r="G172" s="150" t="s">
        <v>89</v>
      </c>
      <c r="H172" s="151">
        <v>2343.5659999999998</v>
      </c>
      <c r="I172" s="152">
        <v>9973.7569999999996</v>
      </c>
      <c r="J172" s="156">
        <v>12551.715</v>
      </c>
      <c r="K172" s="191">
        <f t="shared" si="7"/>
        <v>0.81328718824479374</v>
      </c>
      <c r="L172" s="158">
        <f t="shared" si="8"/>
        <v>0.79461308673754938</v>
      </c>
    </row>
    <row r="173" spans="2:12" ht="16" thickBot="1" x14ac:dyDescent="0.25">
      <c r="B173" s="214" t="s">
        <v>55</v>
      </c>
      <c r="C173" s="193">
        <v>8031.6540000000005</v>
      </c>
      <c r="D173" s="215">
        <v>188.9</v>
      </c>
      <c r="E173" s="194">
        <f t="shared" si="6"/>
        <v>2.2978986574384162E-2</v>
      </c>
      <c r="F173" s="216"/>
      <c r="G173" s="214" t="s">
        <v>55</v>
      </c>
      <c r="H173" s="193">
        <v>1681.3219999999999</v>
      </c>
      <c r="I173" s="215">
        <v>8031.6540000000005</v>
      </c>
      <c r="J173" s="220">
        <v>9901.8760000000002</v>
      </c>
      <c r="K173" s="217">
        <f t="shared" si="7"/>
        <v>0.83020167087529673</v>
      </c>
      <c r="L173" s="195">
        <f t="shared" si="8"/>
        <v>0.8111244778262221</v>
      </c>
    </row>
    <row r="174" spans="2:12" ht="16" thickBot="1" x14ac:dyDescent="0.25">
      <c r="B174" s="130" t="s">
        <v>76</v>
      </c>
      <c r="C174" s="131">
        <v>15638.35</v>
      </c>
      <c r="D174" s="132">
        <v>389.22800000000001</v>
      </c>
      <c r="E174" s="133">
        <f t="shared" si="6"/>
        <v>2.4284891953107325E-2</v>
      </c>
      <c r="F174" s="134"/>
      <c r="G174" s="135" t="s">
        <v>77</v>
      </c>
      <c r="H174" s="131">
        <v>2117.1350000000002</v>
      </c>
      <c r="I174" s="132">
        <v>14695.726000000001</v>
      </c>
      <c r="J174" s="136">
        <v>17170.032999999999</v>
      </c>
      <c r="K174" s="137">
        <f t="shared" si="7"/>
        <v>0.87669592714236477</v>
      </c>
      <c r="L174" s="138">
        <f t="shared" si="8"/>
        <v>0.8558938704427651</v>
      </c>
    </row>
    <row r="175" spans="2:12" ht="15" x14ac:dyDescent="0.2">
      <c r="B175" s="207" t="s">
        <v>84</v>
      </c>
      <c r="C175" s="140">
        <v>60.103000000000002</v>
      </c>
      <c r="D175" s="141">
        <v>2.5339999999999998</v>
      </c>
      <c r="E175" s="142">
        <f t="shared" si="6"/>
        <v>4.0455321934319964E-2</v>
      </c>
      <c r="F175" s="143"/>
      <c r="G175" s="144" t="s">
        <v>54</v>
      </c>
      <c r="H175" s="140">
        <v>210.23099999999999</v>
      </c>
      <c r="I175" s="141">
        <v>60.103000000000002</v>
      </c>
      <c r="J175" s="145">
        <v>272.86799999999999</v>
      </c>
      <c r="K175" s="146">
        <f t="shared" si="7"/>
        <v>0.22955055191521176</v>
      </c>
      <c r="L175" s="147">
        <f t="shared" si="8"/>
        <v>0.22026401043728103</v>
      </c>
    </row>
    <row r="176" spans="2:12" ht="15" x14ac:dyDescent="0.2">
      <c r="B176" s="139" t="s">
        <v>140</v>
      </c>
      <c r="C176" s="140">
        <v>2307.056</v>
      </c>
      <c r="D176" s="141">
        <v>90.203000000000003</v>
      </c>
      <c r="E176" s="142">
        <f t="shared" si="6"/>
        <v>3.7627557139216082E-2</v>
      </c>
      <c r="F176" s="143"/>
      <c r="G176" s="148" t="s">
        <v>18</v>
      </c>
      <c r="H176" s="140">
        <v>730.18299999999999</v>
      </c>
      <c r="I176" s="141">
        <v>2307.056</v>
      </c>
      <c r="J176" s="145">
        <v>3127.442</v>
      </c>
      <c r="K176" s="146">
        <f t="shared" si="7"/>
        <v>0.7665238875732947</v>
      </c>
      <c r="L176" s="147">
        <f t="shared" si="8"/>
        <v>0.73768146619505659</v>
      </c>
    </row>
    <row r="177" spans="2:12" ht="15" x14ac:dyDescent="0.2">
      <c r="B177" s="149" t="s">
        <v>55</v>
      </c>
      <c r="C177" s="140">
        <v>11290.188</v>
      </c>
      <c r="D177" s="141">
        <v>245.96899999999999</v>
      </c>
      <c r="E177" s="142">
        <f t="shared" si="6"/>
        <v>2.1321571819800995E-2</v>
      </c>
      <c r="F177" s="143"/>
      <c r="G177" s="149" t="s">
        <v>55</v>
      </c>
      <c r="H177" s="140">
        <v>1004.538</v>
      </c>
      <c r="I177" s="141">
        <v>11290.188</v>
      </c>
      <c r="J177" s="145">
        <v>12540.695</v>
      </c>
      <c r="K177" s="146">
        <f t="shared" si="7"/>
        <v>0.91989774091467813</v>
      </c>
      <c r="L177" s="147">
        <f t="shared" si="8"/>
        <v>0.90028407516489317</v>
      </c>
    </row>
    <row r="178" spans="2:12" ht="15" x14ac:dyDescent="0.2">
      <c r="B178" s="150" t="s">
        <v>90</v>
      </c>
      <c r="C178" s="151">
        <v>10008.811</v>
      </c>
      <c r="D178" s="152">
        <v>260.56</v>
      </c>
      <c r="E178" s="153">
        <f t="shared" si="6"/>
        <v>2.5372537422204341E-2</v>
      </c>
      <c r="F178" s="154"/>
      <c r="G178" s="155" t="s">
        <v>91</v>
      </c>
      <c r="H178" s="151">
        <v>1543.31</v>
      </c>
      <c r="I178" s="152">
        <v>9520.35</v>
      </c>
      <c r="J178" s="156">
        <v>11310.555</v>
      </c>
      <c r="K178" s="157">
        <f t="shared" si="7"/>
        <v>0.86355134650775323</v>
      </c>
      <c r="L178" s="158">
        <f t="shared" si="8"/>
        <v>0.84172262103849016</v>
      </c>
    </row>
    <row r="179" spans="2:12" ht="15" x14ac:dyDescent="0.2">
      <c r="B179" s="159" t="s">
        <v>140</v>
      </c>
      <c r="C179" s="140">
        <v>1621.047</v>
      </c>
      <c r="D179" s="141">
        <v>66.671000000000006</v>
      </c>
      <c r="E179" s="142">
        <f t="shared" si="6"/>
        <v>3.95036374560205E-2</v>
      </c>
      <c r="F179" s="143"/>
      <c r="G179" s="159" t="s">
        <v>140</v>
      </c>
      <c r="H179" s="140">
        <v>529.98199999999997</v>
      </c>
      <c r="I179" s="141">
        <v>1621.047</v>
      </c>
      <c r="J179" s="145">
        <v>2217.6999999999998</v>
      </c>
      <c r="K179" s="146">
        <f t="shared" si="7"/>
        <v>0.76102177932091808</v>
      </c>
      <c r="L179" s="147">
        <f t="shared" si="8"/>
        <v>0.73095865085448897</v>
      </c>
    </row>
    <row r="180" spans="2:12" ht="15" x14ac:dyDescent="0.2">
      <c r="B180" s="160" t="s">
        <v>55</v>
      </c>
      <c r="C180" s="140">
        <v>7147.7510000000002</v>
      </c>
      <c r="D180" s="141">
        <v>155.11099999999999</v>
      </c>
      <c r="E180" s="142">
        <f t="shared" si="6"/>
        <v>2.1239755043981387E-2</v>
      </c>
      <c r="F180" s="143"/>
      <c r="G180" s="160" t="s">
        <v>55</v>
      </c>
      <c r="H180" s="140">
        <v>655.82</v>
      </c>
      <c r="I180" s="141">
        <v>7147.7510000000002</v>
      </c>
      <c r="J180" s="145">
        <v>7958.6819999999998</v>
      </c>
      <c r="K180" s="146">
        <f t="shared" si="7"/>
        <v>0.91759690863386678</v>
      </c>
      <c r="L180" s="147">
        <f t="shared" si="8"/>
        <v>0.89810737506536886</v>
      </c>
    </row>
    <row r="181" spans="2:12" ht="15" x14ac:dyDescent="0.2">
      <c r="B181" s="161" t="s">
        <v>0</v>
      </c>
      <c r="C181" s="140">
        <v>3397.2979999999998</v>
      </c>
      <c r="D181" s="141">
        <v>112.21</v>
      </c>
      <c r="E181" s="142">
        <f t="shared" si="6"/>
        <v>3.1973142674129824E-2</v>
      </c>
      <c r="F181" s="154"/>
      <c r="G181" s="159" t="s">
        <v>30</v>
      </c>
      <c r="H181" s="140">
        <v>551.404</v>
      </c>
      <c r="I181" s="141">
        <v>3204.8719999999998</v>
      </c>
      <c r="J181" s="145">
        <v>3860.42</v>
      </c>
      <c r="K181" s="146">
        <f t="shared" si="7"/>
        <v>0.85716476445568102</v>
      </c>
      <c r="L181" s="147">
        <f t="shared" si="8"/>
        <v>0.83018738893695498</v>
      </c>
    </row>
    <row r="182" spans="2:12" ht="15" x14ac:dyDescent="0.2">
      <c r="B182" s="161" t="s">
        <v>1</v>
      </c>
      <c r="C182" s="140">
        <v>4171.66</v>
      </c>
      <c r="D182" s="141">
        <v>87.396000000000001</v>
      </c>
      <c r="E182" s="142">
        <f t="shared" si="6"/>
        <v>2.0520040121566847E-2</v>
      </c>
      <c r="F182" s="154"/>
      <c r="G182" s="159" t="s">
        <v>31</v>
      </c>
      <c r="H182" s="140">
        <v>506.29700000000003</v>
      </c>
      <c r="I182" s="141">
        <v>3986.165</v>
      </c>
      <c r="J182" s="145">
        <v>4574.5640000000003</v>
      </c>
      <c r="K182" s="146">
        <f t="shared" si="7"/>
        <v>0.88932344153453746</v>
      </c>
      <c r="L182" s="147">
        <f t="shared" si="8"/>
        <v>0.87137593877799058</v>
      </c>
    </row>
    <row r="183" spans="2:12" ht="15" x14ac:dyDescent="0.2">
      <c r="B183" s="161" t="s">
        <v>5</v>
      </c>
      <c r="C183" s="140">
        <v>2439.8530000000001</v>
      </c>
      <c r="D183" s="141">
        <v>60.954000000000001</v>
      </c>
      <c r="E183" s="142">
        <f t="shared" si="6"/>
        <v>2.437373215925899E-2</v>
      </c>
      <c r="F183" s="154"/>
      <c r="G183" s="159" t="s">
        <v>32</v>
      </c>
      <c r="H183" s="140">
        <v>485.60899999999998</v>
      </c>
      <c r="I183" s="141">
        <v>2329.3130000000001</v>
      </c>
      <c r="J183" s="145">
        <v>2875.5709999999999</v>
      </c>
      <c r="K183" s="146">
        <f t="shared" si="7"/>
        <v>0.83112606157177138</v>
      </c>
      <c r="L183" s="147">
        <f t="shared" si="8"/>
        <v>0.81003494610287841</v>
      </c>
    </row>
    <row r="184" spans="2:12" ht="15" x14ac:dyDescent="0.2">
      <c r="B184" s="162" t="s">
        <v>88</v>
      </c>
      <c r="C184" s="151">
        <v>5569.4369999999999</v>
      </c>
      <c r="D184" s="152">
        <v>126.13500000000001</v>
      </c>
      <c r="E184" s="153">
        <f t="shared" si="6"/>
        <v>2.2146151431322439E-2</v>
      </c>
      <c r="F184" s="154"/>
      <c r="G184" s="150" t="s">
        <v>89</v>
      </c>
      <c r="H184" s="151">
        <v>573.82500000000005</v>
      </c>
      <c r="I184" s="152">
        <v>5175.3760000000002</v>
      </c>
      <c r="J184" s="156">
        <v>5859.4780000000001</v>
      </c>
      <c r="K184" s="191">
        <f t="shared" si="7"/>
        <v>0.90206892149778528</v>
      </c>
      <c r="L184" s="158">
        <f t="shared" si="8"/>
        <v>0.88324864433316419</v>
      </c>
    </row>
    <row r="185" spans="2:12" ht="16" thickBot="1" x14ac:dyDescent="0.25">
      <c r="B185" s="214" t="s">
        <v>55</v>
      </c>
      <c r="C185" s="193">
        <v>4142.4369999999999</v>
      </c>
      <c r="D185" s="215">
        <v>90.858000000000004</v>
      </c>
      <c r="E185" s="194">
        <f t="shared" si="6"/>
        <v>2.1462714032449901E-2</v>
      </c>
      <c r="F185" s="216"/>
      <c r="G185" s="214" t="s">
        <v>55</v>
      </c>
      <c r="H185" s="193">
        <v>348.71800000000002</v>
      </c>
      <c r="I185" s="215">
        <v>4142.4369999999999</v>
      </c>
      <c r="J185" s="220">
        <v>4582.0129999999999</v>
      </c>
      <c r="K185" s="217">
        <f t="shared" si="7"/>
        <v>0.92389414870712938</v>
      </c>
      <c r="L185" s="195">
        <f t="shared" si="8"/>
        <v>0.90406487279717451</v>
      </c>
    </row>
    <row r="186" spans="2:12" ht="16" thickBot="1" x14ac:dyDescent="0.25">
      <c r="B186" s="130" t="s">
        <v>78</v>
      </c>
      <c r="C186" s="131">
        <v>11756.357</v>
      </c>
      <c r="D186" s="132">
        <v>392.81400000000002</v>
      </c>
      <c r="E186" s="133">
        <f t="shared" si="6"/>
        <v>3.2332576436696792E-2</v>
      </c>
      <c r="F186" s="134"/>
      <c r="G186" s="135" t="s">
        <v>79</v>
      </c>
      <c r="H186" s="131">
        <v>6162.2929999999997</v>
      </c>
      <c r="I186" s="132">
        <v>11075.49</v>
      </c>
      <c r="J186" s="136">
        <v>17616.684000000001</v>
      </c>
      <c r="K186" s="137">
        <f t="shared" si="7"/>
        <v>0.65020130916805918</v>
      </c>
      <c r="L186" s="138">
        <f t="shared" si="8"/>
        <v>0.62869323193854187</v>
      </c>
    </row>
    <row r="187" spans="2:12" ht="15" x14ac:dyDescent="0.2">
      <c r="B187" s="207" t="s">
        <v>84</v>
      </c>
      <c r="C187" s="140">
        <v>25.829000000000001</v>
      </c>
      <c r="D187" s="141">
        <v>2.3130000000000002</v>
      </c>
      <c r="E187" s="142">
        <f t="shared" si="6"/>
        <v>8.2190320517376167E-2</v>
      </c>
      <c r="F187" s="143"/>
      <c r="G187" s="144" t="s">
        <v>54</v>
      </c>
      <c r="H187" s="140">
        <v>232.04900000000001</v>
      </c>
      <c r="I187" s="141">
        <v>25.829000000000001</v>
      </c>
      <c r="J187" s="145">
        <v>260.19099999999997</v>
      </c>
      <c r="K187" s="146">
        <f t="shared" si="7"/>
        <v>0.1081590062684719</v>
      </c>
      <c r="L187" s="147">
        <f t="shared" si="8"/>
        <v>9.9269382876425408E-2</v>
      </c>
    </row>
    <row r="188" spans="2:12" ht="15" x14ac:dyDescent="0.2">
      <c r="B188" s="139" t="s">
        <v>140</v>
      </c>
      <c r="C188" s="140">
        <v>1795.309</v>
      </c>
      <c r="D188" s="141">
        <v>85.622</v>
      </c>
      <c r="E188" s="142">
        <f t="shared" si="6"/>
        <v>4.5521074404111579E-2</v>
      </c>
      <c r="F188" s="143"/>
      <c r="G188" s="148" t="s">
        <v>18</v>
      </c>
      <c r="H188" s="140">
        <v>1154.1669999999999</v>
      </c>
      <c r="I188" s="141">
        <v>1795.309</v>
      </c>
      <c r="J188" s="145">
        <v>3035.098</v>
      </c>
      <c r="K188" s="146">
        <f t="shared" si="7"/>
        <v>0.61972661179309529</v>
      </c>
      <c r="L188" s="147">
        <f t="shared" si="8"/>
        <v>0.59151599058745385</v>
      </c>
    </row>
    <row r="189" spans="2:12" ht="15" x14ac:dyDescent="0.2">
      <c r="B189" s="149" t="s">
        <v>55</v>
      </c>
      <c r="C189" s="140">
        <v>8445.7119999999995</v>
      </c>
      <c r="D189" s="141">
        <v>262.60700000000003</v>
      </c>
      <c r="E189" s="142">
        <f t="shared" si="6"/>
        <v>3.0155877385750342E-2</v>
      </c>
      <c r="F189" s="143"/>
      <c r="G189" s="149" t="s">
        <v>55</v>
      </c>
      <c r="H189" s="140">
        <v>4059.598</v>
      </c>
      <c r="I189" s="141">
        <v>8445.7119999999995</v>
      </c>
      <c r="J189" s="145">
        <v>12767.916999999999</v>
      </c>
      <c r="K189" s="146">
        <f t="shared" si="7"/>
        <v>0.682046961928089</v>
      </c>
      <c r="L189" s="147">
        <f t="shared" si="8"/>
        <v>0.66147923737286196</v>
      </c>
    </row>
    <row r="190" spans="2:12" ht="15" x14ac:dyDescent="0.2">
      <c r="B190" s="150" t="s">
        <v>90</v>
      </c>
      <c r="C190" s="151">
        <v>6640.2639999999992</v>
      </c>
      <c r="D190" s="152">
        <v>263.13799999999998</v>
      </c>
      <c r="E190" s="153">
        <f t="shared" si="6"/>
        <v>3.8117148617449775E-2</v>
      </c>
      <c r="F190" s="154"/>
      <c r="G190" s="155" t="s">
        <v>91</v>
      </c>
      <c r="H190" s="151">
        <v>4392.5519999999997</v>
      </c>
      <c r="I190" s="152">
        <v>6277.1090000000004</v>
      </c>
      <c r="J190" s="156">
        <v>10924.447</v>
      </c>
      <c r="K190" s="157">
        <f t="shared" si="7"/>
        <v>0.59791539104908475</v>
      </c>
      <c r="L190" s="158">
        <f t="shared" si="8"/>
        <v>0.57459283751388057</v>
      </c>
    </row>
    <row r="191" spans="2:12" ht="15" x14ac:dyDescent="0.2">
      <c r="B191" s="159" t="s">
        <v>140</v>
      </c>
      <c r="C191" s="140">
        <v>1056.049</v>
      </c>
      <c r="D191" s="141">
        <v>64.283000000000001</v>
      </c>
      <c r="E191" s="142">
        <f t="shared" si="6"/>
        <v>5.7378527079472878E-2</v>
      </c>
      <c r="F191" s="143"/>
      <c r="G191" s="159" t="s">
        <v>140</v>
      </c>
      <c r="H191" s="140">
        <v>899.46799999999996</v>
      </c>
      <c r="I191" s="141">
        <v>1056.049</v>
      </c>
      <c r="J191" s="145">
        <v>2019.8</v>
      </c>
      <c r="K191" s="146">
        <f t="shared" si="7"/>
        <v>0.55467472026933351</v>
      </c>
      <c r="L191" s="147">
        <f t="shared" si="8"/>
        <v>0.52284830181206066</v>
      </c>
    </row>
    <row r="192" spans="2:12" ht="15" x14ac:dyDescent="0.2">
      <c r="B192" s="160" t="s">
        <v>55</v>
      </c>
      <c r="C192" s="140">
        <v>4556.4949999999999</v>
      </c>
      <c r="D192" s="141">
        <v>164.565</v>
      </c>
      <c r="E192" s="142">
        <f t="shared" si="6"/>
        <v>3.4857637903352216E-2</v>
      </c>
      <c r="F192" s="143"/>
      <c r="G192" s="160" t="s">
        <v>55</v>
      </c>
      <c r="H192" s="140">
        <v>2726.9940000000001</v>
      </c>
      <c r="I192" s="141">
        <v>4556.4949999999999</v>
      </c>
      <c r="J192" s="145">
        <v>7448.0540000000001</v>
      </c>
      <c r="K192" s="146">
        <f t="shared" si="7"/>
        <v>0.63386489947575564</v>
      </c>
      <c r="L192" s="147">
        <f t="shared" si="8"/>
        <v>0.61176986633018504</v>
      </c>
    </row>
    <row r="193" spans="2:12" ht="15" x14ac:dyDescent="0.2">
      <c r="B193" s="161" t="s">
        <v>0</v>
      </c>
      <c r="C193" s="140">
        <v>1815.0129999999999</v>
      </c>
      <c r="D193" s="141">
        <v>100.063</v>
      </c>
      <c r="E193" s="142">
        <f t="shared" si="6"/>
        <v>5.2250145686124204E-2</v>
      </c>
      <c r="F193" s="154"/>
      <c r="G193" s="159" t="s">
        <v>30</v>
      </c>
      <c r="H193" s="140">
        <v>1781.558</v>
      </c>
      <c r="I193" s="141">
        <v>1704.2380000000001</v>
      </c>
      <c r="J193" s="145">
        <v>3579.2139999999999</v>
      </c>
      <c r="K193" s="146">
        <f t="shared" si="7"/>
        <v>0.50224881775719477</v>
      </c>
      <c r="L193" s="147">
        <f t="shared" si="8"/>
        <v>0.47614867398261185</v>
      </c>
    </row>
    <row r="194" spans="2:12" ht="15" x14ac:dyDescent="0.2">
      <c r="B194" s="161" t="s">
        <v>1</v>
      </c>
      <c r="C194" s="140">
        <v>2715.172</v>
      </c>
      <c r="D194" s="141">
        <v>105.738</v>
      </c>
      <c r="E194" s="142">
        <f t="shared" si="6"/>
        <v>3.748364889344219E-2</v>
      </c>
      <c r="F194" s="154"/>
      <c r="G194" s="159" t="s">
        <v>31</v>
      </c>
      <c r="H194" s="140">
        <v>1545.09</v>
      </c>
      <c r="I194" s="141">
        <v>2557.3290000000002</v>
      </c>
      <c r="J194" s="145">
        <v>4207.3710000000001</v>
      </c>
      <c r="K194" s="146">
        <f t="shared" si="7"/>
        <v>0.63276592437415191</v>
      </c>
      <c r="L194" s="147">
        <f t="shared" si="8"/>
        <v>0.60782113105785063</v>
      </c>
    </row>
    <row r="195" spans="2:12" ht="15" x14ac:dyDescent="0.2">
      <c r="B195" s="161" t="s">
        <v>5</v>
      </c>
      <c r="C195" s="140">
        <v>2110.0790000000002</v>
      </c>
      <c r="D195" s="141">
        <v>57.337000000000003</v>
      </c>
      <c r="E195" s="142">
        <f t="shared" si="6"/>
        <v>2.6454081726812018E-2</v>
      </c>
      <c r="F195" s="154"/>
      <c r="G195" s="159" t="s">
        <v>32</v>
      </c>
      <c r="H195" s="140">
        <v>1065.904</v>
      </c>
      <c r="I195" s="141">
        <v>2015.5419999999999</v>
      </c>
      <c r="J195" s="145">
        <v>3137.8620000000001</v>
      </c>
      <c r="K195" s="146">
        <f t="shared" si="7"/>
        <v>0.66030883448666644</v>
      </c>
      <c r="L195" s="147">
        <f t="shared" si="8"/>
        <v>0.64232971367128311</v>
      </c>
    </row>
    <row r="196" spans="2:12" ht="15" x14ac:dyDescent="0.2">
      <c r="B196" s="162" t="s">
        <v>88</v>
      </c>
      <c r="C196" s="151">
        <v>5090.2640000000001</v>
      </c>
      <c r="D196" s="152">
        <v>127.36199999999999</v>
      </c>
      <c r="E196" s="153">
        <f t="shared" si="6"/>
        <v>2.4409951958994376E-2</v>
      </c>
      <c r="F196" s="154"/>
      <c r="G196" s="150" t="s">
        <v>89</v>
      </c>
      <c r="H196" s="151">
        <v>1769.741</v>
      </c>
      <c r="I196" s="152">
        <v>4798.3810000000003</v>
      </c>
      <c r="J196" s="156">
        <v>6692.2370000000001</v>
      </c>
      <c r="K196" s="191">
        <f t="shared" si="7"/>
        <v>0.73555314911889702</v>
      </c>
      <c r="L196" s="158">
        <f t="shared" si="8"/>
        <v>0.71700703367199936</v>
      </c>
    </row>
    <row r="197" spans="2:12" ht="16" thickBot="1" x14ac:dyDescent="0.25">
      <c r="B197" s="214" t="s">
        <v>55</v>
      </c>
      <c r="C197" s="193">
        <v>3889.2170000000001</v>
      </c>
      <c r="D197" s="215">
        <v>98.042000000000002</v>
      </c>
      <c r="E197" s="194">
        <f t="shared" si="6"/>
        <v>2.458882154382246E-2</v>
      </c>
      <c r="F197" s="216"/>
      <c r="G197" s="214" t="s">
        <v>55</v>
      </c>
      <c r="H197" s="193">
        <v>1332.604</v>
      </c>
      <c r="I197" s="215">
        <v>3889.2170000000001</v>
      </c>
      <c r="J197" s="220">
        <v>5319.8630000000003</v>
      </c>
      <c r="K197" s="217">
        <f t="shared" si="7"/>
        <v>0.74950407557487853</v>
      </c>
      <c r="L197" s="195">
        <f t="shared" si="8"/>
        <v>0.73107465361420021</v>
      </c>
    </row>
    <row r="198" spans="2:12" ht="16" thickBot="1" x14ac:dyDescent="0.25">
      <c r="B198" s="169" t="s">
        <v>80</v>
      </c>
      <c r="C198" s="131">
        <v>13063.273999999999</v>
      </c>
      <c r="D198" s="132">
        <v>415.65100000000001</v>
      </c>
      <c r="E198" s="133">
        <f t="shared" si="6"/>
        <v>3.0837103107258186E-2</v>
      </c>
      <c r="F198" s="134"/>
      <c r="G198" s="135" t="s">
        <v>81</v>
      </c>
      <c r="H198" s="131">
        <v>3884.915</v>
      </c>
      <c r="I198" s="132">
        <v>12451.593000000001</v>
      </c>
      <c r="J198" s="136">
        <v>16729.621999999999</v>
      </c>
      <c r="K198" s="137">
        <f t="shared" si="7"/>
        <v>0.76778226071097122</v>
      </c>
      <c r="L198" s="138">
        <f t="shared" si="8"/>
        <v>0.74428418047939171</v>
      </c>
    </row>
    <row r="199" spans="2:12" ht="15" x14ac:dyDescent="0.2">
      <c r="B199" s="207" t="s">
        <v>84</v>
      </c>
      <c r="C199" s="140">
        <v>20.558</v>
      </c>
      <c r="D199" s="141">
        <v>1.212</v>
      </c>
      <c r="E199" s="142">
        <f t="shared" si="6"/>
        <v>5.5672944418925126E-2</v>
      </c>
      <c r="F199" s="143"/>
      <c r="G199" s="144" t="s">
        <v>54</v>
      </c>
      <c r="H199" s="140">
        <v>210.02799999999999</v>
      </c>
      <c r="I199" s="141">
        <v>20.558</v>
      </c>
      <c r="J199" s="145">
        <v>231.798</v>
      </c>
      <c r="K199" s="146">
        <f t="shared" si="7"/>
        <v>9.3917980310442753E-2</v>
      </c>
      <c r="L199" s="147">
        <f t="shared" si="8"/>
        <v>8.8689289812681732E-2</v>
      </c>
    </row>
    <row r="200" spans="2:12" ht="15" x14ac:dyDescent="0.2">
      <c r="B200" s="139" t="s">
        <v>140</v>
      </c>
      <c r="C200" s="140">
        <v>2080.5349999999999</v>
      </c>
      <c r="D200" s="141">
        <v>98.093999999999994</v>
      </c>
      <c r="E200" s="142">
        <f t="shared" si="6"/>
        <v>4.5025564242466246E-2</v>
      </c>
      <c r="F200" s="143"/>
      <c r="G200" s="148" t="s">
        <v>18</v>
      </c>
      <c r="H200" s="140">
        <v>675.93600000000004</v>
      </c>
      <c r="I200" s="141">
        <v>2080.5349999999999</v>
      </c>
      <c r="J200" s="145">
        <v>2854.5650000000001</v>
      </c>
      <c r="K200" s="146">
        <f t="shared" si="7"/>
        <v>0.76320875509928832</v>
      </c>
      <c r="L200" s="147">
        <f t="shared" si="8"/>
        <v>0.72884485026615253</v>
      </c>
    </row>
    <row r="201" spans="2:12" ht="15" x14ac:dyDescent="0.2">
      <c r="B201" s="149" t="s">
        <v>55</v>
      </c>
      <c r="C201" s="140">
        <v>9635.3670000000002</v>
      </c>
      <c r="D201" s="141">
        <v>260.03399999999999</v>
      </c>
      <c r="E201" s="142">
        <f t="shared" si="6"/>
        <v>2.6278268056039365E-2</v>
      </c>
      <c r="F201" s="143"/>
      <c r="G201" s="149" t="s">
        <v>55</v>
      </c>
      <c r="H201" s="140">
        <v>2549.038</v>
      </c>
      <c r="I201" s="141">
        <v>9635.3670000000002</v>
      </c>
      <c r="J201" s="145">
        <v>12444.439</v>
      </c>
      <c r="K201" s="146">
        <f t="shared" si="7"/>
        <v>0.7951664996710579</v>
      </c>
      <c r="L201" s="147">
        <f t="shared" si="8"/>
        <v>0.77427090124351927</v>
      </c>
    </row>
    <row r="202" spans="2:12" ht="15" x14ac:dyDescent="0.2">
      <c r="B202" s="150" t="s">
        <v>90</v>
      </c>
      <c r="C202" s="151">
        <v>10692.791999999999</v>
      </c>
      <c r="D202" s="152">
        <v>357.06399999999996</v>
      </c>
      <c r="E202" s="153">
        <f t="shared" si="6"/>
        <v>3.231390526718176E-2</v>
      </c>
      <c r="F202" s="154"/>
      <c r="G202" s="155" t="s">
        <v>91</v>
      </c>
      <c r="H202" s="151">
        <v>3430.752</v>
      </c>
      <c r="I202" s="152">
        <v>10242.692999999999</v>
      </c>
      <c r="J202" s="156">
        <v>14012.164000000001</v>
      </c>
      <c r="K202" s="157">
        <f t="shared" si="7"/>
        <v>0.75515901755075088</v>
      </c>
      <c r="L202" s="158">
        <f t="shared" si="8"/>
        <v>0.73098580633226951</v>
      </c>
    </row>
    <row r="203" spans="2:12" ht="15" x14ac:dyDescent="0.2">
      <c r="B203" s="159" t="s">
        <v>140</v>
      </c>
      <c r="C203" s="140">
        <v>1765.4469999999999</v>
      </c>
      <c r="D203" s="141">
        <v>88.94</v>
      </c>
      <c r="E203" s="142">
        <f t="shared" si="6"/>
        <v>4.7961941061925049E-2</v>
      </c>
      <c r="F203" s="143"/>
      <c r="G203" s="159" t="s">
        <v>140</v>
      </c>
      <c r="H203" s="140">
        <v>618.47</v>
      </c>
      <c r="I203" s="141">
        <v>1765.4469999999999</v>
      </c>
      <c r="J203" s="145">
        <v>2472.857</v>
      </c>
      <c r="K203" s="146">
        <f t="shared" si="7"/>
        <v>0.74989657711707547</v>
      </c>
      <c r="L203" s="147">
        <f t="shared" si="8"/>
        <v>0.713930081682847</v>
      </c>
    </row>
    <row r="204" spans="2:12" ht="15" x14ac:dyDescent="0.2">
      <c r="B204" s="160" t="s">
        <v>55</v>
      </c>
      <c r="C204" s="140">
        <v>7838.277</v>
      </c>
      <c r="D204" s="141">
        <v>214.92699999999999</v>
      </c>
      <c r="E204" s="142">
        <f t="shared" si="6"/>
        <v>2.6688383902854069E-2</v>
      </c>
      <c r="F204" s="143"/>
      <c r="G204" s="160" t="s">
        <v>55</v>
      </c>
      <c r="H204" s="140">
        <v>2232.6590000000001</v>
      </c>
      <c r="I204" s="141">
        <v>7838.277</v>
      </c>
      <c r="J204" s="145">
        <v>10285.862999999999</v>
      </c>
      <c r="K204" s="146">
        <f t="shared" si="7"/>
        <v>0.7829390688948511</v>
      </c>
      <c r="L204" s="147">
        <f t="shared" si="8"/>
        <v>0.76204369045164222</v>
      </c>
    </row>
    <row r="205" spans="2:12" ht="15" x14ac:dyDescent="0.2">
      <c r="B205" s="161" t="s">
        <v>0</v>
      </c>
      <c r="C205" s="140">
        <v>4452.3630000000003</v>
      </c>
      <c r="D205" s="141">
        <v>189.739</v>
      </c>
      <c r="E205" s="142">
        <f t="shared" si="6"/>
        <v>4.0873509457569006E-2</v>
      </c>
      <c r="F205" s="154"/>
      <c r="G205" s="159" t="s">
        <v>30</v>
      </c>
      <c r="H205" s="140">
        <v>1776.808</v>
      </c>
      <c r="I205" s="141">
        <v>4223.4470000000001</v>
      </c>
      <c r="J205" s="145">
        <v>6177.4269999999997</v>
      </c>
      <c r="K205" s="146">
        <f t="shared" si="7"/>
        <v>0.71237086249663495</v>
      </c>
      <c r="L205" s="147">
        <f t="shared" si="8"/>
        <v>0.6836903131352261</v>
      </c>
    </row>
    <row r="206" spans="2:12" ht="15" x14ac:dyDescent="0.2">
      <c r="B206" s="161" t="s">
        <v>1</v>
      </c>
      <c r="C206" s="140">
        <v>4215.7389999999996</v>
      </c>
      <c r="D206" s="141">
        <v>116.42</v>
      </c>
      <c r="E206" s="142">
        <f t="shared" si="6"/>
        <v>2.6873436547458211E-2</v>
      </c>
      <c r="F206" s="154"/>
      <c r="G206" s="159" t="s">
        <v>31</v>
      </c>
      <c r="H206" s="140">
        <v>1065.386</v>
      </c>
      <c r="I206" s="141">
        <v>4070.1509999999998</v>
      </c>
      <c r="J206" s="145">
        <v>5246.4830000000002</v>
      </c>
      <c r="K206" s="146">
        <f t="shared" si="7"/>
        <v>0.79693329798266754</v>
      </c>
      <c r="L206" s="147">
        <f t="shared" si="8"/>
        <v>0.77578656025379278</v>
      </c>
    </row>
    <row r="207" spans="2:12" ht="15" x14ac:dyDescent="0.2">
      <c r="B207" s="161" t="s">
        <v>5</v>
      </c>
      <c r="C207" s="140">
        <v>2024.69</v>
      </c>
      <c r="D207" s="141">
        <v>50.905000000000001</v>
      </c>
      <c r="E207" s="142">
        <f t="shared" si="6"/>
        <v>2.4525497507943504E-2</v>
      </c>
      <c r="F207" s="154"/>
      <c r="G207" s="159" t="s">
        <v>32</v>
      </c>
      <c r="H207" s="140">
        <v>588.55799999999999</v>
      </c>
      <c r="I207" s="141">
        <v>1949.095</v>
      </c>
      <c r="J207" s="145">
        <v>2588.2539999999999</v>
      </c>
      <c r="K207" s="146">
        <f t="shared" si="7"/>
        <v>0.77260423436030623</v>
      </c>
      <c r="L207" s="147">
        <f t="shared" si="8"/>
        <v>0.75305398929162293</v>
      </c>
    </row>
    <row r="208" spans="2:12" ht="15" x14ac:dyDescent="0.2">
      <c r="B208" s="162" t="s">
        <v>88</v>
      </c>
      <c r="C208" s="151">
        <v>2349.924</v>
      </c>
      <c r="D208" s="152">
        <v>57.374000000000002</v>
      </c>
      <c r="E208" s="153">
        <f t="shared" si="6"/>
        <v>2.3833360057624774E-2</v>
      </c>
      <c r="F208" s="154"/>
      <c r="G208" s="150" t="s">
        <v>89</v>
      </c>
      <c r="H208" s="151">
        <v>454.16300000000001</v>
      </c>
      <c r="I208" s="152">
        <v>2208.9</v>
      </c>
      <c r="J208" s="156">
        <v>2717.4580000000001</v>
      </c>
      <c r="K208" s="191">
        <f t="shared" si="7"/>
        <v>0.8328721179867361</v>
      </c>
      <c r="L208" s="158">
        <f t="shared" si="8"/>
        <v>0.81285524928076169</v>
      </c>
    </row>
    <row r="209" spans="2:12" ht="16" thickBot="1" x14ac:dyDescent="0.25">
      <c r="B209" s="214" t="s">
        <v>55</v>
      </c>
      <c r="C209" s="193">
        <v>1797.09</v>
      </c>
      <c r="D209" s="215">
        <v>45.106999999999999</v>
      </c>
      <c r="E209" s="194">
        <f>D209/(C209+D209)</f>
        <v>2.4485437768056294E-2</v>
      </c>
      <c r="F209" s="216"/>
      <c r="G209" s="214" t="s">
        <v>55</v>
      </c>
      <c r="H209" s="193">
        <v>316.37900000000002</v>
      </c>
      <c r="I209" s="215">
        <v>1797.09</v>
      </c>
      <c r="J209" s="220">
        <v>2158.576</v>
      </c>
      <c r="K209" s="217">
        <f t="shared" si="7"/>
        <v>0.85343161417527114</v>
      </c>
      <c r="L209" s="195">
        <f t="shared" si="8"/>
        <v>0.83253496749709066</v>
      </c>
    </row>
    <row r="210" spans="2:12" ht="57" customHeight="1" x14ac:dyDescent="0.15">
      <c r="B210" s="383" t="s">
        <v>168</v>
      </c>
      <c r="C210" s="384"/>
      <c r="D210" s="384"/>
      <c r="E210" s="384"/>
      <c r="F210" s="384"/>
      <c r="G210" s="384"/>
      <c r="H210" s="384"/>
      <c r="I210" s="384"/>
      <c r="J210" s="384"/>
      <c r="K210" s="384"/>
      <c r="L210" s="384"/>
    </row>
    <row r="211" spans="2:12" ht="15" x14ac:dyDescent="0.15">
      <c r="B211" s="48" t="s">
        <v>169</v>
      </c>
      <c r="C211" s="42"/>
      <c r="D211" s="42"/>
      <c r="E211" s="42"/>
      <c r="F211" s="49"/>
      <c r="G211" s="49"/>
      <c r="H211" s="42"/>
      <c r="I211" s="42"/>
      <c r="J211" s="42"/>
      <c r="K211" s="42"/>
      <c r="L211" s="42"/>
    </row>
    <row r="212" spans="2:12" ht="15" x14ac:dyDescent="0.15">
      <c r="B212" s="48" t="s">
        <v>170</v>
      </c>
      <c r="C212" s="42"/>
      <c r="D212" s="42"/>
      <c r="E212" s="42"/>
      <c r="F212" s="49"/>
      <c r="G212" s="49"/>
      <c r="H212" s="42"/>
      <c r="I212" s="42"/>
      <c r="J212" s="42"/>
      <c r="K212" s="42"/>
      <c r="L212" s="42"/>
    </row>
    <row r="213" spans="2:12" ht="15" x14ac:dyDescent="0.15">
      <c r="B213" s="50" t="s">
        <v>171</v>
      </c>
      <c r="C213" s="42"/>
      <c r="D213" s="42"/>
      <c r="E213" s="42"/>
      <c r="F213" s="49"/>
      <c r="G213" s="49"/>
      <c r="H213" s="42"/>
      <c r="I213" s="42"/>
      <c r="J213" s="42"/>
      <c r="K213" s="42"/>
      <c r="L213" s="42"/>
    </row>
    <row r="214" spans="2:12" ht="15" x14ac:dyDescent="0.15">
      <c r="B214" s="50" t="s">
        <v>172</v>
      </c>
      <c r="C214" s="36"/>
      <c r="D214" s="36"/>
      <c r="E214" s="36"/>
      <c r="F214" s="51"/>
      <c r="G214" s="51"/>
      <c r="H214" s="36"/>
      <c r="I214" s="36"/>
      <c r="J214" s="36"/>
      <c r="K214" s="52"/>
      <c r="L214" s="36"/>
    </row>
    <row r="215" spans="2:12" x14ac:dyDescent="0.15">
      <c r="B215" s="170"/>
      <c r="C215" s="36"/>
      <c r="D215" s="36"/>
      <c r="E215" s="36"/>
      <c r="F215" s="51"/>
      <c r="G215" s="51"/>
      <c r="H215" s="36"/>
      <c r="I215" s="36"/>
      <c r="J215" s="36"/>
      <c r="K215" s="36"/>
      <c r="L215" s="36"/>
    </row>
    <row r="216" spans="2:12" x14ac:dyDescent="0.15">
      <c r="B216" s="36"/>
      <c r="C216" s="36"/>
      <c r="D216" s="36"/>
      <c r="E216" s="36"/>
      <c r="F216" s="51"/>
      <c r="G216" s="51"/>
      <c r="H216" s="36"/>
      <c r="I216" s="36"/>
      <c r="J216" s="36"/>
      <c r="K216" s="36"/>
      <c r="L216" s="36"/>
    </row>
    <row r="217" spans="2:12" x14ac:dyDescent="0.15">
      <c r="B217" s="36"/>
      <c r="C217" s="36"/>
      <c r="D217" s="36"/>
      <c r="E217" s="36"/>
      <c r="F217" s="51"/>
      <c r="G217" s="51"/>
      <c r="H217" s="36"/>
      <c r="I217" s="36"/>
      <c r="J217" s="36"/>
      <c r="K217" s="36"/>
      <c r="L217" s="36"/>
    </row>
    <row r="218" spans="2:12" x14ac:dyDescent="0.15">
      <c r="B218" s="36"/>
      <c r="C218" s="36"/>
      <c r="D218" s="36"/>
      <c r="E218" s="36"/>
      <c r="F218" s="51"/>
      <c r="G218" s="51"/>
      <c r="H218" s="36"/>
      <c r="I218" s="36"/>
      <c r="J218" s="36"/>
      <c r="K218" s="36"/>
      <c r="L218" s="36"/>
    </row>
  </sheetData>
  <mergeCells count="4">
    <mergeCell ref="B2:L2"/>
    <mergeCell ref="B3:L3"/>
    <mergeCell ref="B4:L4"/>
    <mergeCell ref="B210:L210"/>
  </mergeCells>
  <pageMargins left="0.39" right="0.17" top="0.43" bottom="0.17" header="0.5" footer="0.5"/>
  <pageSetup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9" tint="-0.249977111117893"/>
  </sheetPr>
  <dimension ref="A1:M216"/>
  <sheetViews>
    <sheetView zoomScaleNormal="100" workbookViewId="0"/>
  </sheetViews>
  <sheetFormatPr baseColWidth="10" defaultColWidth="9.1640625" defaultRowHeight="13" x14ac:dyDescent="0.15"/>
  <cols>
    <col min="1" max="1" width="9.1640625" style="3"/>
    <col min="2" max="2" width="26.1640625" style="3" customWidth="1"/>
    <col min="3" max="3" width="10" style="3" bestFit="1" customWidth="1"/>
    <col min="4" max="5" width="12.33203125" style="3" bestFit="1" customWidth="1"/>
    <col min="6" max="6" width="0.6640625" style="19" customWidth="1"/>
    <col min="7" max="7" width="27.6640625" style="19" bestFit="1" customWidth="1"/>
    <col min="8" max="8" width="12.83203125" style="3" customWidth="1"/>
    <col min="9" max="9" width="12.6640625" style="3" bestFit="1" customWidth="1"/>
    <col min="10" max="10" width="9" style="3" customWidth="1"/>
    <col min="11" max="11" width="13.1640625" style="3" customWidth="1"/>
    <col min="12" max="12" width="12.33203125" style="3" bestFit="1" customWidth="1"/>
    <col min="13" max="13" width="9.33203125" style="3" customWidth="1"/>
    <col min="14" max="16384" width="9.1640625" style="3"/>
  </cols>
  <sheetData>
    <row r="1" spans="2:13" ht="8.25" customHeight="1" thickBot="1" x14ac:dyDescent="0.2">
      <c r="B1" s="36"/>
      <c r="C1" s="36"/>
      <c r="D1" s="36"/>
      <c r="E1" s="36"/>
      <c r="F1" s="51"/>
      <c r="G1" s="51"/>
      <c r="H1" s="42"/>
      <c r="I1" s="36"/>
      <c r="J1" s="36"/>
      <c r="K1" s="36"/>
      <c r="L1" s="36"/>
    </row>
    <row r="2" spans="2:13" ht="23.25" customHeight="1" x14ac:dyDescent="0.25">
      <c r="B2" s="377" t="s">
        <v>94</v>
      </c>
      <c r="C2" s="378"/>
      <c r="D2" s="378"/>
      <c r="E2" s="378"/>
      <c r="F2" s="378"/>
      <c r="G2" s="378"/>
      <c r="H2" s="378"/>
      <c r="I2" s="378"/>
      <c r="J2" s="378"/>
      <c r="K2" s="378"/>
      <c r="L2" s="379"/>
    </row>
    <row r="3" spans="2:13" ht="23.25" customHeight="1" x14ac:dyDescent="0.25">
      <c r="B3" s="380" t="s">
        <v>103</v>
      </c>
      <c r="C3" s="381"/>
      <c r="D3" s="381"/>
      <c r="E3" s="381"/>
      <c r="F3" s="381"/>
      <c r="G3" s="381"/>
      <c r="H3" s="381"/>
      <c r="I3" s="381"/>
      <c r="J3" s="381"/>
      <c r="K3" s="381"/>
      <c r="L3" s="382"/>
    </row>
    <row r="4" spans="2:13" ht="23.25" customHeight="1" thickBot="1" x14ac:dyDescent="0.3">
      <c r="B4" s="380" t="s">
        <v>93</v>
      </c>
      <c r="C4" s="381"/>
      <c r="D4" s="381"/>
      <c r="E4" s="381"/>
      <c r="F4" s="381"/>
      <c r="G4" s="381"/>
      <c r="H4" s="381"/>
      <c r="I4" s="381"/>
      <c r="J4" s="381"/>
      <c r="K4" s="381"/>
      <c r="L4" s="382"/>
    </row>
    <row r="5" spans="2:13" ht="44.25" customHeight="1" thickBot="1" x14ac:dyDescent="0.2">
      <c r="B5" s="123"/>
      <c r="C5" s="124" t="s">
        <v>3</v>
      </c>
      <c r="D5" s="125" t="s">
        <v>4</v>
      </c>
      <c r="E5" s="126" t="s">
        <v>17</v>
      </c>
      <c r="F5" s="127"/>
      <c r="G5" s="128"/>
      <c r="H5" s="47" t="s">
        <v>27</v>
      </c>
      <c r="I5" s="47" t="s">
        <v>3</v>
      </c>
      <c r="J5" s="129" t="s">
        <v>28</v>
      </c>
      <c r="K5" s="46" t="s">
        <v>25</v>
      </c>
      <c r="L5" s="129" t="s">
        <v>26</v>
      </c>
    </row>
    <row r="6" spans="2:13" ht="15.75" customHeight="1" thickBot="1" x14ac:dyDescent="0.25">
      <c r="B6" s="200" t="s">
        <v>2</v>
      </c>
      <c r="C6" s="201">
        <v>146073.28099999999</v>
      </c>
      <c r="D6" s="202">
        <v>6446.07</v>
      </c>
      <c r="E6" s="203">
        <f t="shared" ref="E6:E74" si="0">D6/(C6+D6)</f>
        <v>4.2263948526767597E-2</v>
      </c>
      <c r="F6" s="204"/>
      <c r="G6" s="190" t="s">
        <v>21</v>
      </c>
      <c r="H6" s="201">
        <v>46217.61</v>
      </c>
      <c r="I6" s="202">
        <v>146261.66</v>
      </c>
      <c r="J6" s="205">
        <v>197421.98199999999</v>
      </c>
      <c r="K6" s="218">
        <f>(J6-H6)/J6</f>
        <v>0.76589430654181145</v>
      </c>
      <c r="L6" s="206">
        <f>I6/J6</f>
        <v>0.74085802664062006</v>
      </c>
      <c r="M6" s="7"/>
    </row>
    <row r="7" spans="2:13" ht="15" x14ac:dyDescent="0.2">
      <c r="B7" s="207" t="s">
        <v>84</v>
      </c>
      <c r="C7" s="208">
        <v>2471.36</v>
      </c>
      <c r="D7" s="209">
        <v>465.26100000000002</v>
      </c>
      <c r="E7" s="210">
        <f t="shared" si="0"/>
        <v>0.15843413229013892</v>
      </c>
      <c r="F7" s="211"/>
      <c r="G7" s="144" t="s">
        <v>54</v>
      </c>
      <c r="H7" s="208">
        <v>6417.62</v>
      </c>
      <c r="I7" s="209">
        <v>2471.36</v>
      </c>
      <c r="J7" s="212">
        <v>9354.241</v>
      </c>
      <c r="K7" s="219">
        <f t="shared" ref="K7:K75" si="1">(J7-H7)/J7</f>
        <v>0.31393471688403152</v>
      </c>
      <c r="L7" s="213">
        <f t="shared" ref="L7:L75" si="2">I7/J7</f>
        <v>0.26419674241875957</v>
      </c>
      <c r="M7" s="7"/>
    </row>
    <row r="8" spans="2:13" ht="15" x14ac:dyDescent="0.2">
      <c r="B8" s="139" t="s">
        <v>140</v>
      </c>
      <c r="C8" s="140">
        <v>33566.038</v>
      </c>
      <c r="D8" s="141">
        <v>2484.9259999999999</v>
      </c>
      <c r="E8" s="142">
        <f t="shared" si="0"/>
        <v>6.8928142947855708E-2</v>
      </c>
      <c r="F8" s="143"/>
      <c r="G8" s="148" t="s">
        <v>18</v>
      </c>
      <c r="H8" s="140">
        <v>11954.361000000001</v>
      </c>
      <c r="I8" s="141">
        <v>33566.038</v>
      </c>
      <c r="J8" s="145">
        <v>48005.324999999997</v>
      </c>
      <c r="K8" s="199">
        <f t="shared" si="1"/>
        <v>0.75097843832949773</v>
      </c>
      <c r="L8" s="147">
        <f t="shared" si="2"/>
        <v>0.69921488918156482</v>
      </c>
      <c r="M8" s="7"/>
    </row>
    <row r="9" spans="2:13" ht="15" x14ac:dyDescent="0.2">
      <c r="B9" s="149" t="s">
        <v>55</v>
      </c>
      <c r="C9" s="140">
        <v>100731.90300000001</v>
      </c>
      <c r="D9" s="141">
        <v>3534.0230000000001</v>
      </c>
      <c r="E9" s="142">
        <f t="shared" si="0"/>
        <v>3.3894323251874248E-2</v>
      </c>
      <c r="F9" s="143"/>
      <c r="G9" s="149" t="s">
        <v>55</v>
      </c>
      <c r="H9" s="140">
        <v>20920.084999999999</v>
      </c>
      <c r="I9" s="141">
        <v>100731.90300000001</v>
      </c>
      <c r="J9" s="145">
        <v>125186.011</v>
      </c>
      <c r="K9" s="199">
        <f t="shared" si="1"/>
        <v>0.83288799736577601</v>
      </c>
      <c r="L9" s="147">
        <f t="shared" si="2"/>
        <v>0.80465782235045424</v>
      </c>
      <c r="M9" s="20"/>
    </row>
    <row r="10" spans="2:13" ht="15" x14ac:dyDescent="0.2">
      <c r="B10" s="150" t="s">
        <v>90</v>
      </c>
      <c r="C10" s="151">
        <v>98687.016999999993</v>
      </c>
      <c r="D10" s="152">
        <v>5100.3159999999998</v>
      </c>
      <c r="E10" s="153">
        <f t="shared" si="0"/>
        <v>4.9141989225216912E-2</v>
      </c>
      <c r="F10" s="154"/>
      <c r="G10" s="155" t="s">
        <v>91</v>
      </c>
      <c r="H10" s="151">
        <v>36637.217000000004</v>
      </c>
      <c r="I10" s="152">
        <v>89264.962</v>
      </c>
      <c r="J10" s="156">
        <v>129741.177</v>
      </c>
      <c r="K10" s="191">
        <f t="shared" si="1"/>
        <v>0.71761303660749121</v>
      </c>
      <c r="L10" s="158">
        <f t="shared" si="2"/>
        <v>0.68802337133106173</v>
      </c>
      <c r="M10" s="7"/>
    </row>
    <row r="11" spans="2:13" ht="13.5" customHeight="1" x14ac:dyDescent="0.2">
      <c r="B11" s="159" t="s">
        <v>140</v>
      </c>
      <c r="C11" s="140">
        <v>26006.19</v>
      </c>
      <c r="D11" s="141">
        <v>2259.4760000000001</v>
      </c>
      <c r="E11" s="142">
        <f t="shared" si="0"/>
        <v>7.9937122302372085E-2</v>
      </c>
      <c r="F11" s="143"/>
      <c r="G11" s="159" t="s">
        <v>140</v>
      </c>
      <c r="H11" s="140">
        <v>10863.018</v>
      </c>
      <c r="I11" s="141">
        <v>26006.19</v>
      </c>
      <c r="J11" s="145">
        <v>39128.684000000001</v>
      </c>
      <c r="K11" s="199">
        <f t="shared" si="1"/>
        <v>0.72237711853534359</v>
      </c>
      <c r="L11" s="147">
        <f t="shared" si="2"/>
        <v>0.66463237046254864</v>
      </c>
      <c r="M11" s="7"/>
    </row>
    <row r="12" spans="2:13" ht="15" x14ac:dyDescent="0.2">
      <c r="B12" s="160" t="s">
        <v>55</v>
      </c>
      <c r="C12" s="140">
        <v>66892.304000000004</v>
      </c>
      <c r="D12" s="141">
        <v>2964.1509999999998</v>
      </c>
      <c r="E12" s="142">
        <f t="shared" si="0"/>
        <v>4.2432027219245522E-2</v>
      </c>
      <c r="F12" s="143"/>
      <c r="G12" s="160" t="s">
        <v>55</v>
      </c>
      <c r="H12" s="140">
        <v>16591.883000000002</v>
      </c>
      <c r="I12" s="141">
        <v>66892.304000000004</v>
      </c>
      <c r="J12" s="145">
        <v>86448.338000000003</v>
      </c>
      <c r="K12" s="199">
        <f t="shared" si="1"/>
        <v>0.80807169479649221</v>
      </c>
      <c r="L12" s="147">
        <f t="shared" si="2"/>
        <v>0.77378357464778558</v>
      </c>
      <c r="M12" s="7"/>
    </row>
    <row r="13" spans="2:13" ht="15" x14ac:dyDescent="0.2">
      <c r="B13" s="161" t="s">
        <v>0</v>
      </c>
      <c r="C13" s="140">
        <v>14289.779</v>
      </c>
      <c r="D13" s="141">
        <v>1221.0989999999999</v>
      </c>
      <c r="E13" s="142">
        <f t="shared" si="0"/>
        <v>7.8725330700170543E-2</v>
      </c>
      <c r="F13" s="154"/>
      <c r="G13" s="159" t="s">
        <v>30</v>
      </c>
      <c r="H13" s="140">
        <v>7600.3670000000002</v>
      </c>
      <c r="I13" s="141">
        <v>9883.4830000000002</v>
      </c>
      <c r="J13" s="145">
        <v>18161.524000000001</v>
      </c>
      <c r="K13" s="199">
        <f t="shared" si="1"/>
        <v>0.5815127078542528</v>
      </c>
      <c r="L13" s="147">
        <f t="shared" si="2"/>
        <v>0.5441989890275728</v>
      </c>
      <c r="M13" s="21"/>
    </row>
    <row r="14" spans="2:13" ht="15" x14ac:dyDescent="0.2">
      <c r="B14" s="161" t="s">
        <v>1</v>
      </c>
      <c r="C14" s="140">
        <v>42848.627999999997</v>
      </c>
      <c r="D14" s="141">
        <v>2301.3020000000001</v>
      </c>
      <c r="E14" s="142">
        <f t="shared" si="0"/>
        <v>5.0970222988164102E-2</v>
      </c>
      <c r="F14" s="154"/>
      <c r="G14" s="159" t="s">
        <v>31</v>
      </c>
      <c r="H14" s="140">
        <v>15019.24</v>
      </c>
      <c r="I14" s="141">
        <v>38403.849000000002</v>
      </c>
      <c r="J14" s="145">
        <v>55293.633999999998</v>
      </c>
      <c r="K14" s="199">
        <f t="shared" si="1"/>
        <v>0.72837307093977588</v>
      </c>
      <c r="L14" s="147">
        <f t="shared" si="2"/>
        <v>0.6945437697222071</v>
      </c>
      <c r="M14" s="7"/>
    </row>
    <row r="15" spans="2:13" ht="15" x14ac:dyDescent="0.2">
      <c r="B15" s="161" t="s">
        <v>5</v>
      </c>
      <c r="C15" s="140">
        <v>41548.61</v>
      </c>
      <c r="D15" s="141">
        <v>1577.915</v>
      </c>
      <c r="E15" s="142">
        <f t="shared" si="0"/>
        <v>3.6588039495414941E-2</v>
      </c>
      <c r="F15" s="154"/>
      <c r="G15" s="159" t="s">
        <v>32</v>
      </c>
      <c r="H15" s="140">
        <v>14017.61</v>
      </c>
      <c r="I15" s="141">
        <v>40977.629999999997</v>
      </c>
      <c r="J15" s="145">
        <v>56286.019</v>
      </c>
      <c r="K15" s="199">
        <f t="shared" si="1"/>
        <v>0.75095751575537795</v>
      </c>
      <c r="L15" s="147">
        <f t="shared" si="2"/>
        <v>0.72802501807775744</v>
      </c>
      <c r="M15" s="7"/>
    </row>
    <row r="16" spans="2:13" ht="15" x14ac:dyDescent="0.2">
      <c r="B16" s="162" t="s">
        <v>88</v>
      </c>
      <c r="C16" s="151">
        <v>44914.904999999999</v>
      </c>
      <c r="D16" s="152">
        <v>880.49300000000005</v>
      </c>
      <c r="E16" s="153">
        <f t="shared" si="0"/>
        <v>1.9226669893774043E-2</v>
      </c>
      <c r="F16" s="154"/>
      <c r="G16" s="150" t="s">
        <v>89</v>
      </c>
      <c r="H16" s="151">
        <v>9580.393</v>
      </c>
      <c r="I16" s="152">
        <v>56996.697999999997</v>
      </c>
      <c r="J16" s="156">
        <v>67680.804999999993</v>
      </c>
      <c r="K16" s="191">
        <f t="shared" si="1"/>
        <v>0.85844741356134879</v>
      </c>
      <c r="L16" s="158">
        <f t="shared" si="2"/>
        <v>0.8421397765585088</v>
      </c>
      <c r="M16" s="7"/>
    </row>
    <row r="17" spans="2:13" ht="16" thickBot="1" x14ac:dyDescent="0.25">
      <c r="B17" s="214" t="s">
        <v>55</v>
      </c>
      <c r="C17" s="193">
        <v>33839.599000000002</v>
      </c>
      <c r="D17" s="215">
        <v>569.87199999999996</v>
      </c>
      <c r="E17" s="194">
        <f t="shared" si="0"/>
        <v>1.6561486806931727E-2</v>
      </c>
      <c r="F17" s="216"/>
      <c r="G17" s="214" t="s">
        <v>55</v>
      </c>
      <c r="H17" s="193">
        <v>4328.2020000000002</v>
      </c>
      <c r="I17" s="215">
        <v>33839.599000000002</v>
      </c>
      <c r="J17" s="220">
        <v>38737.673000000003</v>
      </c>
      <c r="K17" s="217">
        <f t="shared" si="1"/>
        <v>0.88826892105780342</v>
      </c>
      <c r="L17" s="195">
        <f t="shared" si="2"/>
        <v>0.87355786704069704</v>
      </c>
      <c r="M17" s="7"/>
    </row>
    <row r="18" spans="2:13" ht="16" thickBot="1" x14ac:dyDescent="0.25">
      <c r="B18" s="196" t="s">
        <v>39</v>
      </c>
      <c r="C18" s="163">
        <v>123493.895</v>
      </c>
      <c r="D18" s="164">
        <v>5608.8980000000001</v>
      </c>
      <c r="E18" s="165">
        <f t="shared" si="0"/>
        <v>4.3445210360398633E-2</v>
      </c>
      <c r="F18" s="197"/>
      <c r="G18" s="198" t="s">
        <v>40</v>
      </c>
      <c r="H18" s="163">
        <v>46217.61</v>
      </c>
      <c r="I18" s="164">
        <v>146261.66</v>
      </c>
      <c r="J18" s="166">
        <v>197421.98199999999</v>
      </c>
      <c r="K18" s="167">
        <f t="shared" si="1"/>
        <v>0.76589430654181145</v>
      </c>
      <c r="L18" s="168">
        <f t="shared" si="2"/>
        <v>0.74085802664062006</v>
      </c>
      <c r="M18" s="7"/>
    </row>
    <row r="19" spans="2:13" ht="15" x14ac:dyDescent="0.2">
      <c r="B19" s="207" t="s">
        <v>84</v>
      </c>
      <c r="C19" s="140">
        <v>2365.5859999999998</v>
      </c>
      <c r="D19" s="141">
        <v>437.33</v>
      </c>
      <c r="E19" s="142">
        <f t="shared" si="0"/>
        <v>0.15602679495211416</v>
      </c>
      <c r="F19" s="143"/>
      <c r="G19" s="144" t="s">
        <v>54</v>
      </c>
      <c r="H19" s="140">
        <v>5956.3440000000001</v>
      </c>
      <c r="I19" s="141">
        <v>2365.5859999999998</v>
      </c>
      <c r="J19" s="145">
        <v>8759.26</v>
      </c>
      <c r="K19" s="146">
        <f t="shared" si="1"/>
        <v>0.31999461141694618</v>
      </c>
      <c r="L19" s="147">
        <f t="shared" si="2"/>
        <v>0.27006687779561284</v>
      </c>
      <c r="M19" s="7"/>
    </row>
    <row r="20" spans="2:13" ht="15" x14ac:dyDescent="0.2">
      <c r="B20" s="139" t="s">
        <v>140</v>
      </c>
      <c r="C20" s="140">
        <v>28537.712</v>
      </c>
      <c r="D20" s="141">
        <v>2253.6030000000001</v>
      </c>
      <c r="E20" s="142">
        <f t="shared" si="0"/>
        <v>7.3189566603439962E-2</v>
      </c>
      <c r="F20" s="143"/>
      <c r="G20" s="148" t="s">
        <v>18</v>
      </c>
      <c r="H20" s="140">
        <v>9950.5820000000003</v>
      </c>
      <c r="I20" s="141">
        <v>28537.712</v>
      </c>
      <c r="J20" s="145">
        <v>40741.896999999997</v>
      </c>
      <c r="K20" s="146">
        <f t="shared" si="1"/>
        <v>0.75576537341891559</v>
      </c>
      <c r="L20" s="147">
        <f t="shared" si="2"/>
        <v>0.70045123328449832</v>
      </c>
      <c r="M20" s="7"/>
    </row>
    <row r="21" spans="2:13" ht="15" x14ac:dyDescent="0.2">
      <c r="B21" s="149" t="s">
        <v>55</v>
      </c>
      <c r="C21" s="140">
        <v>83476.054999999993</v>
      </c>
      <c r="D21" s="141">
        <v>2970.1489999999999</v>
      </c>
      <c r="E21" s="142">
        <f t="shared" si="0"/>
        <v>3.4358350772695584E-2</v>
      </c>
      <c r="F21" s="143"/>
      <c r="G21" s="149" t="s">
        <v>55</v>
      </c>
      <c r="H21" s="140">
        <v>16550.348999999998</v>
      </c>
      <c r="I21" s="141">
        <v>83476.054999999993</v>
      </c>
      <c r="J21" s="145">
        <v>102996.553</v>
      </c>
      <c r="K21" s="146">
        <f t="shared" si="1"/>
        <v>0.83931162239963508</v>
      </c>
      <c r="L21" s="147">
        <f t="shared" si="2"/>
        <v>0.81047425926962813</v>
      </c>
      <c r="M21" s="7"/>
    </row>
    <row r="22" spans="2:13" ht="15" x14ac:dyDescent="0.2">
      <c r="B22" s="150" t="s">
        <v>90</v>
      </c>
      <c r="C22" s="151">
        <v>82935.11</v>
      </c>
      <c r="D22" s="152">
        <v>4430.2129999999997</v>
      </c>
      <c r="E22" s="153">
        <f t="shared" si="0"/>
        <v>5.0709055353689927E-2</v>
      </c>
      <c r="F22" s="154"/>
      <c r="G22" s="155" t="s">
        <v>91</v>
      </c>
      <c r="H22" s="151">
        <v>36637.217000000004</v>
      </c>
      <c r="I22" s="152">
        <v>89264.962</v>
      </c>
      <c r="J22" s="156">
        <v>129741.177</v>
      </c>
      <c r="K22" s="157">
        <f t="shared" si="1"/>
        <v>0.71761303660749121</v>
      </c>
      <c r="L22" s="158">
        <f t="shared" si="2"/>
        <v>0.68802337133106173</v>
      </c>
      <c r="M22" s="7"/>
    </row>
    <row r="23" spans="2:13" ht="15" x14ac:dyDescent="0.2">
      <c r="B23" s="159" t="s">
        <v>140</v>
      </c>
      <c r="C23" s="140">
        <v>21923.169000000002</v>
      </c>
      <c r="D23" s="141">
        <v>2046.8050000000001</v>
      </c>
      <c r="E23" s="142">
        <f t="shared" si="0"/>
        <v>8.5390372138075737E-2</v>
      </c>
      <c r="F23" s="143"/>
      <c r="G23" s="159" t="s">
        <v>140</v>
      </c>
      <c r="H23" s="140">
        <v>9143.5239999999994</v>
      </c>
      <c r="I23" s="141">
        <v>21923.169000000002</v>
      </c>
      <c r="J23" s="145">
        <v>33113.498</v>
      </c>
      <c r="K23" s="146">
        <f t="shared" si="1"/>
        <v>0.72387320723410142</v>
      </c>
      <c r="L23" s="147">
        <f t="shared" si="2"/>
        <v>0.66206140468759911</v>
      </c>
      <c r="M23" s="7"/>
    </row>
    <row r="24" spans="2:13" ht="15" x14ac:dyDescent="0.2">
      <c r="B24" s="160" t="s">
        <v>55</v>
      </c>
      <c r="C24" s="140">
        <v>55031.764999999999</v>
      </c>
      <c r="D24" s="141">
        <v>2509.444</v>
      </c>
      <c r="E24" s="142">
        <f t="shared" si="0"/>
        <v>4.3611249113656957E-2</v>
      </c>
      <c r="F24" s="143"/>
      <c r="G24" s="160" t="s">
        <v>55</v>
      </c>
      <c r="H24" s="140">
        <v>13284.579</v>
      </c>
      <c r="I24" s="141">
        <v>55031.764999999999</v>
      </c>
      <c r="J24" s="145">
        <v>70825.788</v>
      </c>
      <c r="K24" s="146">
        <f t="shared" si="1"/>
        <v>0.81243302227714009</v>
      </c>
      <c r="L24" s="147">
        <f t="shared" si="2"/>
        <v>0.77700180335445046</v>
      </c>
      <c r="M24" s="7"/>
    </row>
    <row r="25" spans="2:13" ht="15" x14ac:dyDescent="0.2">
      <c r="B25" s="161" t="s">
        <v>0</v>
      </c>
      <c r="C25" s="140">
        <v>7957.3940000000002</v>
      </c>
      <c r="D25" s="141">
        <v>868.66300000000001</v>
      </c>
      <c r="E25" s="142">
        <f t="shared" si="0"/>
        <v>9.8420279859964641E-2</v>
      </c>
      <c r="F25" s="154"/>
      <c r="G25" s="159" t="s">
        <v>30</v>
      </c>
      <c r="H25" s="140">
        <v>7600.3670000000002</v>
      </c>
      <c r="I25" s="141">
        <v>9883.4830000000002</v>
      </c>
      <c r="J25" s="145">
        <v>18161.524000000001</v>
      </c>
      <c r="K25" s="146">
        <f t="shared" si="1"/>
        <v>0.5815127078542528</v>
      </c>
      <c r="L25" s="147">
        <f t="shared" si="2"/>
        <v>0.5441989890275728</v>
      </c>
      <c r="M25" s="7"/>
    </row>
    <row r="26" spans="2:13" ht="15" x14ac:dyDescent="0.2">
      <c r="B26" s="161" t="s">
        <v>1</v>
      </c>
      <c r="C26" s="140">
        <v>37200.222999999998</v>
      </c>
      <c r="D26" s="141">
        <v>2122.69</v>
      </c>
      <c r="E26" s="142">
        <f t="shared" si="0"/>
        <v>5.3980995761936559E-2</v>
      </c>
      <c r="F26" s="154"/>
      <c r="G26" s="159" t="s">
        <v>31</v>
      </c>
      <c r="H26" s="140">
        <v>15019.24</v>
      </c>
      <c r="I26" s="141">
        <v>38403.849000000002</v>
      </c>
      <c r="J26" s="145">
        <v>55293.633999999998</v>
      </c>
      <c r="K26" s="146">
        <f t="shared" si="1"/>
        <v>0.72837307093977588</v>
      </c>
      <c r="L26" s="147">
        <f t="shared" si="2"/>
        <v>0.6945437697222071</v>
      </c>
      <c r="M26" s="7"/>
    </row>
    <row r="27" spans="2:13" ht="15" x14ac:dyDescent="0.2">
      <c r="B27" s="161" t="s">
        <v>5</v>
      </c>
      <c r="C27" s="140">
        <v>37777.493000000002</v>
      </c>
      <c r="D27" s="141">
        <v>1438.86</v>
      </c>
      <c r="E27" s="142">
        <f t="shared" si="0"/>
        <v>3.6690306209758973E-2</v>
      </c>
      <c r="F27" s="154"/>
      <c r="G27" s="159" t="s">
        <v>32</v>
      </c>
      <c r="H27" s="140">
        <v>14017.61</v>
      </c>
      <c r="I27" s="141">
        <v>40977.629999999997</v>
      </c>
      <c r="J27" s="145">
        <v>56286.019</v>
      </c>
      <c r="K27" s="146">
        <f t="shared" si="1"/>
        <v>0.75095751575537795</v>
      </c>
      <c r="L27" s="147">
        <f t="shared" si="2"/>
        <v>0.72802501807775744</v>
      </c>
      <c r="M27" s="21"/>
    </row>
    <row r="28" spans="2:13" ht="15" x14ac:dyDescent="0.2">
      <c r="B28" s="162" t="s">
        <v>88</v>
      </c>
      <c r="C28" s="151">
        <v>38193.199999999997</v>
      </c>
      <c r="D28" s="152">
        <v>741.35299999999995</v>
      </c>
      <c r="E28" s="153">
        <f t="shared" si="0"/>
        <v>1.9041004528805042E-2</v>
      </c>
      <c r="F28" s="154"/>
      <c r="G28" s="150" t="s">
        <v>89</v>
      </c>
      <c r="H28" s="151">
        <v>9580.393</v>
      </c>
      <c r="I28" s="152">
        <v>56996.697999999997</v>
      </c>
      <c r="J28" s="156">
        <v>67680.804999999993</v>
      </c>
      <c r="K28" s="191">
        <f t="shared" si="1"/>
        <v>0.85844741356134879</v>
      </c>
      <c r="L28" s="158">
        <f t="shared" si="2"/>
        <v>0.8421397765585088</v>
      </c>
      <c r="M28" s="17"/>
    </row>
    <row r="29" spans="2:13" ht="16" thickBot="1" x14ac:dyDescent="0.25">
      <c r="B29" s="214" t="s">
        <v>55</v>
      </c>
      <c r="C29" s="193">
        <v>28444.29</v>
      </c>
      <c r="D29" s="215">
        <v>460.70499999999998</v>
      </c>
      <c r="E29" s="194">
        <f t="shared" si="0"/>
        <v>1.5938594696176211E-2</v>
      </c>
      <c r="F29" s="216"/>
      <c r="G29" s="214" t="s">
        <v>55</v>
      </c>
      <c r="H29" s="193">
        <v>3265.77</v>
      </c>
      <c r="I29" s="215">
        <v>28444.29</v>
      </c>
      <c r="J29" s="220">
        <v>32170.764999999999</v>
      </c>
      <c r="K29" s="217">
        <f t="shared" si="1"/>
        <v>0.89848640528131674</v>
      </c>
      <c r="L29" s="195">
        <f t="shared" si="2"/>
        <v>0.88416579462751355</v>
      </c>
      <c r="M29" s="17"/>
    </row>
    <row r="30" spans="2:13" ht="16" thickBot="1" x14ac:dyDescent="0.25">
      <c r="B30" s="130" t="s">
        <v>56</v>
      </c>
      <c r="C30" s="131">
        <v>64588.232000000004</v>
      </c>
      <c r="D30" s="132">
        <v>3026.6950000000002</v>
      </c>
      <c r="E30" s="133">
        <f t="shared" si="0"/>
        <v>4.4763710238125372E-2</v>
      </c>
      <c r="F30" s="134"/>
      <c r="G30" s="135" t="s">
        <v>57</v>
      </c>
      <c r="H30" s="131">
        <v>17530.062999999998</v>
      </c>
      <c r="I30" s="132">
        <v>77067.171000000002</v>
      </c>
      <c r="J30" s="136">
        <v>97242.058999999994</v>
      </c>
      <c r="K30" s="137">
        <f t="shared" si="1"/>
        <v>0.8197275625354663</v>
      </c>
      <c r="L30" s="138">
        <f t="shared" si="2"/>
        <v>0.7925291976797818</v>
      </c>
      <c r="M30" s="7"/>
    </row>
    <row r="31" spans="2:13" ht="15" x14ac:dyDescent="0.2">
      <c r="B31" s="207" t="s">
        <v>84</v>
      </c>
      <c r="C31" s="140">
        <v>1097.8810000000001</v>
      </c>
      <c r="D31" s="141">
        <v>230.98099999999999</v>
      </c>
      <c r="E31" s="142">
        <f t="shared" si="0"/>
        <v>0.17381865084561074</v>
      </c>
      <c r="F31" s="143"/>
      <c r="G31" s="144" t="s">
        <v>54</v>
      </c>
      <c r="H31" s="140">
        <v>3049.248</v>
      </c>
      <c r="I31" s="141">
        <v>1097.8810000000001</v>
      </c>
      <c r="J31" s="145">
        <v>4378.1099999999997</v>
      </c>
      <c r="K31" s="146">
        <f t="shared" si="1"/>
        <v>0.30352412342312085</v>
      </c>
      <c r="L31" s="147">
        <f t="shared" si="2"/>
        <v>0.25076596979061744</v>
      </c>
      <c r="M31" s="7"/>
    </row>
    <row r="32" spans="2:13" ht="15" x14ac:dyDescent="0.2">
      <c r="B32" s="139" t="s">
        <v>140</v>
      </c>
      <c r="C32" s="140">
        <v>14798.548000000001</v>
      </c>
      <c r="D32" s="141">
        <v>1251.999</v>
      </c>
      <c r="E32" s="142">
        <f t="shared" si="0"/>
        <v>7.8003509786925024E-2</v>
      </c>
      <c r="F32" s="143"/>
      <c r="G32" s="148" t="s">
        <v>18</v>
      </c>
      <c r="H32" s="140">
        <v>4244.5209999999997</v>
      </c>
      <c r="I32" s="141">
        <v>14798.548000000001</v>
      </c>
      <c r="J32" s="145">
        <v>20295.067999999999</v>
      </c>
      <c r="K32" s="146">
        <f t="shared" si="1"/>
        <v>0.79085948369327952</v>
      </c>
      <c r="L32" s="147">
        <f t="shared" si="2"/>
        <v>0.72916966821692841</v>
      </c>
      <c r="M32" s="18"/>
    </row>
    <row r="33" spans="2:13" ht="15" x14ac:dyDescent="0.2">
      <c r="B33" s="149" t="s">
        <v>55</v>
      </c>
      <c r="C33" s="140">
        <v>43878.262999999999</v>
      </c>
      <c r="D33" s="141">
        <v>1566.7739999999999</v>
      </c>
      <c r="E33" s="142">
        <f t="shared" si="0"/>
        <v>3.4476239946729499E-2</v>
      </c>
      <c r="F33" s="143"/>
      <c r="G33" s="149" t="s">
        <v>55</v>
      </c>
      <c r="H33" s="140">
        <v>4870.4269999999997</v>
      </c>
      <c r="I33" s="141">
        <v>43878.262999999999</v>
      </c>
      <c r="J33" s="145">
        <v>50315.464</v>
      </c>
      <c r="K33" s="146">
        <f t="shared" si="1"/>
        <v>0.90320218452124379</v>
      </c>
      <c r="L33" s="147">
        <f t="shared" si="2"/>
        <v>0.87206316928727912</v>
      </c>
      <c r="M33" s="7"/>
    </row>
    <row r="34" spans="2:13" ht="15" x14ac:dyDescent="0.2">
      <c r="B34" s="150" t="s">
        <v>90</v>
      </c>
      <c r="C34" s="151">
        <v>43804.695</v>
      </c>
      <c r="D34" s="152">
        <v>2422.2809999999999</v>
      </c>
      <c r="E34" s="153">
        <f t="shared" si="0"/>
        <v>5.2399728677904434E-2</v>
      </c>
      <c r="F34" s="154"/>
      <c r="G34" s="155" t="s">
        <v>91</v>
      </c>
      <c r="H34" s="151">
        <v>14621.431999999999</v>
      </c>
      <c r="I34" s="152">
        <v>49771.614000000001</v>
      </c>
      <c r="J34" s="156">
        <v>66492.725999999995</v>
      </c>
      <c r="K34" s="157">
        <f t="shared" si="1"/>
        <v>0.78010478920656667</v>
      </c>
      <c r="L34" s="158">
        <f t="shared" si="2"/>
        <v>0.74852719980227622</v>
      </c>
      <c r="M34" s="7"/>
    </row>
    <row r="35" spans="2:13" ht="15" x14ac:dyDescent="0.2">
      <c r="B35" s="159" t="s">
        <v>140</v>
      </c>
      <c r="C35" s="140">
        <v>11836.53</v>
      </c>
      <c r="D35" s="141">
        <v>1149.5630000000001</v>
      </c>
      <c r="E35" s="142">
        <f t="shared" si="0"/>
        <v>8.8522621854009526E-2</v>
      </c>
      <c r="F35" s="143"/>
      <c r="G35" s="159" t="s">
        <v>140</v>
      </c>
      <c r="H35" s="140">
        <v>3962.0279999999998</v>
      </c>
      <c r="I35" s="141">
        <v>11836.53</v>
      </c>
      <c r="J35" s="145">
        <v>16948.120999999999</v>
      </c>
      <c r="K35" s="146">
        <f t="shared" si="1"/>
        <v>0.76622612028790682</v>
      </c>
      <c r="L35" s="147">
        <f t="shared" si="2"/>
        <v>0.69839777518699575</v>
      </c>
      <c r="M35" s="7"/>
    </row>
    <row r="36" spans="2:13" ht="15" x14ac:dyDescent="0.2">
      <c r="B36" s="160" t="s">
        <v>55</v>
      </c>
      <c r="C36" s="140">
        <v>29618.757000000001</v>
      </c>
      <c r="D36" s="141">
        <v>1339.423</v>
      </c>
      <c r="E36" s="142">
        <f t="shared" si="0"/>
        <v>4.3265560184739545E-2</v>
      </c>
      <c r="F36" s="143"/>
      <c r="G36" s="160" t="s">
        <v>55</v>
      </c>
      <c r="H36" s="140">
        <v>4176.0739999999996</v>
      </c>
      <c r="I36" s="141">
        <v>29618.757000000001</v>
      </c>
      <c r="J36" s="145">
        <v>35134.254000000001</v>
      </c>
      <c r="K36" s="146">
        <f t="shared" si="1"/>
        <v>0.88113952839300358</v>
      </c>
      <c r="L36" s="147">
        <f t="shared" si="2"/>
        <v>0.84301653309616309</v>
      </c>
      <c r="M36" s="7"/>
    </row>
    <row r="37" spans="2:13" ht="15" x14ac:dyDescent="0.2">
      <c r="B37" s="161" t="s">
        <v>0</v>
      </c>
      <c r="C37" s="140">
        <v>4852.4610000000002</v>
      </c>
      <c r="D37" s="141">
        <v>481.78100000000001</v>
      </c>
      <c r="E37" s="142">
        <f t="shared" si="0"/>
        <v>9.0318549477132831E-2</v>
      </c>
      <c r="F37" s="154"/>
      <c r="G37" s="159" t="s">
        <v>30</v>
      </c>
      <c r="H37" s="140">
        <v>3076.0819999999999</v>
      </c>
      <c r="I37" s="141">
        <v>6281.4719999999998</v>
      </c>
      <c r="J37" s="145">
        <v>9771.1039999999994</v>
      </c>
      <c r="K37" s="146">
        <f t="shared" si="1"/>
        <v>0.68518582956439722</v>
      </c>
      <c r="L37" s="147">
        <f t="shared" si="2"/>
        <v>0.64286205530101825</v>
      </c>
      <c r="M37" s="7"/>
    </row>
    <row r="38" spans="2:13" ht="15" x14ac:dyDescent="0.2">
      <c r="B38" s="161" t="s">
        <v>1</v>
      </c>
      <c r="C38" s="140">
        <v>20498.625</v>
      </c>
      <c r="D38" s="141">
        <v>1237.29</v>
      </c>
      <c r="E38" s="142">
        <f t="shared" si="0"/>
        <v>5.6923759593281435E-2</v>
      </c>
      <c r="F38" s="154"/>
      <c r="G38" s="159" t="s">
        <v>31</v>
      </c>
      <c r="H38" s="140">
        <v>6099.7169999999996</v>
      </c>
      <c r="I38" s="141">
        <v>22879.273000000001</v>
      </c>
      <c r="J38" s="145">
        <v>30064.04</v>
      </c>
      <c r="K38" s="146">
        <f t="shared" si="1"/>
        <v>0.79710920421872777</v>
      </c>
      <c r="L38" s="147">
        <f t="shared" si="2"/>
        <v>0.76101791376009342</v>
      </c>
      <c r="M38" s="7"/>
    </row>
    <row r="39" spans="2:13" ht="15" x14ac:dyDescent="0.2">
      <c r="B39" s="161" t="s">
        <v>5</v>
      </c>
      <c r="C39" s="140">
        <v>18453.609</v>
      </c>
      <c r="D39" s="141">
        <v>703.21</v>
      </c>
      <c r="E39" s="142">
        <f t="shared" si="0"/>
        <v>3.6708077682416899E-2</v>
      </c>
      <c r="F39" s="154"/>
      <c r="G39" s="159" t="s">
        <v>32</v>
      </c>
      <c r="H39" s="140">
        <v>5445.6329999999998</v>
      </c>
      <c r="I39" s="141">
        <v>20610.868999999999</v>
      </c>
      <c r="J39" s="145">
        <v>26657.581999999999</v>
      </c>
      <c r="K39" s="146">
        <f t="shared" si="1"/>
        <v>0.79571916912794272</v>
      </c>
      <c r="L39" s="147">
        <f t="shared" si="2"/>
        <v>0.77317098752617552</v>
      </c>
      <c r="M39" s="7"/>
    </row>
    <row r="40" spans="2:13" ht="15" x14ac:dyDescent="0.2">
      <c r="B40" s="162" t="s">
        <v>88</v>
      </c>
      <c r="C40" s="151">
        <v>19685.655999999999</v>
      </c>
      <c r="D40" s="152">
        <v>373.43200000000002</v>
      </c>
      <c r="E40" s="153">
        <f t="shared" si="0"/>
        <v>1.8616599119561171E-2</v>
      </c>
      <c r="F40" s="154"/>
      <c r="G40" s="150" t="s">
        <v>89</v>
      </c>
      <c r="H40" s="151">
        <v>2908.6309999999999</v>
      </c>
      <c r="I40" s="152">
        <v>27295.557000000001</v>
      </c>
      <c r="J40" s="156">
        <v>30749.332999999999</v>
      </c>
      <c r="K40" s="191">
        <f t="shared" si="1"/>
        <v>0.90540832219027312</v>
      </c>
      <c r="L40" s="158">
        <f t="shared" si="2"/>
        <v>0.88767964495359952</v>
      </c>
      <c r="M40" s="7"/>
    </row>
    <row r="41" spans="2:13" ht="16" thickBot="1" x14ac:dyDescent="0.25">
      <c r="B41" s="214" t="s">
        <v>55</v>
      </c>
      <c r="C41" s="193">
        <v>14259.505999999999</v>
      </c>
      <c r="D41" s="215">
        <v>227.351</v>
      </c>
      <c r="E41" s="194">
        <f t="shared" si="0"/>
        <v>1.5693604209663974E-2</v>
      </c>
      <c r="F41" s="216"/>
      <c r="G41" s="214" t="s">
        <v>55</v>
      </c>
      <c r="H41" s="193">
        <v>694.35299999999995</v>
      </c>
      <c r="I41" s="215">
        <v>14259.505999999999</v>
      </c>
      <c r="J41" s="220">
        <v>15181.21</v>
      </c>
      <c r="K41" s="217">
        <f t="shared" si="1"/>
        <v>0.95426234140756905</v>
      </c>
      <c r="L41" s="195">
        <f t="shared" si="2"/>
        <v>0.93928652590933137</v>
      </c>
      <c r="M41" s="7"/>
    </row>
    <row r="42" spans="2:13" ht="16" thickBot="1" x14ac:dyDescent="0.25">
      <c r="B42" s="130" t="s">
        <v>58</v>
      </c>
      <c r="C42" s="131">
        <v>58905.663</v>
      </c>
      <c r="D42" s="132">
        <v>2582.203</v>
      </c>
      <c r="E42" s="133">
        <f t="shared" si="0"/>
        <v>4.1995326362440355E-2</v>
      </c>
      <c r="F42" s="134"/>
      <c r="G42" s="135" t="s">
        <v>59</v>
      </c>
      <c r="H42" s="131">
        <v>28687.546999999999</v>
      </c>
      <c r="I42" s="132">
        <v>69194.489000000001</v>
      </c>
      <c r="J42" s="136">
        <v>100179.923</v>
      </c>
      <c r="K42" s="137">
        <f t="shared" si="1"/>
        <v>0.71363975793832457</v>
      </c>
      <c r="L42" s="138">
        <f t="shared" si="2"/>
        <v>0.69070215795634027</v>
      </c>
      <c r="M42" s="21"/>
    </row>
    <row r="43" spans="2:13" ht="15" x14ac:dyDescent="0.2">
      <c r="B43" s="207" t="s">
        <v>84</v>
      </c>
      <c r="C43" s="140">
        <v>1267.7049999999999</v>
      </c>
      <c r="D43" s="141">
        <v>206.34899999999999</v>
      </c>
      <c r="E43" s="142">
        <f t="shared" si="0"/>
        <v>0.13998740887375904</v>
      </c>
      <c r="F43" s="143"/>
      <c r="G43" s="144" t="s">
        <v>54</v>
      </c>
      <c r="H43" s="140">
        <v>2907.096</v>
      </c>
      <c r="I43" s="141">
        <v>1267.7049999999999</v>
      </c>
      <c r="J43" s="145">
        <v>4381.1499999999996</v>
      </c>
      <c r="K43" s="146">
        <f t="shared" si="1"/>
        <v>0.33645367083984795</v>
      </c>
      <c r="L43" s="147">
        <f t="shared" si="2"/>
        <v>0.28935439325291307</v>
      </c>
      <c r="M43" s="7"/>
    </row>
    <row r="44" spans="2:13" ht="15" x14ac:dyDescent="0.2">
      <c r="B44" s="139" t="s">
        <v>140</v>
      </c>
      <c r="C44" s="140">
        <v>13739.164000000001</v>
      </c>
      <c r="D44" s="141">
        <v>1001.604</v>
      </c>
      <c r="E44" s="142">
        <f t="shared" si="0"/>
        <v>6.7947884397882116E-2</v>
      </c>
      <c r="F44" s="143"/>
      <c r="G44" s="148" t="s">
        <v>18</v>
      </c>
      <c r="H44" s="140">
        <v>5706.0609999999997</v>
      </c>
      <c r="I44" s="141">
        <v>13739.164000000001</v>
      </c>
      <c r="J44" s="145">
        <v>20446.829000000002</v>
      </c>
      <c r="K44" s="146">
        <f t="shared" si="1"/>
        <v>0.72093173958661272</v>
      </c>
      <c r="L44" s="147">
        <f t="shared" si="2"/>
        <v>0.67194595308641747</v>
      </c>
      <c r="M44" s="7"/>
    </row>
    <row r="45" spans="2:13" ht="15" x14ac:dyDescent="0.2">
      <c r="B45" s="149" t="s">
        <v>55</v>
      </c>
      <c r="C45" s="140">
        <v>39597.792000000001</v>
      </c>
      <c r="D45" s="141">
        <v>1403.375</v>
      </c>
      <c r="E45" s="142">
        <f t="shared" si="0"/>
        <v>3.4227684299815174E-2</v>
      </c>
      <c r="F45" s="143"/>
      <c r="G45" s="149" t="s">
        <v>55</v>
      </c>
      <c r="H45" s="140">
        <v>11679.922</v>
      </c>
      <c r="I45" s="141">
        <v>39597.792000000001</v>
      </c>
      <c r="J45" s="145">
        <v>52681.089</v>
      </c>
      <c r="K45" s="146">
        <f t="shared" si="1"/>
        <v>0.77829004256157275</v>
      </c>
      <c r="L45" s="147">
        <f t="shared" si="2"/>
        <v>0.75165097669108549</v>
      </c>
      <c r="M45" s="7"/>
    </row>
    <row r="46" spans="2:13" ht="15" x14ac:dyDescent="0.2">
      <c r="B46" s="150" t="s">
        <v>90</v>
      </c>
      <c r="C46" s="151">
        <v>39130.415000000001</v>
      </c>
      <c r="D46" s="152">
        <v>2007.9319999999998</v>
      </c>
      <c r="E46" s="153">
        <f t="shared" si="0"/>
        <v>4.88092533226967E-2</v>
      </c>
      <c r="F46" s="154"/>
      <c r="G46" s="155" t="s">
        <v>91</v>
      </c>
      <c r="H46" s="151">
        <v>22015.785</v>
      </c>
      <c r="I46" s="152">
        <v>39493.347999999998</v>
      </c>
      <c r="J46" s="156">
        <v>63248.451000000001</v>
      </c>
      <c r="K46" s="157">
        <f t="shared" si="1"/>
        <v>0.65191582320332231</v>
      </c>
      <c r="L46" s="158">
        <f t="shared" si="2"/>
        <v>0.62441605091640895</v>
      </c>
      <c r="M46" s="7"/>
    </row>
    <row r="47" spans="2:13" ht="15" x14ac:dyDescent="0.2">
      <c r="B47" s="159" t="s">
        <v>140</v>
      </c>
      <c r="C47" s="140">
        <v>10086.638999999999</v>
      </c>
      <c r="D47" s="141">
        <v>897.24199999999996</v>
      </c>
      <c r="E47" s="142">
        <f t="shared" si="0"/>
        <v>8.1687155933317199E-2</v>
      </c>
      <c r="F47" s="143"/>
      <c r="G47" s="159" t="s">
        <v>140</v>
      </c>
      <c r="H47" s="140">
        <v>5181.4960000000001</v>
      </c>
      <c r="I47" s="141">
        <v>10086.638999999999</v>
      </c>
      <c r="J47" s="145">
        <v>16165.377</v>
      </c>
      <c r="K47" s="146">
        <f t="shared" si="1"/>
        <v>0.67946952304298258</v>
      </c>
      <c r="L47" s="147">
        <f t="shared" si="2"/>
        <v>0.62396559016223374</v>
      </c>
      <c r="M47" s="7"/>
    </row>
    <row r="48" spans="2:13" ht="15" x14ac:dyDescent="0.2">
      <c r="B48" s="160" t="s">
        <v>55</v>
      </c>
      <c r="C48" s="140">
        <v>25413.008000000002</v>
      </c>
      <c r="D48" s="141">
        <v>1170.021</v>
      </c>
      <c r="E48" s="142">
        <f t="shared" si="0"/>
        <v>4.4013833036107355E-2</v>
      </c>
      <c r="F48" s="143"/>
      <c r="G48" s="160" t="s">
        <v>55</v>
      </c>
      <c r="H48" s="140">
        <v>9108.5049999999992</v>
      </c>
      <c r="I48" s="141">
        <v>25413.008000000002</v>
      </c>
      <c r="J48" s="145">
        <v>35691.534</v>
      </c>
      <c r="K48" s="146">
        <f t="shared" si="1"/>
        <v>0.74479928489484382</v>
      </c>
      <c r="L48" s="147">
        <f t="shared" si="2"/>
        <v>0.7120178135240699</v>
      </c>
      <c r="M48" s="7"/>
    </row>
    <row r="49" spans="2:13" ht="15" x14ac:dyDescent="0.2">
      <c r="B49" s="161" t="s">
        <v>0</v>
      </c>
      <c r="C49" s="140">
        <v>3104.933</v>
      </c>
      <c r="D49" s="141">
        <v>386.88200000000001</v>
      </c>
      <c r="E49" s="142">
        <f t="shared" si="0"/>
        <v>0.11079682056466336</v>
      </c>
      <c r="F49" s="154"/>
      <c r="G49" s="159" t="s">
        <v>30</v>
      </c>
      <c r="H49" s="140">
        <v>4524.2849999999999</v>
      </c>
      <c r="I49" s="141">
        <v>3602.011</v>
      </c>
      <c r="J49" s="145">
        <v>8390.42</v>
      </c>
      <c r="K49" s="146">
        <f t="shared" si="1"/>
        <v>0.46077967491496258</v>
      </c>
      <c r="L49" s="147">
        <f t="shared" si="2"/>
        <v>0.42930044026401537</v>
      </c>
      <c r="M49" s="7"/>
    </row>
    <row r="50" spans="2:13" ht="15" x14ac:dyDescent="0.2">
      <c r="B50" s="161" t="s">
        <v>1</v>
      </c>
      <c r="C50" s="140">
        <v>16701.598000000002</v>
      </c>
      <c r="D50" s="141">
        <v>885.4</v>
      </c>
      <c r="E50" s="142">
        <f t="shared" si="0"/>
        <v>5.0344009819072014E-2</v>
      </c>
      <c r="F50" s="154"/>
      <c r="G50" s="159" t="s">
        <v>31</v>
      </c>
      <c r="H50" s="140">
        <v>8919.5229999999992</v>
      </c>
      <c r="I50" s="141">
        <v>15524.575999999999</v>
      </c>
      <c r="J50" s="145">
        <v>25229.594000000001</v>
      </c>
      <c r="K50" s="146">
        <f t="shared" si="1"/>
        <v>0.6464658527600563</v>
      </c>
      <c r="L50" s="147">
        <f t="shared" si="2"/>
        <v>0.61533197878649959</v>
      </c>
      <c r="M50" s="7"/>
    </row>
    <row r="51" spans="2:13" ht="15" x14ac:dyDescent="0.2">
      <c r="B51" s="161" t="s">
        <v>5</v>
      </c>
      <c r="C51" s="140">
        <v>19323.883999999998</v>
      </c>
      <c r="D51" s="141">
        <v>735.65</v>
      </c>
      <c r="E51" s="142">
        <f t="shared" si="0"/>
        <v>3.6673334485237789E-2</v>
      </c>
      <c r="F51" s="154"/>
      <c r="G51" s="159" t="s">
        <v>32</v>
      </c>
      <c r="H51" s="140">
        <v>8571.9770000000008</v>
      </c>
      <c r="I51" s="141">
        <v>20366.760999999999</v>
      </c>
      <c r="J51" s="145">
        <v>29628.437000000002</v>
      </c>
      <c r="K51" s="146">
        <f t="shared" si="1"/>
        <v>0.71068413092462479</v>
      </c>
      <c r="L51" s="147">
        <f t="shared" si="2"/>
        <v>0.68740585269482823</v>
      </c>
      <c r="M51" s="7"/>
    </row>
    <row r="52" spans="2:13" ht="15" x14ac:dyDescent="0.2">
      <c r="B52" s="162" t="s">
        <v>88</v>
      </c>
      <c r="C52" s="151">
        <v>18507.544000000002</v>
      </c>
      <c r="D52" s="152">
        <v>367.92099999999999</v>
      </c>
      <c r="E52" s="153">
        <f t="shared" si="0"/>
        <v>1.9492023110424035E-2</v>
      </c>
      <c r="F52" s="154"/>
      <c r="G52" s="150" t="s">
        <v>89</v>
      </c>
      <c r="H52" s="151">
        <v>6671.7619999999997</v>
      </c>
      <c r="I52" s="152">
        <v>29701.141</v>
      </c>
      <c r="J52" s="156">
        <v>36931.472000000002</v>
      </c>
      <c r="K52" s="191">
        <f t="shared" si="1"/>
        <v>0.81934752018549384</v>
      </c>
      <c r="L52" s="158">
        <f t="shared" si="2"/>
        <v>0.80422304856952354</v>
      </c>
      <c r="M52" s="7"/>
    </row>
    <row r="53" spans="2:13" ht="16" thickBot="1" x14ac:dyDescent="0.25">
      <c r="B53" s="214" t="s">
        <v>55</v>
      </c>
      <c r="C53" s="193">
        <v>14184.784</v>
      </c>
      <c r="D53" s="215">
        <v>233.35400000000001</v>
      </c>
      <c r="E53" s="194">
        <f t="shared" si="0"/>
        <v>1.618475284395253E-2</v>
      </c>
      <c r="F53" s="216"/>
      <c r="G53" s="214" t="s">
        <v>55</v>
      </c>
      <c r="H53" s="193">
        <v>2571.4169999999999</v>
      </c>
      <c r="I53" s="215">
        <v>14184.784</v>
      </c>
      <c r="J53" s="220">
        <v>16989.555</v>
      </c>
      <c r="K53" s="217">
        <f t="shared" si="1"/>
        <v>0.84864718351952129</v>
      </c>
      <c r="L53" s="195">
        <f t="shared" si="2"/>
        <v>0.83491203860254137</v>
      </c>
      <c r="M53" s="7"/>
    </row>
    <row r="54" spans="2:13" ht="16" thickBot="1" x14ac:dyDescent="0.25">
      <c r="B54" s="130" t="s">
        <v>60</v>
      </c>
      <c r="C54" s="131">
        <v>96958.157000000007</v>
      </c>
      <c r="D54" s="132">
        <v>3523.4789999999998</v>
      </c>
      <c r="E54" s="133">
        <f t="shared" si="0"/>
        <v>3.5065900001867004E-2</v>
      </c>
      <c r="F54" s="134"/>
      <c r="G54" s="135" t="s">
        <v>61</v>
      </c>
      <c r="H54" s="131">
        <v>46217.61</v>
      </c>
      <c r="I54" s="132">
        <v>146261.66</v>
      </c>
      <c r="J54" s="136">
        <v>197421.98199999999</v>
      </c>
      <c r="K54" s="137">
        <f t="shared" si="1"/>
        <v>0.76589430654181145</v>
      </c>
      <c r="L54" s="138">
        <f t="shared" si="2"/>
        <v>0.74085802664062006</v>
      </c>
      <c r="M54" s="7"/>
    </row>
    <row r="55" spans="2:13" ht="15" x14ac:dyDescent="0.2">
      <c r="B55" s="207" t="s">
        <v>84</v>
      </c>
      <c r="C55" s="140">
        <v>1798.7180000000001</v>
      </c>
      <c r="D55" s="141">
        <v>269.09100000000001</v>
      </c>
      <c r="E55" s="142">
        <f t="shared" si="0"/>
        <v>0.1301333923974603</v>
      </c>
      <c r="F55" s="143"/>
      <c r="G55" s="144" t="s">
        <v>54</v>
      </c>
      <c r="H55" s="140">
        <v>3559.0569999999998</v>
      </c>
      <c r="I55" s="141">
        <v>1798.7180000000001</v>
      </c>
      <c r="J55" s="145">
        <v>5626.866</v>
      </c>
      <c r="K55" s="146">
        <f t="shared" si="1"/>
        <v>0.36748858067705897</v>
      </c>
      <c r="L55" s="147">
        <f t="shared" si="2"/>
        <v>0.31966604500622553</v>
      </c>
      <c r="M55" s="7"/>
    </row>
    <row r="56" spans="2:13" ht="15" x14ac:dyDescent="0.2">
      <c r="B56" s="139" t="s">
        <v>140</v>
      </c>
      <c r="C56" s="140">
        <v>20554.588</v>
      </c>
      <c r="D56" s="141">
        <v>1270.492</v>
      </c>
      <c r="E56" s="142">
        <f t="shared" si="0"/>
        <v>5.8212478488051361E-2</v>
      </c>
      <c r="F56" s="143"/>
      <c r="G56" s="148" t="s">
        <v>18</v>
      </c>
      <c r="H56" s="140">
        <v>6301.415</v>
      </c>
      <c r="I56" s="141">
        <v>20554.588</v>
      </c>
      <c r="J56" s="145">
        <v>28126.494999999999</v>
      </c>
      <c r="K56" s="146">
        <f t="shared" si="1"/>
        <v>0.77596159777462492</v>
      </c>
      <c r="L56" s="147">
        <f t="shared" si="2"/>
        <v>0.73079094995661564</v>
      </c>
      <c r="M56" s="21"/>
    </row>
    <row r="57" spans="2:13" ht="15" x14ac:dyDescent="0.2">
      <c r="B57" s="149" t="s">
        <v>55</v>
      </c>
      <c r="C57" s="140">
        <v>64889.580999999998</v>
      </c>
      <c r="D57" s="141">
        <v>1840.69</v>
      </c>
      <c r="E57" s="142">
        <f t="shared" si="0"/>
        <v>2.7584033039518157E-2</v>
      </c>
      <c r="F57" s="143"/>
      <c r="G57" s="149" t="s">
        <v>55</v>
      </c>
      <c r="H57" s="140">
        <v>11699.550999999999</v>
      </c>
      <c r="I57" s="141">
        <v>64889.580999999998</v>
      </c>
      <c r="J57" s="145">
        <v>78429.822</v>
      </c>
      <c r="K57" s="146">
        <f t="shared" si="1"/>
        <v>0.85082777568971157</v>
      </c>
      <c r="L57" s="147">
        <f t="shared" si="2"/>
        <v>0.82735851421414675</v>
      </c>
      <c r="M57" s="7"/>
    </row>
    <row r="58" spans="2:13" ht="15" x14ac:dyDescent="0.2">
      <c r="B58" s="150" t="s">
        <v>90</v>
      </c>
      <c r="C58" s="151">
        <v>62762.11</v>
      </c>
      <c r="D58" s="152">
        <v>2660.7449999999999</v>
      </c>
      <c r="E58" s="153">
        <f t="shared" si="0"/>
        <v>4.066996159063984E-2</v>
      </c>
      <c r="F58" s="154"/>
      <c r="G58" s="155" t="s">
        <v>91</v>
      </c>
      <c r="H58" s="151">
        <v>36637.217000000004</v>
      </c>
      <c r="I58" s="152">
        <v>89264.962</v>
      </c>
      <c r="J58" s="156">
        <v>129741.177</v>
      </c>
      <c r="K58" s="157">
        <f t="shared" si="1"/>
        <v>0.71761303660749121</v>
      </c>
      <c r="L58" s="158">
        <f t="shared" si="2"/>
        <v>0.68802337133106173</v>
      </c>
      <c r="M58" s="7"/>
    </row>
    <row r="59" spans="2:13" ht="15" x14ac:dyDescent="0.2">
      <c r="B59" s="159" t="s">
        <v>140</v>
      </c>
      <c r="C59" s="140">
        <v>15250.172</v>
      </c>
      <c r="D59" s="141">
        <v>1128.27</v>
      </c>
      <c r="E59" s="142">
        <f t="shared" si="0"/>
        <v>6.8887504684511505E-2</v>
      </c>
      <c r="F59" s="143"/>
      <c r="G59" s="159" t="s">
        <v>140</v>
      </c>
      <c r="H59" s="140">
        <v>5678.4579999999996</v>
      </c>
      <c r="I59" s="141">
        <v>15250.172</v>
      </c>
      <c r="J59" s="145">
        <v>22056.9</v>
      </c>
      <c r="K59" s="146">
        <f t="shared" si="1"/>
        <v>0.74255412138605159</v>
      </c>
      <c r="L59" s="147">
        <f t="shared" si="2"/>
        <v>0.69140142087056655</v>
      </c>
      <c r="M59" s="7"/>
    </row>
    <row r="60" spans="2:13" ht="15" x14ac:dyDescent="0.2">
      <c r="B60" s="160" t="s">
        <v>55</v>
      </c>
      <c r="C60" s="140">
        <v>41056.739000000001</v>
      </c>
      <c r="D60" s="141">
        <v>1483.924</v>
      </c>
      <c r="E60" s="142">
        <f t="shared" si="0"/>
        <v>3.4882484083522625E-2</v>
      </c>
      <c r="F60" s="143"/>
      <c r="G60" s="160" t="s">
        <v>55</v>
      </c>
      <c r="H60" s="140">
        <v>8932.1679999999997</v>
      </c>
      <c r="I60" s="141">
        <v>41056.739000000001</v>
      </c>
      <c r="J60" s="145">
        <v>51472.830999999998</v>
      </c>
      <c r="K60" s="146">
        <f t="shared" si="1"/>
        <v>0.82646829742082772</v>
      </c>
      <c r="L60" s="147">
        <f t="shared" si="2"/>
        <v>0.79763903019050963</v>
      </c>
      <c r="M60" s="7"/>
    </row>
    <row r="61" spans="2:13" ht="15" x14ac:dyDescent="0.2">
      <c r="B61" s="161" t="s">
        <v>0</v>
      </c>
      <c r="C61" s="140">
        <v>5100.0690000000004</v>
      </c>
      <c r="D61" s="141">
        <v>434.55799999999999</v>
      </c>
      <c r="E61" s="142">
        <f t="shared" si="0"/>
        <v>7.8516221599034583E-2</v>
      </c>
      <c r="F61" s="154"/>
      <c r="G61" s="159" t="s">
        <v>30</v>
      </c>
      <c r="H61" s="140">
        <v>7600.3670000000002</v>
      </c>
      <c r="I61" s="141">
        <v>9883.4830000000002</v>
      </c>
      <c r="J61" s="145">
        <v>18161.524000000001</v>
      </c>
      <c r="K61" s="146">
        <f t="shared" si="1"/>
        <v>0.5815127078542528</v>
      </c>
      <c r="L61" s="147">
        <f t="shared" si="2"/>
        <v>0.5441989890275728</v>
      </c>
      <c r="M61" s="7"/>
    </row>
    <row r="62" spans="2:13" ht="15" x14ac:dyDescent="0.2">
      <c r="B62" s="161" t="s">
        <v>1</v>
      </c>
      <c r="C62" s="140">
        <v>28370.105</v>
      </c>
      <c r="D62" s="141">
        <v>1278.194</v>
      </c>
      <c r="E62" s="142">
        <f t="shared" si="0"/>
        <v>4.3111883079700458E-2</v>
      </c>
      <c r="F62" s="154"/>
      <c r="G62" s="159" t="s">
        <v>31</v>
      </c>
      <c r="H62" s="140">
        <v>15019.24</v>
      </c>
      <c r="I62" s="141">
        <v>38403.849000000002</v>
      </c>
      <c r="J62" s="145">
        <v>55293.633999999998</v>
      </c>
      <c r="K62" s="146">
        <f t="shared" si="1"/>
        <v>0.72837307093977588</v>
      </c>
      <c r="L62" s="147">
        <f t="shared" si="2"/>
        <v>0.6945437697222071</v>
      </c>
      <c r="M62" s="7"/>
    </row>
    <row r="63" spans="2:13" ht="15" x14ac:dyDescent="0.2">
      <c r="B63" s="161" t="s">
        <v>5</v>
      </c>
      <c r="C63" s="140">
        <v>29291.936000000002</v>
      </c>
      <c r="D63" s="141">
        <v>947.99300000000005</v>
      </c>
      <c r="E63" s="142">
        <f t="shared" si="0"/>
        <v>3.1349048471641584E-2</v>
      </c>
      <c r="F63" s="154"/>
      <c r="G63" s="159" t="s">
        <v>32</v>
      </c>
      <c r="H63" s="140">
        <v>14017.61</v>
      </c>
      <c r="I63" s="141">
        <v>40977.629999999997</v>
      </c>
      <c r="J63" s="145">
        <v>56286.019</v>
      </c>
      <c r="K63" s="146">
        <f t="shared" si="1"/>
        <v>0.75095751575537795</v>
      </c>
      <c r="L63" s="147">
        <f t="shared" si="2"/>
        <v>0.72802501807775744</v>
      </c>
      <c r="M63" s="7"/>
    </row>
    <row r="64" spans="2:13" ht="15" x14ac:dyDescent="0.2">
      <c r="B64" s="162" t="s">
        <v>88</v>
      </c>
      <c r="C64" s="151">
        <v>32397.329000000002</v>
      </c>
      <c r="D64" s="152">
        <v>593.64300000000003</v>
      </c>
      <c r="E64" s="153">
        <f t="shared" si="0"/>
        <v>1.7994104568971173E-2</v>
      </c>
      <c r="F64" s="154"/>
      <c r="G64" s="150" t="s">
        <v>89</v>
      </c>
      <c r="H64" s="151">
        <v>9580.393</v>
      </c>
      <c r="I64" s="152">
        <v>56996.697999999997</v>
      </c>
      <c r="J64" s="156">
        <v>67680.804999999993</v>
      </c>
      <c r="K64" s="191">
        <f t="shared" si="1"/>
        <v>0.85844741356134879</v>
      </c>
      <c r="L64" s="158">
        <f t="shared" si="2"/>
        <v>0.8421397765585088</v>
      </c>
      <c r="M64" s="7"/>
    </row>
    <row r="65" spans="2:13" ht="16" thickBot="1" x14ac:dyDescent="0.25">
      <c r="B65" s="214" t="s">
        <v>55</v>
      </c>
      <c r="C65" s="193">
        <v>23832.842000000001</v>
      </c>
      <c r="D65" s="215">
        <v>356.76600000000002</v>
      </c>
      <c r="E65" s="194">
        <f t="shared" si="0"/>
        <v>1.474873011584148E-2</v>
      </c>
      <c r="F65" s="216"/>
      <c r="G65" s="214" t="s">
        <v>55</v>
      </c>
      <c r="H65" s="193">
        <v>2767.3829999999998</v>
      </c>
      <c r="I65" s="215">
        <v>23832.842000000001</v>
      </c>
      <c r="J65" s="220">
        <v>26956.991000000002</v>
      </c>
      <c r="K65" s="217">
        <f t="shared" si="1"/>
        <v>0.89734080483982792</v>
      </c>
      <c r="L65" s="195">
        <f t="shared" si="2"/>
        <v>0.88410616748731341</v>
      </c>
      <c r="M65" s="7"/>
    </row>
    <row r="66" spans="2:13" ht="16" thickBot="1" x14ac:dyDescent="0.25">
      <c r="B66" s="130" t="s">
        <v>62</v>
      </c>
      <c r="C66" s="131">
        <v>51538.819000000003</v>
      </c>
      <c r="D66" s="132">
        <v>1927.9639999999999</v>
      </c>
      <c r="E66" s="133">
        <f t="shared" si="0"/>
        <v>3.6059098599592193E-2</v>
      </c>
      <c r="F66" s="134"/>
      <c r="G66" s="135" t="s">
        <v>63</v>
      </c>
      <c r="H66" s="131">
        <v>17530.062999999998</v>
      </c>
      <c r="I66" s="132">
        <v>77067.171000000002</v>
      </c>
      <c r="J66" s="136">
        <v>97242.058999999994</v>
      </c>
      <c r="K66" s="137">
        <f t="shared" si="1"/>
        <v>0.8197275625354663</v>
      </c>
      <c r="L66" s="138">
        <f t="shared" si="2"/>
        <v>0.7925291976797818</v>
      </c>
      <c r="M66" s="7"/>
    </row>
    <row r="67" spans="2:13" ht="15" x14ac:dyDescent="0.2">
      <c r="B67" s="207" t="s">
        <v>84</v>
      </c>
      <c r="C67" s="140">
        <v>845.47400000000005</v>
      </c>
      <c r="D67" s="141">
        <v>132.614</v>
      </c>
      <c r="E67" s="142">
        <f t="shared" si="0"/>
        <v>0.13558493714267017</v>
      </c>
      <c r="F67" s="143"/>
      <c r="G67" s="144" t="s">
        <v>54</v>
      </c>
      <c r="H67" s="140">
        <v>1813.627</v>
      </c>
      <c r="I67" s="141">
        <v>845.47400000000005</v>
      </c>
      <c r="J67" s="145">
        <v>2791.7150000000001</v>
      </c>
      <c r="K67" s="146">
        <f t="shared" si="1"/>
        <v>0.35035381476977417</v>
      </c>
      <c r="L67" s="147">
        <f t="shared" si="2"/>
        <v>0.30285111481651961</v>
      </c>
      <c r="M67" s="7"/>
    </row>
    <row r="68" spans="2:13" ht="15" x14ac:dyDescent="0.2">
      <c r="B68" s="139" t="s">
        <v>140</v>
      </c>
      <c r="C68" s="140">
        <v>10740.227000000001</v>
      </c>
      <c r="D68" s="141">
        <v>730.64300000000003</v>
      </c>
      <c r="E68" s="142">
        <f t="shared" si="0"/>
        <v>6.3695517428059067E-2</v>
      </c>
      <c r="F68" s="143"/>
      <c r="G68" s="148" t="s">
        <v>18</v>
      </c>
      <c r="H68" s="140">
        <v>2675.806</v>
      </c>
      <c r="I68" s="141">
        <v>10740.227000000001</v>
      </c>
      <c r="J68" s="145">
        <v>14146.675999999999</v>
      </c>
      <c r="K68" s="146">
        <f t="shared" si="1"/>
        <v>0.81085266955997293</v>
      </c>
      <c r="L68" s="147">
        <f t="shared" si="2"/>
        <v>0.75920498921442758</v>
      </c>
      <c r="M68" s="7"/>
    </row>
    <row r="69" spans="2:13" ht="15" x14ac:dyDescent="0.2">
      <c r="B69" s="149" t="s">
        <v>55</v>
      </c>
      <c r="C69" s="140">
        <v>34721.036999999997</v>
      </c>
      <c r="D69" s="141">
        <v>1000.236</v>
      </c>
      <c r="E69" s="142">
        <f t="shared" si="0"/>
        <v>2.800112974697179E-2</v>
      </c>
      <c r="F69" s="143"/>
      <c r="G69" s="149" t="s">
        <v>55</v>
      </c>
      <c r="H69" s="140">
        <v>3205.096</v>
      </c>
      <c r="I69" s="141">
        <v>34721.036999999997</v>
      </c>
      <c r="J69" s="145">
        <v>38926.368999999999</v>
      </c>
      <c r="K69" s="146">
        <f t="shared" si="1"/>
        <v>0.91766260038278946</v>
      </c>
      <c r="L69" s="147">
        <f t="shared" si="2"/>
        <v>0.89196701084552732</v>
      </c>
      <c r="M69" s="7"/>
    </row>
    <row r="70" spans="2:13" ht="15" x14ac:dyDescent="0.2">
      <c r="B70" s="150" t="s">
        <v>90</v>
      </c>
      <c r="C70" s="151">
        <v>33615.305</v>
      </c>
      <c r="D70" s="152">
        <v>1476.5410000000002</v>
      </c>
      <c r="E70" s="153">
        <f t="shared" si="0"/>
        <v>4.2076469844305152E-2</v>
      </c>
      <c r="F70" s="154"/>
      <c r="G70" s="155" t="s">
        <v>91</v>
      </c>
      <c r="H70" s="151">
        <v>14621.431999999999</v>
      </c>
      <c r="I70" s="152">
        <v>49771.614000000001</v>
      </c>
      <c r="J70" s="156">
        <v>66492.725999999995</v>
      </c>
      <c r="K70" s="157">
        <f t="shared" si="1"/>
        <v>0.78010478920656667</v>
      </c>
      <c r="L70" s="158">
        <f t="shared" si="2"/>
        <v>0.74852719980227622</v>
      </c>
      <c r="M70" s="21"/>
    </row>
    <row r="71" spans="2:13" ht="15" x14ac:dyDescent="0.2">
      <c r="B71" s="159" t="s">
        <v>140</v>
      </c>
      <c r="C71" s="140">
        <v>8358.518</v>
      </c>
      <c r="D71" s="141">
        <v>649.96500000000003</v>
      </c>
      <c r="E71" s="142">
        <f t="shared" si="0"/>
        <v>7.2150327641179984E-2</v>
      </c>
      <c r="F71" s="143"/>
      <c r="G71" s="159" t="s">
        <v>140</v>
      </c>
      <c r="H71" s="140">
        <v>2464.3429999999998</v>
      </c>
      <c r="I71" s="141">
        <v>8358.518</v>
      </c>
      <c r="J71" s="145">
        <v>11472.825999999999</v>
      </c>
      <c r="K71" s="146">
        <f t="shared" si="1"/>
        <v>0.78520174541128762</v>
      </c>
      <c r="L71" s="147">
        <f t="shared" si="2"/>
        <v>0.72854918221543674</v>
      </c>
      <c r="M71" s="7"/>
    </row>
    <row r="72" spans="2:13" ht="15" x14ac:dyDescent="0.2">
      <c r="B72" s="160" t="s">
        <v>55</v>
      </c>
      <c r="C72" s="140">
        <v>22526.726999999999</v>
      </c>
      <c r="D72" s="141">
        <v>812.202</v>
      </c>
      <c r="E72" s="142">
        <f t="shared" si="0"/>
        <v>3.4800311531004699E-2</v>
      </c>
      <c r="F72" s="143"/>
      <c r="G72" s="160" t="s">
        <v>55</v>
      </c>
      <c r="H72" s="140">
        <v>2660.2089999999998</v>
      </c>
      <c r="I72" s="141">
        <v>22526.726999999999</v>
      </c>
      <c r="J72" s="145">
        <v>25999.137999999999</v>
      </c>
      <c r="K72" s="146">
        <f t="shared" si="1"/>
        <v>0.89768087695830534</v>
      </c>
      <c r="L72" s="147">
        <f t="shared" si="2"/>
        <v>0.86644130278473075</v>
      </c>
      <c r="M72" s="7"/>
    </row>
    <row r="73" spans="2:13" ht="15" x14ac:dyDescent="0.2">
      <c r="B73" s="161" t="s">
        <v>0</v>
      </c>
      <c r="C73" s="140">
        <v>3240.8760000000002</v>
      </c>
      <c r="D73" s="141">
        <v>253.10499999999999</v>
      </c>
      <c r="E73" s="142">
        <f t="shared" si="0"/>
        <v>7.244029088881708E-2</v>
      </c>
      <c r="F73" s="154"/>
      <c r="G73" s="159" t="s">
        <v>30</v>
      </c>
      <c r="H73" s="140">
        <v>3076.0819999999999</v>
      </c>
      <c r="I73" s="141">
        <v>6281.4719999999998</v>
      </c>
      <c r="J73" s="145">
        <v>9771.1039999999994</v>
      </c>
      <c r="K73" s="146">
        <f t="shared" si="1"/>
        <v>0.68518582956439722</v>
      </c>
      <c r="L73" s="147">
        <f t="shared" si="2"/>
        <v>0.64286205530101825</v>
      </c>
      <c r="M73" s="7"/>
    </row>
    <row r="74" spans="2:13" ht="15" x14ac:dyDescent="0.2">
      <c r="B74" s="161" t="s">
        <v>1</v>
      </c>
      <c r="C74" s="140">
        <v>15781.38</v>
      </c>
      <c r="D74" s="141">
        <v>746.36</v>
      </c>
      <c r="E74" s="142">
        <f t="shared" si="0"/>
        <v>4.5158019184716125E-2</v>
      </c>
      <c r="F74" s="154"/>
      <c r="G74" s="159" t="s">
        <v>31</v>
      </c>
      <c r="H74" s="140">
        <v>6099.7169999999996</v>
      </c>
      <c r="I74" s="141">
        <v>22879.273000000001</v>
      </c>
      <c r="J74" s="145">
        <v>30064.04</v>
      </c>
      <c r="K74" s="146">
        <f t="shared" si="1"/>
        <v>0.79710920421872777</v>
      </c>
      <c r="L74" s="147">
        <f t="shared" si="2"/>
        <v>0.76101791376009342</v>
      </c>
      <c r="M74" s="7"/>
    </row>
    <row r="75" spans="2:13" ht="15" x14ac:dyDescent="0.2">
      <c r="B75" s="161" t="s">
        <v>5</v>
      </c>
      <c r="C75" s="140">
        <v>14593.049000000001</v>
      </c>
      <c r="D75" s="141">
        <v>477.07600000000002</v>
      </c>
      <c r="E75" s="142">
        <f t="shared" ref="E75:E144" si="3">D75/(C75+D75)</f>
        <v>3.1657069865047571E-2</v>
      </c>
      <c r="F75" s="154"/>
      <c r="G75" s="159" t="s">
        <v>32</v>
      </c>
      <c r="H75" s="140">
        <v>5445.6329999999998</v>
      </c>
      <c r="I75" s="141">
        <v>20610.868999999999</v>
      </c>
      <c r="J75" s="145">
        <v>26657.581999999999</v>
      </c>
      <c r="K75" s="146">
        <f t="shared" si="1"/>
        <v>0.79571916912794272</v>
      </c>
      <c r="L75" s="147">
        <f t="shared" si="2"/>
        <v>0.77317098752617552</v>
      </c>
      <c r="M75" s="7"/>
    </row>
    <row r="76" spans="2:13" ht="15" x14ac:dyDescent="0.2">
      <c r="B76" s="162" t="s">
        <v>88</v>
      </c>
      <c r="C76" s="151">
        <v>17078.04</v>
      </c>
      <c r="D76" s="152">
        <v>318.80900000000003</v>
      </c>
      <c r="E76" s="153">
        <f t="shared" si="3"/>
        <v>1.8325674954125314E-2</v>
      </c>
      <c r="F76" s="154"/>
      <c r="G76" s="150" t="s">
        <v>89</v>
      </c>
      <c r="H76" s="151">
        <v>2908.6309999999999</v>
      </c>
      <c r="I76" s="152">
        <v>27295.557000000001</v>
      </c>
      <c r="J76" s="156">
        <v>30749.332999999999</v>
      </c>
      <c r="K76" s="191">
        <f t="shared" ref="K76:K145" si="4">(J76-H76)/J76</f>
        <v>0.90540832219027312</v>
      </c>
      <c r="L76" s="158">
        <f t="shared" ref="L76:L145" si="5">I76/J76</f>
        <v>0.88767964495359952</v>
      </c>
      <c r="M76" s="7"/>
    </row>
    <row r="77" spans="2:13" ht="16" thickBot="1" x14ac:dyDescent="0.25">
      <c r="B77" s="214" t="s">
        <v>55</v>
      </c>
      <c r="C77" s="193">
        <v>12194.31</v>
      </c>
      <c r="D77" s="215">
        <v>188.03399999999999</v>
      </c>
      <c r="E77" s="194">
        <f t="shared" si="3"/>
        <v>1.5185654670876533E-2</v>
      </c>
      <c r="F77" s="216"/>
      <c r="G77" s="214" t="s">
        <v>55</v>
      </c>
      <c r="H77" s="193">
        <v>544.88699999999994</v>
      </c>
      <c r="I77" s="215">
        <v>12194.31</v>
      </c>
      <c r="J77" s="220">
        <v>12927.231</v>
      </c>
      <c r="K77" s="217">
        <f t="shared" si="4"/>
        <v>0.95784967407173272</v>
      </c>
      <c r="L77" s="195">
        <f t="shared" si="5"/>
        <v>0.94330409969466777</v>
      </c>
      <c r="M77" s="7"/>
    </row>
    <row r="78" spans="2:13" ht="16" thickBot="1" x14ac:dyDescent="0.25">
      <c r="B78" s="130" t="s">
        <v>64</v>
      </c>
      <c r="C78" s="131">
        <v>45419.338000000003</v>
      </c>
      <c r="D78" s="132">
        <v>1595.5150000000001</v>
      </c>
      <c r="E78" s="133">
        <f t="shared" si="3"/>
        <v>3.3936403034164543E-2</v>
      </c>
      <c r="F78" s="134"/>
      <c r="G78" s="135" t="s">
        <v>65</v>
      </c>
      <c r="H78" s="131">
        <v>28687.546999999999</v>
      </c>
      <c r="I78" s="132">
        <v>69194.489000000001</v>
      </c>
      <c r="J78" s="136">
        <v>100179.923</v>
      </c>
      <c r="K78" s="137">
        <f t="shared" si="4"/>
        <v>0.71363975793832457</v>
      </c>
      <c r="L78" s="138">
        <f t="shared" si="5"/>
        <v>0.69070215795634027</v>
      </c>
      <c r="M78" s="7"/>
    </row>
    <row r="79" spans="2:13" ht="15" x14ac:dyDescent="0.2">
      <c r="B79" s="207" t="s">
        <v>84</v>
      </c>
      <c r="C79" s="140">
        <v>953.24400000000003</v>
      </c>
      <c r="D79" s="141">
        <v>136.477</v>
      </c>
      <c r="E79" s="142">
        <f t="shared" si="3"/>
        <v>0.12524031380509323</v>
      </c>
      <c r="F79" s="143"/>
      <c r="G79" s="144" t="s">
        <v>54</v>
      </c>
      <c r="H79" s="140">
        <v>1745.43</v>
      </c>
      <c r="I79" s="141">
        <v>953.24400000000003</v>
      </c>
      <c r="J79" s="145">
        <v>2835.1509999999998</v>
      </c>
      <c r="K79" s="146">
        <f t="shared" si="4"/>
        <v>0.38436083298561519</v>
      </c>
      <c r="L79" s="147">
        <f t="shared" si="5"/>
        <v>0.33622336164810979</v>
      </c>
      <c r="M79" s="7"/>
    </row>
    <row r="80" spans="2:13" ht="15" x14ac:dyDescent="0.2">
      <c r="B80" s="139" t="s">
        <v>140</v>
      </c>
      <c r="C80" s="140">
        <v>9814.3610000000008</v>
      </c>
      <c r="D80" s="141">
        <v>539.84900000000005</v>
      </c>
      <c r="E80" s="142">
        <f t="shared" si="3"/>
        <v>5.2138115800239707E-2</v>
      </c>
      <c r="F80" s="143"/>
      <c r="G80" s="148" t="s">
        <v>18</v>
      </c>
      <c r="H80" s="140">
        <v>3625.6089999999999</v>
      </c>
      <c r="I80" s="141">
        <v>9814.3610000000008</v>
      </c>
      <c r="J80" s="145">
        <v>13979.819</v>
      </c>
      <c r="K80" s="146">
        <f t="shared" si="4"/>
        <v>0.7406540814298096</v>
      </c>
      <c r="L80" s="147">
        <f t="shared" si="5"/>
        <v>0.70203777316430216</v>
      </c>
      <c r="M80" s="7"/>
    </row>
    <row r="81" spans="1:13" ht="15" x14ac:dyDescent="0.2">
      <c r="B81" s="149" t="s">
        <v>55</v>
      </c>
      <c r="C81" s="140">
        <v>30168.544000000002</v>
      </c>
      <c r="D81" s="141">
        <v>840.45399999999995</v>
      </c>
      <c r="E81" s="142">
        <f t="shared" si="3"/>
        <v>2.710355233019783E-2</v>
      </c>
      <c r="F81" s="143"/>
      <c r="G81" s="149" t="s">
        <v>55</v>
      </c>
      <c r="H81" s="140">
        <v>8494.4549999999999</v>
      </c>
      <c r="I81" s="141">
        <v>30168.544000000002</v>
      </c>
      <c r="J81" s="145">
        <v>39503.453000000001</v>
      </c>
      <c r="K81" s="146">
        <f t="shared" si="4"/>
        <v>0.7849693038226303</v>
      </c>
      <c r="L81" s="147">
        <f t="shared" si="5"/>
        <v>0.76369384721887479</v>
      </c>
      <c r="M81" s="7"/>
    </row>
    <row r="82" spans="1:13" ht="15" x14ac:dyDescent="0.2">
      <c r="B82" s="150" t="s">
        <v>90</v>
      </c>
      <c r="C82" s="151">
        <v>29146.805</v>
      </c>
      <c r="D82" s="152">
        <v>1184.204</v>
      </c>
      <c r="E82" s="153">
        <f t="shared" si="3"/>
        <v>3.90426840069844E-2</v>
      </c>
      <c r="F82" s="154"/>
      <c r="G82" s="155" t="s">
        <v>91</v>
      </c>
      <c r="H82" s="151">
        <v>22015.785</v>
      </c>
      <c r="I82" s="152">
        <v>39493.347999999998</v>
      </c>
      <c r="J82" s="156">
        <v>63248.451000000001</v>
      </c>
      <c r="K82" s="157">
        <f t="shared" si="4"/>
        <v>0.65191582320332231</v>
      </c>
      <c r="L82" s="158">
        <f t="shared" si="5"/>
        <v>0.62441605091640895</v>
      </c>
      <c r="M82" s="7"/>
    </row>
    <row r="83" spans="1:13" ht="15" x14ac:dyDescent="0.2">
      <c r="B83" s="159" t="s">
        <v>140</v>
      </c>
      <c r="C83" s="140">
        <v>6891.6540000000005</v>
      </c>
      <c r="D83" s="141">
        <v>478.30500000000001</v>
      </c>
      <c r="E83" s="142">
        <f t="shared" si="3"/>
        <v>6.4899275559063482E-2</v>
      </c>
      <c r="F83" s="143"/>
      <c r="G83" s="159" t="s">
        <v>140</v>
      </c>
      <c r="H83" s="140">
        <v>3214.1149999999998</v>
      </c>
      <c r="I83" s="141">
        <v>6891.6540000000005</v>
      </c>
      <c r="J83" s="145">
        <v>10584.074000000001</v>
      </c>
      <c r="K83" s="146">
        <f t="shared" si="4"/>
        <v>0.69632534693162584</v>
      </c>
      <c r="L83" s="147">
        <f t="shared" si="5"/>
        <v>0.65113433636234974</v>
      </c>
      <c r="M83" s="7"/>
    </row>
    <row r="84" spans="1:13" ht="15" x14ac:dyDescent="0.2">
      <c r="A84" s="15"/>
      <c r="B84" s="160" t="s">
        <v>55</v>
      </c>
      <c r="C84" s="140">
        <v>18530.011999999999</v>
      </c>
      <c r="D84" s="141">
        <v>671.72199999999998</v>
      </c>
      <c r="E84" s="142">
        <f t="shared" si="3"/>
        <v>3.498236148881137E-2</v>
      </c>
      <c r="F84" s="143"/>
      <c r="G84" s="160" t="s">
        <v>55</v>
      </c>
      <c r="H84" s="140">
        <v>6271.9589999999998</v>
      </c>
      <c r="I84" s="141">
        <v>18530.011999999999</v>
      </c>
      <c r="J84" s="145">
        <v>25473.692999999999</v>
      </c>
      <c r="K84" s="146">
        <f t="shared" si="4"/>
        <v>0.75378681842479611</v>
      </c>
      <c r="L84" s="147">
        <f t="shared" si="5"/>
        <v>0.7274175754571589</v>
      </c>
      <c r="M84" s="21"/>
    </row>
    <row r="85" spans="1:13" ht="15" x14ac:dyDescent="0.2">
      <c r="A85" s="15"/>
      <c r="B85" s="161" t="s">
        <v>0</v>
      </c>
      <c r="C85" s="140">
        <v>1859.193</v>
      </c>
      <c r="D85" s="141">
        <v>181.453</v>
      </c>
      <c r="E85" s="142">
        <f t="shared" si="3"/>
        <v>8.8919391212390592E-2</v>
      </c>
      <c r="F85" s="154"/>
      <c r="G85" s="159" t="s">
        <v>30</v>
      </c>
      <c r="H85" s="140">
        <v>4524.2849999999999</v>
      </c>
      <c r="I85" s="141">
        <v>3602.011</v>
      </c>
      <c r="J85" s="145">
        <v>8390.42</v>
      </c>
      <c r="K85" s="146">
        <f t="shared" si="4"/>
        <v>0.46077967491496258</v>
      </c>
      <c r="L85" s="147">
        <f t="shared" si="5"/>
        <v>0.42930044026401537</v>
      </c>
      <c r="M85" s="7"/>
    </row>
    <row r="86" spans="1:13" ht="15" x14ac:dyDescent="0.2">
      <c r="A86" s="15"/>
      <c r="B86" s="161" t="s">
        <v>1</v>
      </c>
      <c r="C86" s="140">
        <v>12588.725</v>
      </c>
      <c r="D86" s="141">
        <v>531.83399999999995</v>
      </c>
      <c r="E86" s="142">
        <f t="shared" si="3"/>
        <v>4.0534401011420314E-2</v>
      </c>
      <c r="F86" s="154"/>
      <c r="G86" s="159" t="s">
        <v>31</v>
      </c>
      <c r="H86" s="140">
        <v>8919.5229999999992</v>
      </c>
      <c r="I86" s="141">
        <v>15524.575999999999</v>
      </c>
      <c r="J86" s="145">
        <v>25229.594000000001</v>
      </c>
      <c r="K86" s="146">
        <f t="shared" si="4"/>
        <v>0.6464658527600563</v>
      </c>
      <c r="L86" s="147">
        <f t="shared" si="5"/>
        <v>0.61533197878649959</v>
      </c>
      <c r="M86" s="7"/>
    </row>
    <row r="87" spans="1:13" ht="15" x14ac:dyDescent="0.2">
      <c r="A87" s="15"/>
      <c r="B87" s="161" t="s">
        <v>5</v>
      </c>
      <c r="C87" s="140">
        <v>14698.887000000001</v>
      </c>
      <c r="D87" s="141">
        <v>470.91699999999997</v>
      </c>
      <c r="E87" s="142">
        <f t="shared" si="3"/>
        <v>3.1043051050626623E-2</v>
      </c>
      <c r="F87" s="154"/>
      <c r="G87" s="159" t="s">
        <v>32</v>
      </c>
      <c r="H87" s="140">
        <v>8571.9770000000008</v>
      </c>
      <c r="I87" s="141">
        <v>20366.760999999999</v>
      </c>
      <c r="J87" s="145">
        <v>29628.437000000002</v>
      </c>
      <c r="K87" s="146">
        <f t="shared" si="4"/>
        <v>0.71068413092462479</v>
      </c>
      <c r="L87" s="147">
        <f t="shared" si="5"/>
        <v>0.68740585269482823</v>
      </c>
      <c r="M87" s="7"/>
    </row>
    <row r="88" spans="1:13" ht="15" x14ac:dyDescent="0.2">
      <c r="B88" s="162" t="s">
        <v>88</v>
      </c>
      <c r="C88" s="151">
        <v>15319.289000000001</v>
      </c>
      <c r="D88" s="152">
        <v>274.834</v>
      </c>
      <c r="E88" s="153">
        <f t="shared" si="3"/>
        <v>1.7624203682374443E-2</v>
      </c>
      <c r="F88" s="154"/>
      <c r="G88" s="150" t="s">
        <v>89</v>
      </c>
      <c r="H88" s="151">
        <v>6671.7619999999997</v>
      </c>
      <c r="I88" s="152">
        <v>29701.141</v>
      </c>
      <c r="J88" s="156">
        <v>36931.472000000002</v>
      </c>
      <c r="K88" s="191">
        <f t="shared" si="4"/>
        <v>0.81934752018549384</v>
      </c>
      <c r="L88" s="158">
        <f t="shared" si="5"/>
        <v>0.80422304856952354</v>
      </c>
      <c r="M88" s="7"/>
    </row>
    <row r="89" spans="1:13" ht="16" thickBot="1" x14ac:dyDescent="0.25">
      <c r="B89" s="214" t="s">
        <v>55</v>
      </c>
      <c r="C89" s="193">
        <v>11638.531999999999</v>
      </c>
      <c r="D89" s="215">
        <v>168.732</v>
      </c>
      <c r="E89" s="194">
        <f t="shared" si="3"/>
        <v>1.4290524883664836E-2</v>
      </c>
      <c r="F89" s="216"/>
      <c r="G89" s="214" t="s">
        <v>55</v>
      </c>
      <c r="H89" s="193">
        <v>2222.4960000000001</v>
      </c>
      <c r="I89" s="215">
        <v>11638.531999999999</v>
      </c>
      <c r="J89" s="220">
        <v>14029.76</v>
      </c>
      <c r="K89" s="217">
        <f t="shared" si="4"/>
        <v>0.84158702643523475</v>
      </c>
      <c r="L89" s="195">
        <f t="shared" si="5"/>
        <v>0.82956030609219256</v>
      </c>
      <c r="M89" s="7"/>
    </row>
    <row r="90" spans="1:13" ht="16" thickBot="1" x14ac:dyDescent="0.25">
      <c r="B90" s="130" t="s">
        <v>41</v>
      </c>
      <c r="C90" s="131">
        <v>13773.499</v>
      </c>
      <c r="D90" s="132">
        <v>1319.7380000000001</v>
      </c>
      <c r="E90" s="133">
        <f t="shared" si="3"/>
        <v>8.743902981182898E-2</v>
      </c>
      <c r="F90" s="134"/>
      <c r="G90" s="135" t="s">
        <v>42</v>
      </c>
      <c r="H90" s="131">
        <v>5330.9440000000004</v>
      </c>
      <c r="I90" s="132">
        <v>13153.71</v>
      </c>
      <c r="J90" s="136">
        <v>19713.522000000001</v>
      </c>
      <c r="K90" s="137">
        <f t="shared" si="4"/>
        <v>0.72957932123950253</v>
      </c>
      <c r="L90" s="138">
        <f t="shared" si="5"/>
        <v>0.66724302232751709</v>
      </c>
      <c r="M90" s="7"/>
    </row>
    <row r="91" spans="1:13" ht="15" x14ac:dyDescent="0.2">
      <c r="B91" s="207" t="s">
        <v>84</v>
      </c>
      <c r="C91" s="140">
        <v>230.946</v>
      </c>
      <c r="D91" s="141">
        <v>76.221999999999994</v>
      </c>
      <c r="E91" s="142">
        <f t="shared" si="3"/>
        <v>0.24814433795186996</v>
      </c>
      <c r="F91" s="143"/>
      <c r="G91" s="144" t="s">
        <v>54</v>
      </c>
      <c r="H91" s="140">
        <v>1053.6279999999999</v>
      </c>
      <c r="I91" s="141">
        <v>230.946</v>
      </c>
      <c r="J91" s="145">
        <v>1360.796</v>
      </c>
      <c r="K91" s="146">
        <f t="shared" si="4"/>
        <v>0.22572670701559977</v>
      </c>
      <c r="L91" s="147">
        <f t="shared" si="5"/>
        <v>0.16971390274515796</v>
      </c>
      <c r="M91" s="7"/>
    </row>
    <row r="92" spans="1:13" ht="15" x14ac:dyDescent="0.2">
      <c r="B92" s="139" t="s">
        <v>140</v>
      </c>
      <c r="C92" s="140">
        <v>3601.07</v>
      </c>
      <c r="D92" s="141">
        <v>626.09799999999996</v>
      </c>
      <c r="E92" s="142">
        <f t="shared" si="3"/>
        <v>0.14811287367807477</v>
      </c>
      <c r="F92" s="143"/>
      <c r="G92" s="148" t="s">
        <v>18</v>
      </c>
      <c r="H92" s="140">
        <v>1758.0630000000001</v>
      </c>
      <c r="I92" s="141">
        <v>3601.07</v>
      </c>
      <c r="J92" s="145">
        <v>5985.2309999999998</v>
      </c>
      <c r="K92" s="146">
        <f t="shared" si="4"/>
        <v>0.70626647492803529</v>
      </c>
      <c r="L92" s="147">
        <f t="shared" si="5"/>
        <v>0.60165931774396009</v>
      </c>
      <c r="M92" s="7"/>
    </row>
    <row r="93" spans="1:13" ht="15" x14ac:dyDescent="0.2">
      <c r="B93" s="149" t="s">
        <v>55</v>
      </c>
      <c r="C93" s="140">
        <v>9818.0750000000007</v>
      </c>
      <c r="D93" s="141">
        <v>738.33900000000006</v>
      </c>
      <c r="E93" s="142">
        <f t="shared" si="3"/>
        <v>6.9942217120321351E-2</v>
      </c>
      <c r="F93" s="143"/>
      <c r="G93" s="149" t="s">
        <v>55</v>
      </c>
      <c r="H93" s="140">
        <v>2717.05</v>
      </c>
      <c r="I93" s="141">
        <v>9818.0750000000007</v>
      </c>
      <c r="J93" s="145">
        <v>13273.464</v>
      </c>
      <c r="K93" s="146">
        <f t="shared" si="4"/>
        <v>0.79530211555928432</v>
      </c>
      <c r="L93" s="147">
        <f t="shared" si="5"/>
        <v>0.73967692231658599</v>
      </c>
      <c r="M93" s="7"/>
    </row>
    <row r="94" spans="1:13" ht="15" x14ac:dyDescent="0.2">
      <c r="B94" s="150" t="s">
        <v>90</v>
      </c>
      <c r="C94" s="151">
        <v>10566.626</v>
      </c>
      <c r="D94" s="152">
        <v>1161.1469999999999</v>
      </c>
      <c r="E94" s="153">
        <f t="shared" si="3"/>
        <v>9.9008311296611889E-2</v>
      </c>
      <c r="F94" s="154"/>
      <c r="G94" s="155" t="s">
        <v>91</v>
      </c>
      <c r="H94" s="151">
        <v>4923.1419999999998</v>
      </c>
      <c r="I94" s="152">
        <v>10264.047</v>
      </c>
      <c r="J94" s="156">
        <v>16335.181</v>
      </c>
      <c r="K94" s="157">
        <f t="shared" si="4"/>
        <v>0.69861723601348524</v>
      </c>
      <c r="L94" s="158">
        <f t="shared" si="5"/>
        <v>0.62833996146109428</v>
      </c>
      <c r="M94" s="7"/>
    </row>
    <row r="95" spans="1:13" ht="15" x14ac:dyDescent="0.2">
      <c r="B95" s="159" t="s">
        <v>140</v>
      </c>
      <c r="C95" s="140">
        <v>3034.2539999999999</v>
      </c>
      <c r="D95" s="141">
        <v>588.09400000000005</v>
      </c>
      <c r="E95" s="142">
        <f t="shared" si="3"/>
        <v>0.16235160177873581</v>
      </c>
      <c r="F95" s="143"/>
      <c r="G95" s="159" t="s">
        <v>140</v>
      </c>
      <c r="H95" s="140">
        <v>1690.086</v>
      </c>
      <c r="I95" s="141">
        <v>3034.2539999999999</v>
      </c>
      <c r="J95" s="145">
        <v>5312.4340000000002</v>
      </c>
      <c r="K95" s="146">
        <f t="shared" si="4"/>
        <v>0.68186221231171995</v>
      </c>
      <c r="L95" s="147">
        <f t="shared" si="5"/>
        <v>0.57116078995051978</v>
      </c>
      <c r="M95" s="7"/>
    </row>
    <row r="96" spans="1:13" ht="15" x14ac:dyDescent="0.2">
      <c r="B96" s="160" t="s">
        <v>55</v>
      </c>
      <c r="C96" s="140">
        <v>7490.9309999999996</v>
      </c>
      <c r="D96" s="141">
        <v>683.50199999999995</v>
      </c>
      <c r="E96" s="142">
        <f t="shared" si="3"/>
        <v>8.3614606664462229E-2</v>
      </c>
      <c r="F96" s="143"/>
      <c r="G96" s="160" t="s">
        <v>55</v>
      </c>
      <c r="H96" s="140">
        <v>2481.105</v>
      </c>
      <c r="I96" s="141">
        <v>7490.9309999999996</v>
      </c>
      <c r="J96" s="145">
        <v>10655.538</v>
      </c>
      <c r="K96" s="146">
        <f t="shared" si="4"/>
        <v>0.76715347455942628</v>
      </c>
      <c r="L96" s="147">
        <f t="shared" si="5"/>
        <v>0.7030082385328642</v>
      </c>
      <c r="M96" s="7"/>
    </row>
    <row r="97" spans="2:13" ht="15" x14ac:dyDescent="0.2">
      <c r="B97" s="161" t="s">
        <v>0</v>
      </c>
      <c r="C97" s="140">
        <v>1325.8979999999999</v>
      </c>
      <c r="D97" s="141">
        <v>264.63200000000001</v>
      </c>
      <c r="E97" s="142">
        <f t="shared" si="3"/>
        <v>0.1663797602057176</v>
      </c>
      <c r="F97" s="154"/>
      <c r="G97" s="159" t="s">
        <v>30</v>
      </c>
      <c r="H97" s="140">
        <v>1531.4280000000001</v>
      </c>
      <c r="I97" s="141">
        <v>1238.5740000000001</v>
      </c>
      <c r="J97" s="145">
        <v>3027.8919999999998</v>
      </c>
      <c r="K97" s="146">
        <f t="shared" si="4"/>
        <v>0.4942263462501304</v>
      </c>
      <c r="L97" s="147">
        <f t="shared" si="5"/>
        <v>0.40905488042506144</v>
      </c>
      <c r="M97" s="7"/>
    </row>
    <row r="98" spans="2:13" ht="15" x14ac:dyDescent="0.2">
      <c r="B98" s="161" t="s">
        <v>1</v>
      </c>
      <c r="C98" s="140">
        <v>4917.8729999999996</v>
      </c>
      <c r="D98" s="141">
        <v>577.88400000000001</v>
      </c>
      <c r="E98" s="142">
        <f t="shared" si="3"/>
        <v>0.10515093735039596</v>
      </c>
      <c r="F98" s="154"/>
      <c r="G98" s="159" t="s">
        <v>31</v>
      </c>
      <c r="H98" s="140">
        <v>2011.3679999999999</v>
      </c>
      <c r="I98" s="141">
        <v>4767.1080000000002</v>
      </c>
      <c r="J98" s="145">
        <v>7352.0379999999996</v>
      </c>
      <c r="K98" s="146">
        <f t="shared" si="4"/>
        <v>0.72642034766414432</v>
      </c>
      <c r="L98" s="147">
        <f t="shared" si="5"/>
        <v>0.64840633304670081</v>
      </c>
      <c r="M98" s="21"/>
    </row>
    <row r="99" spans="2:13" ht="15" x14ac:dyDescent="0.2">
      <c r="B99" s="161" t="s">
        <v>5</v>
      </c>
      <c r="C99" s="140">
        <v>4322.8549999999996</v>
      </c>
      <c r="D99" s="141">
        <v>318.63099999999997</v>
      </c>
      <c r="E99" s="142">
        <f t="shared" si="3"/>
        <v>6.8648488867573867E-2</v>
      </c>
      <c r="F99" s="154"/>
      <c r="G99" s="159" t="s">
        <v>32</v>
      </c>
      <c r="H99" s="140">
        <v>1380.346</v>
      </c>
      <c r="I99" s="141">
        <v>4258.3649999999998</v>
      </c>
      <c r="J99" s="145">
        <v>5955.2510000000002</v>
      </c>
      <c r="K99" s="146">
        <f t="shared" si="4"/>
        <v>0.76821363196950065</v>
      </c>
      <c r="L99" s="147">
        <f t="shared" si="5"/>
        <v>0.71506054068921687</v>
      </c>
      <c r="M99" s="7"/>
    </row>
    <row r="100" spans="2:13" ht="15" x14ac:dyDescent="0.2">
      <c r="B100" s="162" t="s">
        <v>88</v>
      </c>
      <c r="C100" s="151">
        <v>2975.9270000000001</v>
      </c>
      <c r="D100" s="152">
        <v>82.369</v>
      </c>
      <c r="E100" s="153">
        <f t="shared" si="3"/>
        <v>2.6932971824833174E-2</v>
      </c>
      <c r="F100" s="154"/>
      <c r="G100" s="150" t="s">
        <v>89</v>
      </c>
      <c r="H100" s="151">
        <v>407.80200000000002</v>
      </c>
      <c r="I100" s="152">
        <v>2889.663</v>
      </c>
      <c r="J100" s="156">
        <v>3378.3409999999999</v>
      </c>
      <c r="K100" s="191">
        <f t="shared" si="4"/>
        <v>0.87928927245651045</v>
      </c>
      <c r="L100" s="158">
        <f t="shared" si="5"/>
        <v>0.85534971158920903</v>
      </c>
      <c r="M100" s="7"/>
    </row>
    <row r="101" spans="2:13" ht="16" thickBot="1" x14ac:dyDescent="0.25">
      <c r="B101" s="214" t="s">
        <v>55</v>
      </c>
      <c r="C101" s="193">
        <v>2327.1439999999998</v>
      </c>
      <c r="D101" s="215">
        <v>54.837000000000003</v>
      </c>
      <c r="E101" s="194">
        <f t="shared" si="3"/>
        <v>2.3021594210869023E-2</v>
      </c>
      <c r="F101" s="216"/>
      <c r="G101" s="214" t="s">
        <v>55</v>
      </c>
      <c r="H101" s="193">
        <v>235.94499999999999</v>
      </c>
      <c r="I101" s="215">
        <v>2327.1439999999998</v>
      </c>
      <c r="J101" s="220">
        <v>2617.9259999999999</v>
      </c>
      <c r="K101" s="217">
        <f t="shared" si="4"/>
        <v>0.90987331192707499</v>
      </c>
      <c r="L101" s="195">
        <f t="shared" si="5"/>
        <v>0.88892657775659045</v>
      </c>
      <c r="M101" s="7"/>
    </row>
    <row r="102" spans="2:13" ht="16" thickBot="1" x14ac:dyDescent="0.25">
      <c r="B102" s="130" t="s">
        <v>66</v>
      </c>
      <c r="C102" s="131">
        <v>6302.5469999999996</v>
      </c>
      <c r="D102" s="132">
        <v>655.34500000000003</v>
      </c>
      <c r="E102" s="133">
        <f t="shared" si="3"/>
        <v>9.4187291208314247E-2</v>
      </c>
      <c r="F102" s="134"/>
      <c r="G102" s="135" t="s">
        <v>67</v>
      </c>
      <c r="H102" s="131">
        <v>2249.1179999999999</v>
      </c>
      <c r="I102" s="132">
        <v>6030.0330000000004</v>
      </c>
      <c r="J102" s="136">
        <v>8882.8719999999994</v>
      </c>
      <c r="K102" s="137">
        <f t="shared" si="4"/>
        <v>0.74680283583957974</v>
      </c>
      <c r="L102" s="138">
        <f t="shared" si="5"/>
        <v>0.67883821808982514</v>
      </c>
      <c r="M102" s="7"/>
    </row>
    <row r="103" spans="2:13" ht="15" x14ac:dyDescent="0.2">
      <c r="B103" s="207" t="s">
        <v>84</v>
      </c>
      <c r="C103" s="140">
        <v>95.822000000000003</v>
      </c>
      <c r="D103" s="141">
        <v>41.593000000000004</v>
      </c>
      <c r="E103" s="142">
        <f t="shared" si="3"/>
        <v>0.3026816577520649</v>
      </c>
      <c r="F103" s="143"/>
      <c r="G103" s="144" t="s">
        <v>54</v>
      </c>
      <c r="H103" s="140">
        <v>573.66899999999998</v>
      </c>
      <c r="I103" s="141">
        <v>95.822000000000003</v>
      </c>
      <c r="J103" s="145">
        <v>711.08399999999995</v>
      </c>
      <c r="K103" s="146">
        <f t="shared" si="4"/>
        <v>0.19324721129993078</v>
      </c>
      <c r="L103" s="147">
        <f t="shared" si="5"/>
        <v>0.13475482502770419</v>
      </c>
      <c r="M103" s="7"/>
    </row>
    <row r="104" spans="2:13" ht="15" x14ac:dyDescent="0.2">
      <c r="B104" s="139" t="s">
        <v>140</v>
      </c>
      <c r="C104" s="140">
        <v>1690.569</v>
      </c>
      <c r="D104" s="141">
        <v>309.46199999999999</v>
      </c>
      <c r="E104" s="142">
        <f t="shared" si="3"/>
        <v>0.15472860170667355</v>
      </c>
      <c r="F104" s="143"/>
      <c r="G104" s="148" t="s">
        <v>18</v>
      </c>
      <c r="H104" s="140">
        <v>788.66099999999994</v>
      </c>
      <c r="I104" s="141">
        <v>1690.569</v>
      </c>
      <c r="J104" s="145">
        <v>2788.692</v>
      </c>
      <c r="K104" s="146">
        <f t="shared" si="4"/>
        <v>0.71719322176848499</v>
      </c>
      <c r="L104" s="147">
        <f t="shared" si="5"/>
        <v>0.60622291741074308</v>
      </c>
      <c r="M104" s="7"/>
    </row>
    <row r="105" spans="2:13" ht="15" x14ac:dyDescent="0.2">
      <c r="B105" s="149" t="s">
        <v>55</v>
      </c>
      <c r="C105" s="140">
        <v>4526.9650000000001</v>
      </c>
      <c r="D105" s="141">
        <v>350.82299999999998</v>
      </c>
      <c r="E105" s="142">
        <f t="shared" si="3"/>
        <v>7.1922559980056519E-2</v>
      </c>
      <c r="F105" s="143"/>
      <c r="G105" s="149" t="s">
        <v>55</v>
      </c>
      <c r="H105" s="140">
        <v>1039.932</v>
      </c>
      <c r="I105" s="141">
        <v>4526.9650000000001</v>
      </c>
      <c r="J105" s="145">
        <v>5917.72</v>
      </c>
      <c r="K105" s="146">
        <f t="shared" si="4"/>
        <v>0.82426813029342383</v>
      </c>
      <c r="L105" s="147">
        <f t="shared" si="5"/>
        <v>0.76498465625274603</v>
      </c>
      <c r="M105" s="7"/>
    </row>
    <row r="106" spans="2:13" ht="15" x14ac:dyDescent="0.2">
      <c r="B106" s="150" t="s">
        <v>90</v>
      </c>
      <c r="C106" s="151">
        <v>4998.6859999999997</v>
      </c>
      <c r="D106" s="152">
        <v>584.48800000000006</v>
      </c>
      <c r="E106" s="153">
        <f t="shared" si="3"/>
        <v>0.10468740540774836</v>
      </c>
      <c r="F106" s="154"/>
      <c r="G106" s="155" t="s">
        <v>91</v>
      </c>
      <c r="H106" s="151">
        <v>2098.0430000000001</v>
      </c>
      <c r="I106" s="152">
        <v>4861.2830000000004</v>
      </c>
      <c r="J106" s="156">
        <v>7534.3670000000002</v>
      </c>
      <c r="K106" s="157">
        <f t="shared" si="4"/>
        <v>0.72153692539797976</v>
      </c>
      <c r="L106" s="158">
        <f t="shared" si="5"/>
        <v>0.64521452167116367</v>
      </c>
      <c r="M106" s="7"/>
    </row>
    <row r="107" spans="2:13" ht="15" x14ac:dyDescent="0.2">
      <c r="B107" s="159" t="s">
        <v>140</v>
      </c>
      <c r="C107" s="140">
        <v>1476.04</v>
      </c>
      <c r="D107" s="141">
        <v>296.428</v>
      </c>
      <c r="E107" s="142">
        <f t="shared" si="3"/>
        <v>0.16724025483111685</v>
      </c>
      <c r="F107" s="143"/>
      <c r="G107" s="159" t="s">
        <v>140</v>
      </c>
      <c r="H107" s="140">
        <v>757.72</v>
      </c>
      <c r="I107" s="141">
        <v>1476.04</v>
      </c>
      <c r="J107" s="145">
        <v>2530.1880000000001</v>
      </c>
      <c r="K107" s="146">
        <f t="shared" si="4"/>
        <v>0.70052818209555967</v>
      </c>
      <c r="L107" s="147">
        <f t="shared" si="5"/>
        <v>0.58337167040551918</v>
      </c>
      <c r="M107" s="7"/>
    </row>
    <row r="108" spans="2:13" ht="15" x14ac:dyDescent="0.2">
      <c r="B108" s="160" t="s">
        <v>55</v>
      </c>
      <c r="C108" s="140">
        <v>3578.6210000000001</v>
      </c>
      <c r="D108" s="141">
        <v>328.56099999999998</v>
      </c>
      <c r="E108" s="142">
        <f t="shared" si="3"/>
        <v>8.4091552428323016E-2</v>
      </c>
      <c r="F108" s="143"/>
      <c r="G108" s="160" t="s">
        <v>55</v>
      </c>
      <c r="H108" s="140">
        <v>961.61500000000001</v>
      </c>
      <c r="I108" s="141">
        <v>3578.6210000000001</v>
      </c>
      <c r="J108" s="145">
        <v>4868.7969999999996</v>
      </c>
      <c r="K108" s="146">
        <f t="shared" si="4"/>
        <v>0.80249433278898263</v>
      </c>
      <c r="L108" s="147">
        <f t="shared" si="5"/>
        <v>0.73501133852982581</v>
      </c>
      <c r="M108" s="7"/>
    </row>
    <row r="109" spans="2:13" ht="15" x14ac:dyDescent="0.2">
      <c r="B109" s="161" t="s">
        <v>0</v>
      </c>
      <c r="C109" s="140">
        <v>685.71900000000005</v>
      </c>
      <c r="D109" s="141">
        <v>122.657</v>
      </c>
      <c r="E109" s="142">
        <f t="shared" si="3"/>
        <v>0.15173260957772125</v>
      </c>
      <c r="F109" s="154"/>
      <c r="G109" s="159" t="s">
        <v>30</v>
      </c>
      <c r="H109" s="140">
        <v>738.74400000000003</v>
      </c>
      <c r="I109" s="141">
        <v>634.17200000000003</v>
      </c>
      <c r="J109" s="145">
        <v>1490.2429999999999</v>
      </c>
      <c r="K109" s="146">
        <f t="shared" si="4"/>
        <v>0.50427950340984651</v>
      </c>
      <c r="L109" s="147">
        <f t="shared" si="5"/>
        <v>0.42554939026722494</v>
      </c>
      <c r="M109" s="7"/>
    </row>
    <row r="110" spans="2:13" ht="15" x14ac:dyDescent="0.2">
      <c r="B110" s="161" t="s">
        <v>1</v>
      </c>
      <c r="C110" s="140">
        <v>2480.8580000000002</v>
      </c>
      <c r="D110" s="141">
        <v>330.17200000000003</v>
      </c>
      <c r="E110" s="142">
        <f t="shared" si="3"/>
        <v>0.11745587916173075</v>
      </c>
      <c r="F110" s="154"/>
      <c r="G110" s="159" t="s">
        <v>31</v>
      </c>
      <c r="H110" s="140">
        <v>821.38800000000003</v>
      </c>
      <c r="I110" s="141">
        <v>2415.8420000000001</v>
      </c>
      <c r="J110" s="145">
        <v>3563.877</v>
      </c>
      <c r="K110" s="146">
        <f t="shared" si="4"/>
        <v>0.7695240323950574</v>
      </c>
      <c r="L110" s="147">
        <f t="shared" si="5"/>
        <v>0.67786907348373704</v>
      </c>
      <c r="M110" s="7"/>
    </row>
    <row r="111" spans="2:13" ht="15" x14ac:dyDescent="0.2">
      <c r="B111" s="161" t="s">
        <v>5</v>
      </c>
      <c r="C111" s="140">
        <v>1832.1089999999999</v>
      </c>
      <c r="D111" s="141">
        <v>131.65899999999999</v>
      </c>
      <c r="E111" s="142">
        <f t="shared" si="3"/>
        <v>6.7044070378985701E-2</v>
      </c>
      <c r="F111" s="154"/>
      <c r="G111" s="159" t="s">
        <v>32</v>
      </c>
      <c r="H111" s="140">
        <v>537.91099999999994</v>
      </c>
      <c r="I111" s="141">
        <v>1811.269</v>
      </c>
      <c r="J111" s="145">
        <v>2480.2469999999998</v>
      </c>
      <c r="K111" s="146">
        <f t="shared" si="4"/>
        <v>0.7831220035746439</v>
      </c>
      <c r="L111" s="147">
        <f t="shared" si="5"/>
        <v>0.73027766992561638</v>
      </c>
      <c r="M111" s="7"/>
    </row>
    <row r="112" spans="2:13" ht="15" x14ac:dyDescent="0.2">
      <c r="B112" s="162" t="s">
        <v>88</v>
      </c>
      <c r="C112" s="151">
        <v>1208.039</v>
      </c>
      <c r="D112" s="152">
        <v>29.263999999999999</v>
      </c>
      <c r="E112" s="153">
        <f t="shared" si="3"/>
        <v>2.3651441886102274E-2</v>
      </c>
      <c r="F112" s="154"/>
      <c r="G112" s="150" t="s">
        <v>89</v>
      </c>
      <c r="H112" s="151">
        <v>151.07499999999999</v>
      </c>
      <c r="I112" s="152">
        <v>1168.75</v>
      </c>
      <c r="J112" s="156">
        <v>1348.5050000000001</v>
      </c>
      <c r="K112" s="191">
        <f t="shared" si="4"/>
        <v>0.88796852811075966</v>
      </c>
      <c r="L112" s="158">
        <f t="shared" si="5"/>
        <v>0.86670053132913849</v>
      </c>
      <c r="M112" s="21"/>
    </row>
    <row r="113" spans="2:13" ht="16" thickBot="1" x14ac:dyDescent="0.25">
      <c r="B113" s="214" t="s">
        <v>55</v>
      </c>
      <c r="C113" s="193">
        <v>948.34400000000005</v>
      </c>
      <c r="D113" s="215">
        <v>22.262</v>
      </c>
      <c r="E113" s="194">
        <f t="shared" si="3"/>
        <v>2.2936186258893928E-2</v>
      </c>
      <c r="F113" s="216"/>
      <c r="G113" s="214" t="s">
        <v>55</v>
      </c>
      <c r="H113" s="193">
        <v>78.316999999999993</v>
      </c>
      <c r="I113" s="215">
        <v>948.34400000000005</v>
      </c>
      <c r="J113" s="220">
        <v>1048.923</v>
      </c>
      <c r="K113" s="217">
        <f t="shared" si="4"/>
        <v>0.92533579681254008</v>
      </c>
      <c r="L113" s="195">
        <f t="shared" si="5"/>
        <v>0.90411212262482565</v>
      </c>
      <c r="M113" s="21"/>
    </row>
    <row r="114" spans="2:13" ht="16" thickBot="1" x14ac:dyDescent="0.25">
      <c r="B114" s="130" t="s">
        <v>68</v>
      </c>
      <c r="C114" s="131">
        <v>7470.9520000000002</v>
      </c>
      <c r="D114" s="132">
        <v>664.39300000000003</v>
      </c>
      <c r="E114" s="133">
        <f t="shared" si="3"/>
        <v>8.1667464625040487E-2</v>
      </c>
      <c r="F114" s="134"/>
      <c r="G114" s="135" t="s">
        <v>69</v>
      </c>
      <c r="H114" s="131">
        <v>3081.826</v>
      </c>
      <c r="I114" s="132">
        <v>7123.6769999999997</v>
      </c>
      <c r="J114" s="136">
        <v>10830.65</v>
      </c>
      <c r="K114" s="137">
        <f t="shared" si="4"/>
        <v>0.71545327381089774</v>
      </c>
      <c r="L114" s="138">
        <f t="shared" si="5"/>
        <v>0.65773310004478036</v>
      </c>
      <c r="M114" s="7"/>
    </row>
    <row r="115" spans="2:13" ht="15" x14ac:dyDescent="0.2">
      <c r="B115" s="207" t="s">
        <v>84</v>
      </c>
      <c r="C115" s="140">
        <v>135.124</v>
      </c>
      <c r="D115" s="141">
        <v>34.628999999999998</v>
      </c>
      <c r="E115" s="142">
        <f t="shared" si="3"/>
        <v>0.20399639476180098</v>
      </c>
      <c r="F115" s="143"/>
      <c r="G115" s="144" t="s">
        <v>54</v>
      </c>
      <c r="H115" s="140">
        <v>479.959</v>
      </c>
      <c r="I115" s="141">
        <v>135.124</v>
      </c>
      <c r="J115" s="145">
        <v>649.71199999999999</v>
      </c>
      <c r="K115" s="146">
        <f t="shared" si="4"/>
        <v>0.26127422611864948</v>
      </c>
      <c r="L115" s="147">
        <f t="shared" si="5"/>
        <v>0.20797522594626541</v>
      </c>
      <c r="M115" s="7"/>
    </row>
    <row r="116" spans="2:13" ht="15" x14ac:dyDescent="0.2">
      <c r="B116" s="139" t="s">
        <v>140</v>
      </c>
      <c r="C116" s="140">
        <v>1910.501</v>
      </c>
      <c r="D116" s="141">
        <v>316.63600000000002</v>
      </c>
      <c r="E116" s="142">
        <f t="shared" si="3"/>
        <v>0.14217176581413715</v>
      </c>
      <c r="F116" s="143"/>
      <c r="G116" s="148" t="s">
        <v>18</v>
      </c>
      <c r="H116" s="140">
        <v>969.40200000000004</v>
      </c>
      <c r="I116" s="141">
        <v>1910.501</v>
      </c>
      <c r="J116" s="145">
        <v>3196.5390000000002</v>
      </c>
      <c r="K116" s="146">
        <f t="shared" si="4"/>
        <v>0.69673387373030649</v>
      </c>
      <c r="L116" s="147">
        <f t="shared" si="5"/>
        <v>0.59767798859954469</v>
      </c>
      <c r="M116" s="7"/>
    </row>
    <row r="117" spans="2:13" ht="15" x14ac:dyDescent="0.2">
      <c r="B117" s="149" t="s">
        <v>55</v>
      </c>
      <c r="C117" s="140">
        <v>5291.11</v>
      </c>
      <c r="D117" s="141">
        <v>387.51600000000002</v>
      </c>
      <c r="E117" s="142">
        <f t="shared" si="3"/>
        <v>6.8241155518958291E-2</v>
      </c>
      <c r="F117" s="143"/>
      <c r="G117" s="149" t="s">
        <v>55</v>
      </c>
      <c r="H117" s="140">
        <v>1677.1179999999999</v>
      </c>
      <c r="I117" s="141">
        <v>5291.11</v>
      </c>
      <c r="J117" s="145">
        <v>7355.7439999999997</v>
      </c>
      <c r="K117" s="146">
        <f t="shared" si="4"/>
        <v>0.77199886238564042</v>
      </c>
      <c r="L117" s="147">
        <f t="shared" si="5"/>
        <v>0.71931676795712307</v>
      </c>
      <c r="M117" s="7"/>
    </row>
    <row r="118" spans="2:13" ht="15" x14ac:dyDescent="0.2">
      <c r="B118" s="150" t="s">
        <v>90</v>
      </c>
      <c r="C118" s="151">
        <v>5567.9400000000005</v>
      </c>
      <c r="D118" s="152">
        <v>576.65899999999999</v>
      </c>
      <c r="E118" s="153">
        <f t="shared" si="3"/>
        <v>9.3848109534893975E-2</v>
      </c>
      <c r="F118" s="154"/>
      <c r="G118" s="155" t="s">
        <v>91</v>
      </c>
      <c r="H118" s="151">
        <v>2825.0990000000002</v>
      </c>
      <c r="I118" s="152">
        <v>5402.7640000000001</v>
      </c>
      <c r="J118" s="156">
        <v>8800.8139999999985</v>
      </c>
      <c r="K118" s="157">
        <f t="shared" si="4"/>
        <v>0.67899571562357752</v>
      </c>
      <c r="L118" s="158">
        <f t="shared" si="5"/>
        <v>0.61389366938103695</v>
      </c>
      <c r="M118" s="7"/>
    </row>
    <row r="119" spans="2:13" ht="15" x14ac:dyDescent="0.2">
      <c r="B119" s="159" t="s">
        <v>140</v>
      </c>
      <c r="C119" s="140">
        <v>1558.2139999999999</v>
      </c>
      <c r="D119" s="141">
        <v>291.666</v>
      </c>
      <c r="E119" s="142">
        <f t="shared" si="3"/>
        <v>0.15766752437995979</v>
      </c>
      <c r="F119" s="143"/>
      <c r="G119" s="159" t="s">
        <v>140</v>
      </c>
      <c r="H119" s="140">
        <v>932.36599999999999</v>
      </c>
      <c r="I119" s="141">
        <v>1558.2139999999999</v>
      </c>
      <c r="J119" s="145">
        <v>2782.2460000000001</v>
      </c>
      <c r="K119" s="146">
        <f t="shared" si="4"/>
        <v>0.66488728890256288</v>
      </c>
      <c r="L119" s="147">
        <f t="shared" si="5"/>
        <v>0.56005615606959269</v>
      </c>
      <c r="M119" s="7"/>
    </row>
    <row r="120" spans="2:13" ht="15" x14ac:dyDescent="0.2">
      <c r="B120" s="160" t="s">
        <v>55</v>
      </c>
      <c r="C120" s="140">
        <v>3912.31</v>
      </c>
      <c r="D120" s="141">
        <v>354.94099999999997</v>
      </c>
      <c r="E120" s="142">
        <f t="shared" si="3"/>
        <v>8.3177905400924373E-2</v>
      </c>
      <c r="F120" s="143"/>
      <c r="G120" s="160" t="s">
        <v>55</v>
      </c>
      <c r="H120" s="140">
        <v>1519.49</v>
      </c>
      <c r="I120" s="141">
        <v>3912.31</v>
      </c>
      <c r="J120" s="145">
        <v>5786.741</v>
      </c>
      <c r="K120" s="146">
        <f t="shared" si="4"/>
        <v>0.73741869560085727</v>
      </c>
      <c r="L120" s="147">
        <f t="shared" si="5"/>
        <v>0.67608175309729601</v>
      </c>
      <c r="M120" s="7"/>
    </row>
    <row r="121" spans="2:13" ht="15" x14ac:dyDescent="0.2">
      <c r="B121" s="161" t="s">
        <v>0</v>
      </c>
      <c r="C121" s="140">
        <v>640.17899999999997</v>
      </c>
      <c r="D121" s="141">
        <v>141.97499999999999</v>
      </c>
      <c r="E121" s="142">
        <f t="shared" si="3"/>
        <v>0.18151796193588474</v>
      </c>
      <c r="F121" s="154"/>
      <c r="G121" s="159" t="s">
        <v>30</v>
      </c>
      <c r="H121" s="140">
        <v>792.68399999999997</v>
      </c>
      <c r="I121" s="141">
        <v>604.40200000000004</v>
      </c>
      <c r="J121" s="145">
        <v>1537.6489999999999</v>
      </c>
      <c r="K121" s="146">
        <f t="shared" si="4"/>
        <v>0.48448312976498537</v>
      </c>
      <c r="L121" s="147">
        <f t="shared" si="5"/>
        <v>0.39306889933918604</v>
      </c>
      <c r="M121" s="7"/>
    </row>
    <row r="122" spans="2:13" ht="15" x14ac:dyDescent="0.2">
      <c r="B122" s="161" t="s">
        <v>1</v>
      </c>
      <c r="C122" s="140">
        <v>2437.0149999999999</v>
      </c>
      <c r="D122" s="141">
        <v>247.71199999999999</v>
      </c>
      <c r="E122" s="142">
        <f t="shared" si="3"/>
        <v>9.226710946774104E-2</v>
      </c>
      <c r="F122" s="154"/>
      <c r="G122" s="159" t="s">
        <v>31</v>
      </c>
      <c r="H122" s="140">
        <v>1189.98</v>
      </c>
      <c r="I122" s="141">
        <v>2351.2660000000001</v>
      </c>
      <c r="J122" s="145">
        <v>3788.1610000000001</v>
      </c>
      <c r="K122" s="146">
        <f t="shared" si="4"/>
        <v>0.68586868403956436</v>
      </c>
      <c r="L122" s="147">
        <f t="shared" si="5"/>
        <v>0.62068798026271854</v>
      </c>
      <c r="M122" s="7"/>
    </row>
    <row r="123" spans="2:13" ht="15" x14ac:dyDescent="0.2">
      <c r="B123" s="161" t="s">
        <v>5</v>
      </c>
      <c r="C123" s="140">
        <v>2490.7460000000001</v>
      </c>
      <c r="D123" s="141">
        <v>186.97200000000001</v>
      </c>
      <c r="E123" s="142">
        <f t="shared" si="3"/>
        <v>6.9825127216532876E-2</v>
      </c>
      <c r="F123" s="154"/>
      <c r="G123" s="159" t="s">
        <v>32</v>
      </c>
      <c r="H123" s="140">
        <v>842.43499999999995</v>
      </c>
      <c r="I123" s="141">
        <v>2447.096</v>
      </c>
      <c r="J123" s="145">
        <v>3475.0039999999999</v>
      </c>
      <c r="K123" s="146">
        <f t="shared" si="4"/>
        <v>0.75757294092323346</v>
      </c>
      <c r="L123" s="147">
        <f t="shared" si="5"/>
        <v>0.70419947718045794</v>
      </c>
      <c r="M123" s="7"/>
    </row>
    <row r="124" spans="2:13" ht="15" x14ac:dyDescent="0.2">
      <c r="B124" s="162" t="s">
        <v>88</v>
      </c>
      <c r="C124" s="151">
        <v>1767.8879999999999</v>
      </c>
      <c r="D124" s="152">
        <v>53.104999999999997</v>
      </c>
      <c r="E124" s="153">
        <f t="shared" si="3"/>
        <v>2.9162660153004432E-2</v>
      </c>
      <c r="F124" s="154"/>
      <c r="G124" s="150" t="s">
        <v>89</v>
      </c>
      <c r="H124" s="151">
        <v>256.72699999999998</v>
      </c>
      <c r="I124" s="152">
        <v>1720.913</v>
      </c>
      <c r="J124" s="156">
        <v>2029.836</v>
      </c>
      <c r="K124" s="191">
        <f t="shared" si="4"/>
        <v>0.87352327971323784</v>
      </c>
      <c r="L124" s="158">
        <f t="shared" si="5"/>
        <v>0.84780888702338519</v>
      </c>
      <c r="M124" s="7"/>
    </row>
    <row r="125" spans="2:13" ht="16" thickBot="1" x14ac:dyDescent="0.25">
      <c r="B125" s="214" t="s">
        <v>55</v>
      </c>
      <c r="C125" s="193">
        <v>1378.8</v>
      </c>
      <c r="D125" s="215">
        <v>32.575000000000003</v>
      </c>
      <c r="E125" s="194">
        <f t="shared" si="3"/>
        <v>2.308032946594633E-2</v>
      </c>
      <c r="F125" s="216"/>
      <c r="G125" s="214" t="s">
        <v>55</v>
      </c>
      <c r="H125" s="193">
        <v>157.62799999999999</v>
      </c>
      <c r="I125" s="215">
        <v>1378.8</v>
      </c>
      <c r="J125" s="220">
        <v>1569.0029999999999</v>
      </c>
      <c r="K125" s="217">
        <f t="shared" si="4"/>
        <v>0.89953620228896958</v>
      </c>
      <c r="L125" s="195">
        <f t="shared" si="5"/>
        <v>0.87877461037359395</v>
      </c>
      <c r="M125" s="7"/>
    </row>
    <row r="126" spans="2:13" ht="16" thickBot="1" x14ac:dyDescent="0.25">
      <c r="B126" s="130" t="s">
        <v>70</v>
      </c>
      <c r="C126" s="131">
        <v>8770.7890000000007</v>
      </c>
      <c r="D126" s="132">
        <v>527.95000000000005</v>
      </c>
      <c r="E126" s="133">
        <f t="shared" si="3"/>
        <v>5.6776515611417847E-2</v>
      </c>
      <c r="F126" s="134"/>
      <c r="G126" s="135" t="s">
        <v>71</v>
      </c>
      <c r="H126" s="131">
        <v>2955.36</v>
      </c>
      <c r="I126" s="132">
        <v>8362.99</v>
      </c>
      <c r="J126" s="136">
        <v>11773.596</v>
      </c>
      <c r="K126" s="137">
        <f t="shared" si="4"/>
        <v>0.74898408268807581</v>
      </c>
      <c r="L126" s="138">
        <f t="shared" si="5"/>
        <v>0.71031739155989382</v>
      </c>
      <c r="M126" s="7"/>
    </row>
    <row r="127" spans="2:13" ht="15" x14ac:dyDescent="0.2">
      <c r="B127" s="207" t="s">
        <v>84</v>
      </c>
      <c r="C127" s="140">
        <v>227.53700000000001</v>
      </c>
      <c r="D127" s="141">
        <v>67.078000000000003</v>
      </c>
      <c r="E127" s="142">
        <f t="shared" si="3"/>
        <v>0.22768019279398538</v>
      </c>
      <c r="F127" s="143"/>
      <c r="G127" s="144" t="s">
        <v>54</v>
      </c>
      <c r="H127" s="140">
        <v>928.50900000000001</v>
      </c>
      <c r="I127" s="141">
        <v>227.53700000000001</v>
      </c>
      <c r="J127" s="145">
        <v>1223.124</v>
      </c>
      <c r="K127" s="146">
        <f t="shared" si="4"/>
        <v>0.24087091742129171</v>
      </c>
      <c r="L127" s="147">
        <f t="shared" si="5"/>
        <v>0.18602938050434789</v>
      </c>
      <c r="M127" s="21"/>
    </row>
    <row r="128" spans="2:13" ht="15" x14ac:dyDescent="0.2">
      <c r="B128" s="139" t="s">
        <v>140</v>
      </c>
      <c r="C128" s="140">
        <v>3077.3319999999999</v>
      </c>
      <c r="D128" s="141">
        <v>251.69200000000001</v>
      </c>
      <c r="E128" s="142">
        <f t="shared" si="3"/>
        <v>7.5605342586896343E-2</v>
      </c>
      <c r="F128" s="143"/>
      <c r="G128" s="148" t="s">
        <v>18</v>
      </c>
      <c r="H128" s="140">
        <v>1252.6949999999999</v>
      </c>
      <c r="I128" s="141">
        <v>3077.3319999999999</v>
      </c>
      <c r="J128" s="145">
        <v>4581.7190000000001</v>
      </c>
      <c r="K128" s="146">
        <f t="shared" si="4"/>
        <v>0.72658842674550761</v>
      </c>
      <c r="L128" s="147">
        <f t="shared" si="5"/>
        <v>0.67165445982173932</v>
      </c>
      <c r="M128" s="7"/>
    </row>
    <row r="129" spans="2:13" ht="15" x14ac:dyDescent="0.2">
      <c r="B129" s="149" t="s">
        <v>55</v>
      </c>
      <c r="C129" s="140">
        <v>6042.0870000000004</v>
      </c>
      <c r="D129" s="141">
        <v>259.22300000000001</v>
      </c>
      <c r="E129" s="142">
        <f t="shared" si="3"/>
        <v>4.1137953854039871E-2</v>
      </c>
      <c r="F129" s="143"/>
      <c r="G129" s="149" t="s">
        <v>55</v>
      </c>
      <c r="H129" s="140">
        <v>1488.6489999999999</v>
      </c>
      <c r="I129" s="141">
        <v>6042.0870000000004</v>
      </c>
      <c r="J129" s="145">
        <v>7789.9589999999998</v>
      </c>
      <c r="K129" s="146">
        <f t="shared" si="4"/>
        <v>0.80890156161284033</v>
      </c>
      <c r="L129" s="147">
        <f t="shared" si="5"/>
        <v>0.77562500649875055</v>
      </c>
      <c r="M129" s="7"/>
    </row>
    <row r="130" spans="2:13" ht="15" x14ac:dyDescent="0.2">
      <c r="B130" s="150" t="s">
        <v>90</v>
      </c>
      <c r="C130" s="151">
        <v>7058.1450000000004</v>
      </c>
      <c r="D130" s="152">
        <v>424.851</v>
      </c>
      <c r="E130" s="153">
        <f t="shared" si="3"/>
        <v>5.6775521462259233E-2</v>
      </c>
      <c r="F130" s="154"/>
      <c r="G130" s="155" t="s">
        <v>91</v>
      </c>
      <c r="H130" s="151">
        <v>2754.3019999999997</v>
      </c>
      <c r="I130" s="152">
        <v>6909.598</v>
      </c>
      <c r="J130" s="156">
        <v>10083.125</v>
      </c>
      <c r="K130" s="157">
        <f t="shared" si="4"/>
        <v>0.72684043885204241</v>
      </c>
      <c r="L130" s="158">
        <f t="shared" si="5"/>
        <v>0.68526354676749524</v>
      </c>
      <c r="M130" s="7"/>
    </row>
    <row r="131" spans="2:13" ht="15" x14ac:dyDescent="0.2">
      <c r="B131" s="159" t="s">
        <v>140</v>
      </c>
      <c r="C131" s="140">
        <v>2730.317</v>
      </c>
      <c r="D131" s="141">
        <v>234.63499999999999</v>
      </c>
      <c r="E131" s="142">
        <f t="shared" si="3"/>
        <v>7.9136188376742689E-2</v>
      </c>
      <c r="F131" s="143"/>
      <c r="G131" s="159" t="s">
        <v>140</v>
      </c>
      <c r="H131" s="140">
        <v>1210.1759999999999</v>
      </c>
      <c r="I131" s="141">
        <v>2730.317</v>
      </c>
      <c r="J131" s="145">
        <v>4175.1279999999997</v>
      </c>
      <c r="K131" s="146">
        <f t="shared" si="4"/>
        <v>0.71014637156034499</v>
      </c>
      <c r="L131" s="147">
        <f t="shared" si="5"/>
        <v>0.6539480945254853</v>
      </c>
      <c r="M131" s="7"/>
    </row>
    <row r="132" spans="2:13" ht="15" x14ac:dyDescent="0.2">
      <c r="B132" s="160" t="s">
        <v>55</v>
      </c>
      <c r="C132" s="140">
        <v>4818.4589999999998</v>
      </c>
      <c r="D132" s="141">
        <v>232.208</v>
      </c>
      <c r="E132" s="142">
        <f t="shared" si="3"/>
        <v>4.5975709742891391E-2</v>
      </c>
      <c r="F132" s="143"/>
      <c r="G132" s="160" t="s">
        <v>55</v>
      </c>
      <c r="H132" s="140">
        <v>1354.2270000000001</v>
      </c>
      <c r="I132" s="141">
        <v>4818.4589999999998</v>
      </c>
      <c r="J132" s="145">
        <v>6404.8940000000002</v>
      </c>
      <c r="K132" s="146">
        <f t="shared" si="4"/>
        <v>0.78856371393500035</v>
      </c>
      <c r="L132" s="147">
        <f t="shared" si="5"/>
        <v>0.75230893750934824</v>
      </c>
      <c r="M132" s="7"/>
    </row>
    <row r="133" spans="2:13" ht="15" x14ac:dyDescent="0.2">
      <c r="B133" s="161" t="s">
        <v>0</v>
      </c>
      <c r="C133" s="140">
        <v>1263.5650000000001</v>
      </c>
      <c r="D133" s="141">
        <v>129.38900000000001</v>
      </c>
      <c r="E133" s="142">
        <f t="shared" si="3"/>
        <v>9.2888207363631528E-2</v>
      </c>
      <c r="F133" s="154"/>
      <c r="G133" s="159" t="s">
        <v>30</v>
      </c>
      <c r="H133" s="140">
        <v>1033.3209999999999</v>
      </c>
      <c r="I133" s="141">
        <v>1193.54</v>
      </c>
      <c r="J133" s="145">
        <v>2354.183</v>
      </c>
      <c r="K133" s="146">
        <f t="shared" si="4"/>
        <v>0.56107023115875021</v>
      </c>
      <c r="L133" s="147">
        <f t="shared" si="5"/>
        <v>0.50698692497567099</v>
      </c>
    </row>
    <row r="134" spans="2:13" ht="15" x14ac:dyDescent="0.2">
      <c r="B134" s="161" t="s">
        <v>1</v>
      </c>
      <c r="C134" s="140">
        <v>2928.1060000000002</v>
      </c>
      <c r="D134" s="141">
        <v>186.959</v>
      </c>
      <c r="E134" s="142">
        <f t="shared" si="3"/>
        <v>6.0017688234434916E-2</v>
      </c>
      <c r="F134" s="154"/>
      <c r="G134" s="159" t="s">
        <v>31</v>
      </c>
      <c r="H134" s="140">
        <v>960.69600000000003</v>
      </c>
      <c r="I134" s="141">
        <v>2888.154</v>
      </c>
      <c r="J134" s="145">
        <v>4032.8159999999998</v>
      </c>
      <c r="K134" s="146">
        <f t="shared" si="4"/>
        <v>0.76178035397598109</v>
      </c>
      <c r="L134" s="147">
        <f t="shared" si="5"/>
        <v>0.71616309794446364</v>
      </c>
    </row>
    <row r="135" spans="2:13" ht="15" x14ac:dyDescent="0.2">
      <c r="B135" s="161" t="s">
        <v>5</v>
      </c>
      <c r="C135" s="140">
        <v>2866.4740000000002</v>
      </c>
      <c r="D135" s="141">
        <v>108.503</v>
      </c>
      <c r="E135" s="142">
        <f t="shared" si="3"/>
        <v>3.6471878606120313E-2</v>
      </c>
      <c r="F135" s="154"/>
      <c r="G135" s="159" t="s">
        <v>32</v>
      </c>
      <c r="H135" s="140">
        <v>760.28499999999997</v>
      </c>
      <c r="I135" s="141">
        <v>2827.904</v>
      </c>
      <c r="J135" s="145">
        <v>3696.1260000000002</v>
      </c>
      <c r="K135" s="146">
        <f t="shared" si="4"/>
        <v>0.79430219640780653</v>
      </c>
      <c r="L135" s="147">
        <f t="shared" si="5"/>
        <v>0.76509945818946645</v>
      </c>
    </row>
    <row r="136" spans="2:13" ht="15" x14ac:dyDescent="0.2">
      <c r="B136" s="162" t="s">
        <v>88</v>
      </c>
      <c r="C136" s="151">
        <v>1485.105</v>
      </c>
      <c r="D136" s="152">
        <v>36.021000000000001</v>
      </c>
      <c r="E136" s="153">
        <f t="shared" si="3"/>
        <v>2.3680484062464254E-2</v>
      </c>
      <c r="F136" s="154"/>
      <c r="G136" s="150" t="s">
        <v>89</v>
      </c>
      <c r="H136" s="151">
        <v>201.05799999999999</v>
      </c>
      <c r="I136" s="152">
        <v>1453.3920000000001</v>
      </c>
      <c r="J136" s="156">
        <v>1690.471</v>
      </c>
      <c r="K136" s="191">
        <f t="shared" si="4"/>
        <v>0.88106391650610982</v>
      </c>
      <c r="L136" s="158">
        <f t="shared" si="5"/>
        <v>0.85975565389764153</v>
      </c>
    </row>
    <row r="137" spans="2:13" ht="16" thickBot="1" x14ac:dyDescent="0.25">
      <c r="B137" s="214" t="s">
        <v>55</v>
      </c>
      <c r="C137" s="193">
        <v>1223.6279999999999</v>
      </c>
      <c r="D137" s="215">
        <v>27.015000000000001</v>
      </c>
      <c r="E137" s="194">
        <f t="shared" si="3"/>
        <v>2.160088850295408E-2</v>
      </c>
      <c r="F137" s="216"/>
      <c r="G137" s="214" t="s">
        <v>55</v>
      </c>
      <c r="H137" s="193">
        <v>134.422</v>
      </c>
      <c r="I137" s="215">
        <v>1223.6279999999999</v>
      </c>
      <c r="J137" s="220">
        <v>1385.0650000000001</v>
      </c>
      <c r="K137" s="217">
        <f t="shared" si="4"/>
        <v>0.90294895907412287</v>
      </c>
      <c r="L137" s="195">
        <f t="shared" si="5"/>
        <v>0.88344445928530424</v>
      </c>
    </row>
    <row r="138" spans="2:13" ht="16" thickBot="1" x14ac:dyDescent="0.25">
      <c r="B138" s="130" t="s">
        <v>72</v>
      </c>
      <c r="C138" s="131">
        <v>4665.0739999999996</v>
      </c>
      <c r="D138" s="132">
        <v>307.45800000000003</v>
      </c>
      <c r="E138" s="133">
        <f t="shared" si="3"/>
        <v>6.1831276299478835E-2</v>
      </c>
      <c r="F138" s="134"/>
      <c r="G138" s="135" t="s">
        <v>73</v>
      </c>
      <c r="H138" s="131">
        <v>983.17399999999998</v>
      </c>
      <c r="I138" s="132">
        <v>4451.7830000000004</v>
      </c>
      <c r="J138" s="136">
        <v>5693.527</v>
      </c>
      <c r="K138" s="137">
        <f t="shared" si="4"/>
        <v>0.82731723235878218</v>
      </c>
      <c r="L138" s="138">
        <f t="shared" si="5"/>
        <v>0.78190250085755286</v>
      </c>
    </row>
    <row r="139" spans="2:13" ht="15" x14ac:dyDescent="0.2">
      <c r="B139" s="207" t="s">
        <v>84</v>
      </c>
      <c r="C139" s="140">
        <v>105.42</v>
      </c>
      <c r="D139" s="141">
        <v>43.262999999999998</v>
      </c>
      <c r="E139" s="142">
        <f t="shared" si="3"/>
        <v>0.29097475837856379</v>
      </c>
      <c r="F139" s="143"/>
      <c r="G139" s="144" t="s">
        <v>54</v>
      </c>
      <c r="H139" s="140">
        <v>468.267</v>
      </c>
      <c r="I139" s="141">
        <v>105.42</v>
      </c>
      <c r="J139" s="145">
        <v>616.95000000000005</v>
      </c>
      <c r="K139" s="146">
        <f t="shared" si="4"/>
        <v>0.24099683929005597</v>
      </c>
      <c r="L139" s="147">
        <f t="shared" si="5"/>
        <v>0.17087284220763432</v>
      </c>
    </row>
    <row r="140" spans="2:13" ht="15" x14ac:dyDescent="0.2">
      <c r="B140" s="139" t="s">
        <v>140</v>
      </c>
      <c r="C140" s="140">
        <v>1692.373</v>
      </c>
      <c r="D140" s="141">
        <v>146.178</v>
      </c>
      <c r="E140" s="142">
        <f t="shared" si="3"/>
        <v>7.9507177119372816E-2</v>
      </c>
      <c r="F140" s="143"/>
      <c r="G140" s="148" t="s">
        <v>18</v>
      </c>
      <c r="H140" s="140">
        <v>464.70100000000002</v>
      </c>
      <c r="I140" s="141">
        <v>1692.373</v>
      </c>
      <c r="J140" s="145">
        <v>2303.252</v>
      </c>
      <c r="K140" s="146">
        <f t="shared" si="4"/>
        <v>0.79824135613471736</v>
      </c>
      <c r="L140" s="147">
        <f t="shared" si="5"/>
        <v>0.73477543924850608</v>
      </c>
    </row>
    <row r="141" spans="2:13" ht="15" x14ac:dyDescent="0.2">
      <c r="B141" s="149" t="s">
        <v>55</v>
      </c>
      <c r="C141" s="140">
        <v>3192.982</v>
      </c>
      <c r="D141" s="141">
        <v>145.584</v>
      </c>
      <c r="E141" s="142">
        <f t="shared" si="3"/>
        <v>4.3606746129925246E-2</v>
      </c>
      <c r="F141" s="143"/>
      <c r="G141" s="149" t="s">
        <v>55</v>
      </c>
      <c r="H141" s="140">
        <v>390.92399999999998</v>
      </c>
      <c r="I141" s="141">
        <v>3192.982</v>
      </c>
      <c r="J141" s="145">
        <v>3729.49</v>
      </c>
      <c r="K141" s="146">
        <f t="shared" si="4"/>
        <v>0.89518030615446076</v>
      </c>
      <c r="L141" s="147">
        <f t="shared" si="5"/>
        <v>0.85614440580347451</v>
      </c>
    </row>
    <row r="142" spans="2:13" ht="15" x14ac:dyDescent="0.2">
      <c r="B142" s="150" t="s">
        <v>90</v>
      </c>
      <c r="C142" s="151">
        <v>3812.2960000000003</v>
      </c>
      <c r="D142" s="152">
        <v>249.06100000000001</v>
      </c>
      <c r="E142" s="153">
        <f t="shared" si="3"/>
        <v>6.1324576982520862E-2</v>
      </c>
      <c r="F142" s="154"/>
      <c r="G142" s="155" t="s">
        <v>91</v>
      </c>
      <c r="H142" s="151">
        <v>924.81500000000005</v>
      </c>
      <c r="I142" s="152">
        <v>3724.605</v>
      </c>
      <c r="J142" s="156">
        <v>4892.8550000000005</v>
      </c>
      <c r="K142" s="157">
        <f t="shared" si="4"/>
        <v>0.81098663254889014</v>
      </c>
      <c r="L142" s="158">
        <f t="shared" si="5"/>
        <v>0.76123347207305336</v>
      </c>
    </row>
    <row r="143" spans="2:13" ht="15" x14ac:dyDescent="0.2">
      <c r="B143" s="159" t="s">
        <v>140</v>
      </c>
      <c r="C143" s="140">
        <v>1508.5250000000001</v>
      </c>
      <c r="D143" s="141">
        <v>141.86699999999999</v>
      </c>
      <c r="E143" s="142">
        <f t="shared" si="3"/>
        <v>8.5959578088114816E-2</v>
      </c>
      <c r="F143" s="143"/>
      <c r="G143" s="159" t="s">
        <v>140</v>
      </c>
      <c r="H143" s="140">
        <v>455.93700000000001</v>
      </c>
      <c r="I143" s="141">
        <v>1508.5250000000001</v>
      </c>
      <c r="J143" s="145">
        <v>2106.3290000000002</v>
      </c>
      <c r="K143" s="146">
        <f t="shared" si="4"/>
        <v>0.78353951353278628</v>
      </c>
      <c r="L143" s="147">
        <f t="shared" si="5"/>
        <v>0.71618678753414111</v>
      </c>
    </row>
    <row r="144" spans="2:13" ht="15" x14ac:dyDescent="0.2">
      <c r="B144" s="160" t="s">
        <v>55</v>
      </c>
      <c r="C144" s="140">
        <v>2597.125</v>
      </c>
      <c r="D144" s="141">
        <v>134.61799999999999</v>
      </c>
      <c r="E144" s="142">
        <f t="shared" si="3"/>
        <v>4.9279159862402867E-2</v>
      </c>
      <c r="F144" s="143"/>
      <c r="G144" s="160" t="s">
        <v>55</v>
      </c>
      <c r="H144" s="140">
        <v>365.334</v>
      </c>
      <c r="I144" s="141">
        <v>2597.125</v>
      </c>
      <c r="J144" s="145">
        <v>3097.0770000000002</v>
      </c>
      <c r="K144" s="146">
        <f t="shared" si="4"/>
        <v>0.88203909686455972</v>
      </c>
      <c r="L144" s="147">
        <f t="shared" si="5"/>
        <v>0.83857295120528152</v>
      </c>
    </row>
    <row r="145" spans="2:12" ht="15" x14ac:dyDescent="0.2">
      <c r="B145" s="161" t="s">
        <v>0</v>
      </c>
      <c r="C145" s="140">
        <v>770.65599999999995</v>
      </c>
      <c r="D145" s="141">
        <v>84.436999999999998</v>
      </c>
      <c r="E145" s="142">
        <f t="shared" ref="E145:E208" si="6">D145/(C145+D145)</f>
        <v>9.8745984354918118E-2</v>
      </c>
      <c r="F145" s="154"/>
      <c r="G145" s="159" t="s">
        <v>30</v>
      </c>
      <c r="H145" s="140">
        <v>360.85300000000001</v>
      </c>
      <c r="I145" s="141">
        <v>733.39800000000002</v>
      </c>
      <c r="J145" s="145">
        <v>1176.6210000000001</v>
      </c>
      <c r="K145" s="146">
        <f t="shared" si="4"/>
        <v>0.69331415978467148</v>
      </c>
      <c r="L145" s="147">
        <f t="shared" si="5"/>
        <v>0.62330860999421223</v>
      </c>
    </row>
    <row r="146" spans="2:12" ht="15" x14ac:dyDescent="0.2">
      <c r="B146" s="161" t="s">
        <v>1</v>
      </c>
      <c r="C146" s="140">
        <v>1676.059</v>
      </c>
      <c r="D146" s="141">
        <v>108.32</v>
      </c>
      <c r="E146" s="142">
        <f t="shared" si="6"/>
        <v>6.0704592466062419E-2</v>
      </c>
      <c r="F146" s="154"/>
      <c r="G146" s="159" t="s">
        <v>31</v>
      </c>
      <c r="H146" s="140">
        <v>324.61700000000002</v>
      </c>
      <c r="I146" s="141">
        <v>1653.673</v>
      </c>
      <c r="J146" s="145">
        <v>2083.6170000000002</v>
      </c>
      <c r="K146" s="146">
        <f t="shared" ref="K146:K209" si="7">(J146-H146)/J146</f>
        <v>0.84420505303997806</v>
      </c>
      <c r="L146" s="147">
        <f t="shared" ref="L146:L209" si="8">I146/J146</f>
        <v>0.79365497593847611</v>
      </c>
    </row>
    <row r="147" spans="2:12" ht="15" x14ac:dyDescent="0.2">
      <c r="B147" s="161" t="s">
        <v>5</v>
      </c>
      <c r="C147" s="140">
        <v>1365.5809999999999</v>
      </c>
      <c r="D147" s="141">
        <v>56.304000000000002</v>
      </c>
      <c r="E147" s="142">
        <f t="shared" si="6"/>
        <v>3.9598139090010795E-2</v>
      </c>
      <c r="F147" s="154"/>
      <c r="G147" s="159" t="s">
        <v>32</v>
      </c>
      <c r="H147" s="140">
        <v>239.345</v>
      </c>
      <c r="I147" s="141">
        <v>1337.5340000000001</v>
      </c>
      <c r="J147" s="145">
        <v>1632.617</v>
      </c>
      <c r="K147" s="146">
        <f t="shared" si="7"/>
        <v>0.85339794942720792</v>
      </c>
      <c r="L147" s="147">
        <f t="shared" si="8"/>
        <v>0.81925767035379404</v>
      </c>
    </row>
    <row r="148" spans="2:12" ht="15" x14ac:dyDescent="0.2">
      <c r="B148" s="162" t="s">
        <v>88</v>
      </c>
      <c r="C148" s="151">
        <v>747.35799999999995</v>
      </c>
      <c r="D148" s="152">
        <v>15.135</v>
      </c>
      <c r="E148" s="153">
        <f t="shared" si="6"/>
        <v>1.9849362551525064E-2</v>
      </c>
      <c r="F148" s="154"/>
      <c r="G148" s="150" t="s">
        <v>89</v>
      </c>
      <c r="H148" s="151">
        <v>58.359000000000002</v>
      </c>
      <c r="I148" s="152">
        <v>727.178</v>
      </c>
      <c r="J148" s="156">
        <v>800.67200000000003</v>
      </c>
      <c r="K148" s="191">
        <f t="shared" si="7"/>
        <v>0.92711247552056264</v>
      </c>
      <c r="L148" s="158">
        <f t="shared" si="8"/>
        <v>0.90820960393269645</v>
      </c>
    </row>
    <row r="149" spans="2:12" ht="16" thickBot="1" x14ac:dyDescent="0.25">
      <c r="B149" s="214" t="s">
        <v>55</v>
      </c>
      <c r="C149" s="193">
        <v>595.85699999999997</v>
      </c>
      <c r="D149" s="215">
        <v>10.965999999999999</v>
      </c>
      <c r="E149" s="194">
        <f t="shared" si="6"/>
        <v>1.8071167375000616E-2</v>
      </c>
      <c r="F149" s="216"/>
      <c r="G149" s="214" t="s">
        <v>55</v>
      </c>
      <c r="H149" s="193">
        <v>25.59</v>
      </c>
      <c r="I149" s="215">
        <v>595.85699999999997</v>
      </c>
      <c r="J149" s="220">
        <v>632.41300000000001</v>
      </c>
      <c r="K149" s="217">
        <f t="shared" si="7"/>
        <v>0.95953593616829502</v>
      </c>
      <c r="L149" s="195">
        <f t="shared" si="8"/>
        <v>0.94219600166346984</v>
      </c>
    </row>
    <row r="150" spans="2:12" ht="16" thickBot="1" x14ac:dyDescent="0.25">
      <c r="B150" s="130" t="s">
        <v>74</v>
      </c>
      <c r="C150" s="131">
        <v>4105.7150000000001</v>
      </c>
      <c r="D150" s="132">
        <v>220.49199999999999</v>
      </c>
      <c r="E150" s="133">
        <f t="shared" si="6"/>
        <v>5.0966585741274051E-2</v>
      </c>
      <c r="F150" s="134"/>
      <c r="G150" s="135" t="s">
        <v>75</v>
      </c>
      <c r="H150" s="131">
        <v>1972.1859999999999</v>
      </c>
      <c r="I150" s="132">
        <v>3911.2069999999999</v>
      </c>
      <c r="J150" s="136">
        <v>6080.0690000000004</v>
      </c>
      <c r="K150" s="137">
        <f t="shared" si="7"/>
        <v>0.67563098379311159</v>
      </c>
      <c r="L150" s="138">
        <f t="shared" si="8"/>
        <v>0.64328332458069137</v>
      </c>
    </row>
    <row r="151" spans="2:12" ht="15" x14ac:dyDescent="0.2">
      <c r="B151" s="207" t="s">
        <v>84</v>
      </c>
      <c r="C151" s="140">
        <v>122.117</v>
      </c>
      <c r="D151" s="141">
        <v>23.815000000000001</v>
      </c>
      <c r="E151" s="142">
        <f t="shared" si="6"/>
        <v>0.16319244579667241</v>
      </c>
      <c r="F151" s="143"/>
      <c r="G151" s="144" t="s">
        <v>54</v>
      </c>
      <c r="H151" s="140">
        <v>460.24200000000002</v>
      </c>
      <c r="I151" s="141">
        <v>122.117</v>
      </c>
      <c r="J151" s="145">
        <v>606.17399999999998</v>
      </c>
      <c r="K151" s="146">
        <f t="shared" si="7"/>
        <v>0.2407427570301596</v>
      </c>
      <c r="L151" s="147">
        <f t="shared" si="8"/>
        <v>0.20145535770257386</v>
      </c>
    </row>
    <row r="152" spans="2:12" ht="15" x14ac:dyDescent="0.2">
      <c r="B152" s="139" t="s">
        <v>140</v>
      </c>
      <c r="C152" s="140">
        <v>1384.9590000000001</v>
      </c>
      <c r="D152" s="141">
        <v>105.514</v>
      </c>
      <c r="E152" s="142">
        <f t="shared" si="6"/>
        <v>7.0792292111296215E-2</v>
      </c>
      <c r="F152" s="143"/>
      <c r="G152" s="148" t="s">
        <v>18</v>
      </c>
      <c r="H152" s="140">
        <v>787.99400000000003</v>
      </c>
      <c r="I152" s="141">
        <v>1384.9590000000001</v>
      </c>
      <c r="J152" s="145">
        <v>2278.4670000000001</v>
      </c>
      <c r="K152" s="146">
        <f t="shared" si="7"/>
        <v>0.65415606194866982</v>
      </c>
      <c r="L152" s="147">
        <f t="shared" si="8"/>
        <v>0.60784685492482449</v>
      </c>
    </row>
    <row r="153" spans="2:12" ht="15" x14ac:dyDescent="0.2">
      <c r="B153" s="149" t="s">
        <v>55</v>
      </c>
      <c r="C153" s="140">
        <v>2849.105</v>
      </c>
      <c r="D153" s="141">
        <v>113.639</v>
      </c>
      <c r="E153" s="142">
        <f t="shared" si="6"/>
        <v>3.8355997008178898E-2</v>
      </c>
      <c r="F153" s="143"/>
      <c r="G153" s="149" t="s">
        <v>55</v>
      </c>
      <c r="H153" s="140">
        <v>1097.7249999999999</v>
      </c>
      <c r="I153" s="141">
        <v>2849.105</v>
      </c>
      <c r="J153" s="145">
        <v>4060.4690000000001</v>
      </c>
      <c r="K153" s="146">
        <f t="shared" si="7"/>
        <v>0.72965561367418397</v>
      </c>
      <c r="L153" s="147">
        <f t="shared" si="8"/>
        <v>0.70166894513909595</v>
      </c>
    </row>
    <row r="154" spans="2:12" ht="15" x14ac:dyDescent="0.2">
      <c r="B154" s="150" t="s">
        <v>90</v>
      </c>
      <c r="C154" s="151">
        <v>3245.8490000000002</v>
      </c>
      <c r="D154" s="152">
        <v>175.79</v>
      </c>
      <c r="E154" s="153">
        <f t="shared" si="6"/>
        <v>5.1375963390644069E-2</v>
      </c>
      <c r="F154" s="154"/>
      <c r="G154" s="155" t="s">
        <v>91</v>
      </c>
      <c r="H154" s="151">
        <v>1829.4870000000001</v>
      </c>
      <c r="I154" s="152">
        <v>3184.9929999999999</v>
      </c>
      <c r="J154" s="156">
        <v>5190.2700000000004</v>
      </c>
      <c r="K154" s="157">
        <f t="shared" si="7"/>
        <v>0.64751602517788098</v>
      </c>
      <c r="L154" s="158">
        <f t="shared" si="8"/>
        <v>0.61364688156878155</v>
      </c>
    </row>
    <row r="155" spans="2:12" ht="15" x14ac:dyDescent="0.2">
      <c r="B155" s="159" t="s">
        <v>140</v>
      </c>
      <c r="C155" s="140">
        <v>1221.7919999999999</v>
      </c>
      <c r="D155" s="141">
        <v>92.768000000000001</v>
      </c>
      <c r="E155" s="142">
        <f t="shared" si="6"/>
        <v>7.0569620253164558E-2</v>
      </c>
      <c r="F155" s="143"/>
      <c r="G155" s="159" t="s">
        <v>140</v>
      </c>
      <c r="H155" s="140">
        <v>754.23900000000003</v>
      </c>
      <c r="I155" s="141">
        <v>1221.7919999999999</v>
      </c>
      <c r="J155" s="145">
        <v>2068.799</v>
      </c>
      <c r="K155" s="146">
        <f t="shared" si="7"/>
        <v>0.63542180753180955</v>
      </c>
      <c r="L155" s="147">
        <f t="shared" si="8"/>
        <v>0.59058033187371028</v>
      </c>
    </row>
    <row r="156" spans="2:12" ht="15" x14ac:dyDescent="0.2">
      <c r="B156" s="160" t="s">
        <v>55</v>
      </c>
      <c r="C156" s="140">
        <v>2221.3339999999998</v>
      </c>
      <c r="D156" s="141">
        <v>97.59</v>
      </c>
      <c r="E156" s="142">
        <f t="shared" si="6"/>
        <v>4.2084173521857553E-2</v>
      </c>
      <c r="F156" s="143"/>
      <c r="G156" s="160" t="s">
        <v>55</v>
      </c>
      <c r="H156" s="140">
        <v>988.89300000000003</v>
      </c>
      <c r="I156" s="141">
        <v>2221.3339999999998</v>
      </c>
      <c r="J156" s="145">
        <v>3307.817</v>
      </c>
      <c r="K156" s="146">
        <f t="shared" si="7"/>
        <v>0.70104361879753319</v>
      </c>
      <c r="L156" s="147">
        <f t="shared" si="8"/>
        <v>0.67154077749766683</v>
      </c>
    </row>
    <row r="157" spans="2:12" ht="15" x14ac:dyDescent="0.2">
      <c r="B157" s="161" t="s">
        <v>0</v>
      </c>
      <c r="C157" s="140">
        <v>492.90899999999999</v>
      </c>
      <c r="D157" s="141">
        <v>44.951999999999998</v>
      </c>
      <c r="E157" s="142">
        <f t="shared" si="6"/>
        <v>8.3575496271341476E-2</v>
      </c>
      <c r="F157" s="154"/>
      <c r="G157" s="159" t="s">
        <v>30</v>
      </c>
      <c r="H157" s="140">
        <v>672.46799999999996</v>
      </c>
      <c r="I157" s="141">
        <v>460.142</v>
      </c>
      <c r="J157" s="145">
        <v>1177.5619999999999</v>
      </c>
      <c r="K157" s="146">
        <f t="shared" si="7"/>
        <v>0.42893197980233738</v>
      </c>
      <c r="L157" s="147">
        <f t="shared" si="8"/>
        <v>0.39075819362377523</v>
      </c>
    </row>
    <row r="158" spans="2:12" ht="15" x14ac:dyDescent="0.2">
      <c r="B158" s="161" t="s">
        <v>1</v>
      </c>
      <c r="C158" s="140">
        <v>1252.047</v>
      </c>
      <c r="D158" s="141">
        <v>78.638999999999996</v>
      </c>
      <c r="E158" s="142">
        <f t="shared" si="6"/>
        <v>5.9096586272043145E-2</v>
      </c>
      <c r="F158" s="154"/>
      <c r="G158" s="159" t="s">
        <v>31</v>
      </c>
      <c r="H158" s="140">
        <v>636.07899999999995</v>
      </c>
      <c r="I158" s="141">
        <v>1234.481</v>
      </c>
      <c r="J158" s="145">
        <v>1949.1990000000001</v>
      </c>
      <c r="K158" s="146">
        <f t="shared" si="7"/>
        <v>0.67367159535788812</v>
      </c>
      <c r="L158" s="147">
        <f t="shared" si="8"/>
        <v>0.6333273308677051</v>
      </c>
    </row>
    <row r="159" spans="2:12" ht="15" x14ac:dyDescent="0.2">
      <c r="B159" s="161" t="s">
        <v>5</v>
      </c>
      <c r="C159" s="140">
        <v>1500.893</v>
      </c>
      <c r="D159" s="141">
        <v>52.198999999999998</v>
      </c>
      <c r="E159" s="142">
        <f t="shared" si="6"/>
        <v>3.360972820669992E-2</v>
      </c>
      <c r="F159" s="154"/>
      <c r="G159" s="159" t="s">
        <v>32</v>
      </c>
      <c r="H159" s="140">
        <v>520.94000000000005</v>
      </c>
      <c r="I159" s="141">
        <v>1490.37</v>
      </c>
      <c r="J159" s="145">
        <v>2063.509</v>
      </c>
      <c r="K159" s="146">
        <f t="shared" si="7"/>
        <v>0.74754653359883572</v>
      </c>
      <c r="L159" s="147">
        <f t="shared" si="8"/>
        <v>0.72225030276097646</v>
      </c>
    </row>
    <row r="160" spans="2:12" ht="15" x14ac:dyDescent="0.2">
      <c r="B160" s="162" t="s">
        <v>88</v>
      </c>
      <c r="C160" s="151">
        <v>737.74699999999996</v>
      </c>
      <c r="D160" s="152">
        <v>20.885999999999999</v>
      </c>
      <c r="E160" s="153">
        <f t="shared" si="6"/>
        <v>2.7531098699898372E-2</v>
      </c>
      <c r="F160" s="154"/>
      <c r="G160" s="150" t="s">
        <v>89</v>
      </c>
      <c r="H160" s="151">
        <v>142.69900000000001</v>
      </c>
      <c r="I160" s="152">
        <v>726.21400000000006</v>
      </c>
      <c r="J160" s="156">
        <v>889.79899999999998</v>
      </c>
      <c r="K160" s="191">
        <f t="shared" si="7"/>
        <v>0.83962782605959319</v>
      </c>
      <c r="L160" s="158">
        <f t="shared" si="8"/>
        <v>0.81615510918758061</v>
      </c>
    </row>
    <row r="161" spans="2:12" ht="16" thickBot="1" x14ac:dyDescent="0.25">
      <c r="B161" s="214" t="s">
        <v>55</v>
      </c>
      <c r="C161" s="193">
        <v>627.77099999999996</v>
      </c>
      <c r="D161" s="215">
        <v>16.048999999999999</v>
      </c>
      <c r="E161" s="194">
        <f t="shared" si="6"/>
        <v>2.492777484390047E-2</v>
      </c>
      <c r="F161" s="216"/>
      <c r="G161" s="214" t="s">
        <v>55</v>
      </c>
      <c r="H161" s="193">
        <v>108.83199999999999</v>
      </c>
      <c r="I161" s="215">
        <v>627.77099999999996</v>
      </c>
      <c r="J161" s="220">
        <v>752.65200000000004</v>
      </c>
      <c r="K161" s="217">
        <f t="shared" si="7"/>
        <v>0.85540196531730472</v>
      </c>
      <c r="L161" s="195">
        <f t="shared" si="8"/>
        <v>0.83407869772484489</v>
      </c>
    </row>
    <row r="162" spans="2:12" ht="16" thickBot="1" x14ac:dyDescent="0.25">
      <c r="B162" s="130" t="s">
        <v>24</v>
      </c>
      <c r="C162" s="131">
        <v>22579.385999999999</v>
      </c>
      <c r="D162" s="132">
        <v>837.17200000000003</v>
      </c>
      <c r="E162" s="133">
        <f t="shared" si="6"/>
        <v>3.5751283344033741E-2</v>
      </c>
      <c r="F162" s="134"/>
      <c r="G162" s="135" t="s">
        <v>23</v>
      </c>
      <c r="H162" s="131">
        <v>6891.4809999999998</v>
      </c>
      <c r="I162" s="132">
        <v>21829.329000000002</v>
      </c>
      <c r="J162" s="136">
        <v>29501.120999999999</v>
      </c>
      <c r="K162" s="137">
        <f t="shared" si="7"/>
        <v>0.76639935140091797</v>
      </c>
      <c r="L162" s="138">
        <f t="shared" si="8"/>
        <v>0.73994913617011371</v>
      </c>
    </row>
    <row r="163" spans="2:12" ht="15" x14ac:dyDescent="0.2">
      <c r="B163" s="207" t="s">
        <v>84</v>
      </c>
      <c r="C163" s="140">
        <v>105.774</v>
      </c>
      <c r="D163" s="141">
        <v>27.931000000000001</v>
      </c>
      <c r="E163" s="142">
        <f t="shared" si="6"/>
        <v>0.20890019071837251</v>
      </c>
      <c r="F163" s="143"/>
      <c r="G163" s="144" t="s">
        <v>54</v>
      </c>
      <c r="H163" s="140">
        <v>461.27600000000001</v>
      </c>
      <c r="I163" s="141">
        <v>105.774</v>
      </c>
      <c r="J163" s="145">
        <v>594.98099999999999</v>
      </c>
      <c r="K163" s="146">
        <f t="shared" si="7"/>
        <v>0.22472146169373472</v>
      </c>
      <c r="L163" s="147">
        <f t="shared" si="8"/>
        <v>0.17777710548740211</v>
      </c>
    </row>
    <row r="164" spans="2:12" ht="15" x14ac:dyDescent="0.2">
      <c r="B164" s="139" t="s">
        <v>140</v>
      </c>
      <c r="C164" s="140">
        <v>5028.3270000000002</v>
      </c>
      <c r="D164" s="141">
        <v>231.321</v>
      </c>
      <c r="E164" s="142">
        <f t="shared" si="6"/>
        <v>4.3980319595531864E-2</v>
      </c>
      <c r="F164" s="143"/>
      <c r="G164" s="148" t="s">
        <v>18</v>
      </c>
      <c r="H164" s="140">
        <v>2003.778</v>
      </c>
      <c r="I164" s="141">
        <v>5028.3270000000002</v>
      </c>
      <c r="J164" s="145">
        <v>7263.4260000000004</v>
      </c>
      <c r="K164" s="146">
        <f t="shared" si="7"/>
        <v>0.72412770502514923</v>
      </c>
      <c r="L164" s="147">
        <f t="shared" si="8"/>
        <v>0.69228033713016424</v>
      </c>
    </row>
    <row r="165" spans="2:12" ht="15" x14ac:dyDescent="0.2">
      <c r="B165" s="149" t="s">
        <v>55</v>
      </c>
      <c r="C165" s="140">
        <v>17255.848000000002</v>
      </c>
      <c r="D165" s="141">
        <v>563.875</v>
      </c>
      <c r="E165" s="142">
        <f t="shared" si="6"/>
        <v>3.1643308933590041E-2</v>
      </c>
      <c r="F165" s="143"/>
      <c r="G165" s="149" t="s">
        <v>55</v>
      </c>
      <c r="H165" s="140">
        <v>4369.7349999999997</v>
      </c>
      <c r="I165" s="141">
        <v>17255.848000000002</v>
      </c>
      <c r="J165" s="145">
        <v>22189.457999999999</v>
      </c>
      <c r="K165" s="146">
        <f t="shared" si="7"/>
        <v>0.80307157570049703</v>
      </c>
      <c r="L165" s="147">
        <f t="shared" si="8"/>
        <v>0.77765973373482145</v>
      </c>
    </row>
    <row r="166" spans="2:12" ht="15" x14ac:dyDescent="0.2">
      <c r="B166" s="150" t="s">
        <v>90</v>
      </c>
      <c r="C166" s="151">
        <v>15751.905000000001</v>
      </c>
      <c r="D166" s="152">
        <v>670.10300000000007</v>
      </c>
      <c r="E166" s="153">
        <f t="shared" si="6"/>
        <v>4.0805180462705898E-2</v>
      </c>
      <c r="F166" s="154"/>
      <c r="G166" s="155" t="s">
        <v>91</v>
      </c>
      <c r="H166" s="151">
        <v>5486.732</v>
      </c>
      <c r="I166" s="152">
        <v>15351.942000000001</v>
      </c>
      <c r="J166" s="156">
        <v>21486.816999999999</v>
      </c>
      <c r="K166" s="157">
        <f t="shared" si="7"/>
        <v>0.74464658958095098</v>
      </c>
      <c r="L166" s="158">
        <f t="shared" si="8"/>
        <v>0.71448190767390074</v>
      </c>
    </row>
    <row r="167" spans="2:12" ht="15" x14ac:dyDescent="0.2">
      <c r="B167" s="159" t="s">
        <v>140</v>
      </c>
      <c r="C167" s="140">
        <v>4083.0210000000002</v>
      </c>
      <c r="D167" s="141">
        <v>212.67</v>
      </c>
      <c r="E167" s="142">
        <f t="shared" si="6"/>
        <v>4.9507750906664379E-2</v>
      </c>
      <c r="F167" s="143"/>
      <c r="G167" s="159" t="s">
        <v>140</v>
      </c>
      <c r="H167" s="140">
        <v>1719.4929999999999</v>
      </c>
      <c r="I167" s="141">
        <v>4083.0210000000002</v>
      </c>
      <c r="J167" s="145">
        <v>6015.1840000000002</v>
      </c>
      <c r="K167" s="146">
        <f t="shared" si="7"/>
        <v>0.71414124655205902</v>
      </c>
      <c r="L167" s="147">
        <f t="shared" si="8"/>
        <v>0.67878571960558476</v>
      </c>
    </row>
    <row r="168" spans="2:12" ht="15" x14ac:dyDescent="0.2">
      <c r="B168" s="160" t="s">
        <v>55</v>
      </c>
      <c r="C168" s="140">
        <v>11860.539000000001</v>
      </c>
      <c r="D168" s="141">
        <v>454.70800000000003</v>
      </c>
      <c r="E168" s="142">
        <f t="shared" si="6"/>
        <v>3.6922361362301544E-2</v>
      </c>
      <c r="F168" s="143"/>
      <c r="G168" s="160" t="s">
        <v>55</v>
      </c>
      <c r="H168" s="140">
        <v>3307.3029999999999</v>
      </c>
      <c r="I168" s="141">
        <v>11860.539000000001</v>
      </c>
      <c r="J168" s="145">
        <v>15622.55</v>
      </c>
      <c r="K168" s="146">
        <f t="shared" si="7"/>
        <v>0.78829941334801301</v>
      </c>
      <c r="L168" s="147">
        <f t="shared" si="8"/>
        <v>0.75919353754668739</v>
      </c>
    </row>
    <row r="169" spans="2:12" ht="15" x14ac:dyDescent="0.2">
      <c r="B169" s="161" t="s">
        <v>0</v>
      </c>
      <c r="C169" s="140">
        <v>6332.3850000000002</v>
      </c>
      <c r="D169" s="141">
        <v>352.43599999999998</v>
      </c>
      <c r="E169" s="142">
        <f t="shared" si="6"/>
        <v>5.2721830547145541E-2</v>
      </c>
      <c r="F169" s="154"/>
      <c r="G169" s="159" t="s">
        <v>30</v>
      </c>
      <c r="H169" s="140">
        <v>2575.4720000000002</v>
      </c>
      <c r="I169" s="141">
        <v>6181.4530000000004</v>
      </c>
      <c r="J169" s="145">
        <v>9094.3109999999997</v>
      </c>
      <c r="K169" s="146">
        <f t="shared" si="7"/>
        <v>0.71680405475467024</v>
      </c>
      <c r="L169" s="147">
        <f t="shared" si="8"/>
        <v>0.67970547741329723</v>
      </c>
    </row>
    <row r="170" spans="2:12" ht="15" x14ac:dyDescent="0.2">
      <c r="B170" s="161" t="s">
        <v>1</v>
      </c>
      <c r="C170" s="140">
        <v>5648.4040000000005</v>
      </c>
      <c r="D170" s="141">
        <v>178.61199999999999</v>
      </c>
      <c r="E170" s="142">
        <f t="shared" si="6"/>
        <v>3.0652395668726493E-2</v>
      </c>
      <c r="F170" s="154"/>
      <c r="G170" s="159" t="s">
        <v>31</v>
      </c>
      <c r="H170" s="140">
        <v>1784.9079999999999</v>
      </c>
      <c r="I170" s="141">
        <v>5495.6080000000002</v>
      </c>
      <c r="J170" s="145">
        <v>7455.86</v>
      </c>
      <c r="K170" s="146">
        <f t="shared" si="7"/>
        <v>0.76060333750901965</v>
      </c>
      <c r="L170" s="147">
        <f t="shared" si="8"/>
        <v>0.73708572854104026</v>
      </c>
    </row>
    <row r="171" spans="2:12" ht="15" x14ac:dyDescent="0.2">
      <c r="B171" s="161" t="s">
        <v>5</v>
      </c>
      <c r="C171" s="140">
        <v>3771.116</v>
      </c>
      <c r="D171" s="141">
        <v>139.05500000000001</v>
      </c>
      <c r="E171" s="142">
        <f t="shared" si="6"/>
        <v>3.5562383333107433E-2</v>
      </c>
      <c r="F171" s="154"/>
      <c r="G171" s="159" t="s">
        <v>32</v>
      </c>
      <c r="H171" s="140">
        <v>1126.3520000000001</v>
      </c>
      <c r="I171" s="141">
        <v>3674.8809999999999</v>
      </c>
      <c r="J171" s="145">
        <v>4936.6459999999997</v>
      </c>
      <c r="K171" s="146">
        <f t="shared" si="7"/>
        <v>0.77183861269371956</v>
      </c>
      <c r="L171" s="147">
        <f t="shared" si="8"/>
        <v>0.7444084505958094</v>
      </c>
    </row>
    <row r="172" spans="2:12" ht="15" x14ac:dyDescent="0.2">
      <c r="B172" s="162" t="s">
        <v>88</v>
      </c>
      <c r="C172" s="151">
        <v>6721.7049999999999</v>
      </c>
      <c r="D172" s="152">
        <v>139.13999999999999</v>
      </c>
      <c r="E172" s="153">
        <f t="shared" si="6"/>
        <v>2.0280300750126257E-2</v>
      </c>
      <c r="F172" s="154"/>
      <c r="G172" s="150" t="s">
        <v>89</v>
      </c>
      <c r="H172" s="151">
        <v>1404.749</v>
      </c>
      <c r="I172" s="152">
        <v>6477.3869999999997</v>
      </c>
      <c r="J172" s="156">
        <v>8014.3040000000001</v>
      </c>
      <c r="K172" s="191">
        <f t="shared" si="7"/>
        <v>0.82471977604043967</v>
      </c>
      <c r="L172" s="158">
        <f t="shared" si="8"/>
        <v>0.80822826286599558</v>
      </c>
    </row>
    <row r="173" spans="2:12" ht="16" thickBot="1" x14ac:dyDescent="0.25">
      <c r="B173" s="214" t="s">
        <v>55</v>
      </c>
      <c r="C173" s="193">
        <v>5395.3090000000002</v>
      </c>
      <c r="D173" s="215">
        <v>109.167</v>
      </c>
      <c r="E173" s="194">
        <f t="shared" si="6"/>
        <v>1.9832405482374707E-2</v>
      </c>
      <c r="F173" s="216"/>
      <c r="G173" s="214" t="s">
        <v>55</v>
      </c>
      <c r="H173" s="193">
        <v>1062.432</v>
      </c>
      <c r="I173" s="215">
        <v>5395.3090000000002</v>
      </c>
      <c r="J173" s="220">
        <v>6566.9080000000004</v>
      </c>
      <c r="K173" s="217">
        <f t="shared" si="7"/>
        <v>0.83821427070395993</v>
      </c>
      <c r="L173" s="195">
        <f t="shared" si="8"/>
        <v>0.82159046540624592</v>
      </c>
    </row>
    <row r="174" spans="2:12" ht="16" thickBot="1" x14ac:dyDescent="0.25">
      <c r="B174" s="130" t="s">
        <v>76</v>
      </c>
      <c r="C174" s="131">
        <v>13624.852000000001</v>
      </c>
      <c r="D174" s="132">
        <v>445.59699999999998</v>
      </c>
      <c r="E174" s="133">
        <f t="shared" si="6"/>
        <v>3.1668996490446036E-2</v>
      </c>
      <c r="F174" s="134"/>
      <c r="G174" s="135" t="s">
        <v>77</v>
      </c>
      <c r="H174" s="131">
        <v>1630.836</v>
      </c>
      <c r="I174" s="132">
        <v>13194.227000000001</v>
      </c>
      <c r="J174" s="136">
        <v>15235.34</v>
      </c>
      <c r="K174" s="137">
        <f t="shared" si="7"/>
        <v>0.89295703279349203</v>
      </c>
      <c r="L174" s="138">
        <f t="shared" si="8"/>
        <v>0.86602773551492784</v>
      </c>
    </row>
    <row r="175" spans="2:12" ht="15" x14ac:dyDescent="0.2">
      <c r="B175" s="207" t="s">
        <v>84</v>
      </c>
      <c r="C175" s="140">
        <v>59.286000000000001</v>
      </c>
      <c r="D175" s="141">
        <v>18.434000000000001</v>
      </c>
      <c r="E175" s="142">
        <f t="shared" si="6"/>
        <v>0.23718476582604223</v>
      </c>
      <c r="F175" s="143"/>
      <c r="G175" s="144" t="s">
        <v>54</v>
      </c>
      <c r="H175" s="140">
        <v>210.035</v>
      </c>
      <c r="I175" s="141">
        <v>59.286000000000001</v>
      </c>
      <c r="J175" s="145">
        <v>287.755</v>
      </c>
      <c r="K175" s="146">
        <f t="shared" si="7"/>
        <v>0.27009087591875031</v>
      </c>
      <c r="L175" s="147">
        <f t="shared" si="8"/>
        <v>0.20602943476221092</v>
      </c>
    </row>
    <row r="176" spans="2:12" ht="15" x14ac:dyDescent="0.2">
      <c r="B176" s="139" t="s">
        <v>140</v>
      </c>
      <c r="C176" s="140">
        <v>3259.527</v>
      </c>
      <c r="D176" s="141">
        <v>127.05200000000001</v>
      </c>
      <c r="E176" s="142">
        <f t="shared" si="6"/>
        <v>3.7516325471810934E-2</v>
      </c>
      <c r="F176" s="143"/>
      <c r="G176" s="148" t="s">
        <v>18</v>
      </c>
      <c r="H176" s="140">
        <v>541.72299999999996</v>
      </c>
      <c r="I176" s="141">
        <v>3259.527</v>
      </c>
      <c r="J176" s="145">
        <v>3928.3020000000001</v>
      </c>
      <c r="K176" s="146">
        <f t="shared" si="7"/>
        <v>0.86209741511726956</v>
      </c>
      <c r="L176" s="147">
        <f t="shared" si="8"/>
        <v>0.82975468790332307</v>
      </c>
    </row>
    <row r="177" spans="2:12" ht="15" x14ac:dyDescent="0.2">
      <c r="B177" s="149" t="s">
        <v>55</v>
      </c>
      <c r="C177" s="140">
        <v>10460.605</v>
      </c>
      <c r="D177" s="141">
        <v>287.26100000000002</v>
      </c>
      <c r="E177" s="142">
        <f t="shared" si="6"/>
        <v>2.6727259160097459E-2</v>
      </c>
      <c r="F177" s="143"/>
      <c r="G177" s="149" t="s">
        <v>55</v>
      </c>
      <c r="H177" s="140">
        <v>761.38699999999994</v>
      </c>
      <c r="I177" s="141">
        <v>10460.605</v>
      </c>
      <c r="J177" s="145">
        <v>11509.253000000001</v>
      </c>
      <c r="K177" s="146">
        <f t="shared" si="7"/>
        <v>0.93384566313730344</v>
      </c>
      <c r="L177" s="147">
        <f t="shared" si="8"/>
        <v>0.90888652808309967</v>
      </c>
    </row>
    <row r="178" spans="2:12" ht="15" x14ac:dyDescent="0.2">
      <c r="B178" s="150" t="s">
        <v>90</v>
      </c>
      <c r="C178" s="151">
        <v>9844.9670000000006</v>
      </c>
      <c r="D178" s="152">
        <v>354.07799999999997</v>
      </c>
      <c r="E178" s="153">
        <f t="shared" si="6"/>
        <v>3.4716779855368807E-2</v>
      </c>
      <c r="F178" s="154"/>
      <c r="G178" s="155" t="s">
        <v>91</v>
      </c>
      <c r="H178" s="151">
        <v>1324</v>
      </c>
      <c r="I178" s="152">
        <v>9624.0190000000002</v>
      </c>
      <c r="J178" s="156">
        <v>11291.16</v>
      </c>
      <c r="K178" s="157">
        <f t="shared" si="7"/>
        <v>0.88274012590380435</v>
      </c>
      <c r="L178" s="158">
        <f t="shared" si="8"/>
        <v>0.85234989141948214</v>
      </c>
    </row>
    <row r="179" spans="2:12" ht="15" x14ac:dyDescent="0.2">
      <c r="B179" s="159" t="s">
        <v>140</v>
      </c>
      <c r="C179" s="140">
        <v>2771.0929999999998</v>
      </c>
      <c r="D179" s="141">
        <v>118.45699999999999</v>
      </c>
      <c r="E179" s="142">
        <f t="shared" si="6"/>
        <v>4.0994964613867216E-2</v>
      </c>
      <c r="F179" s="143"/>
      <c r="G179" s="159" t="s">
        <v>140</v>
      </c>
      <c r="H179" s="140">
        <v>493.31299999999999</v>
      </c>
      <c r="I179" s="141">
        <v>2771.0929999999998</v>
      </c>
      <c r="J179" s="145">
        <v>3382.8629999999998</v>
      </c>
      <c r="K179" s="146">
        <f t="shared" si="7"/>
        <v>0.85417292985261295</v>
      </c>
      <c r="L179" s="147">
        <f t="shared" si="8"/>
        <v>0.81915614081918187</v>
      </c>
    </row>
    <row r="180" spans="2:12" ht="15" x14ac:dyDescent="0.2">
      <c r="B180" s="160" t="s">
        <v>55</v>
      </c>
      <c r="C180" s="140">
        <v>7502.6180000000004</v>
      </c>
      <c r="D180" s="141">
        <v>235.29400000000001</v>
      </c>
      <c r="E180" s="142">
        <f t="shared" si="6"/>
        <v>3.0407944675514532E-2</v>
      </c>
      <c r="F180" s="143"/>
      <c r="G180" s="160" t="s">
        <v>55</v>
      </c>
      <c r="H180" s="140">
        <v>569.18700000000001</v>
      </c>
      <c r="I180" s="141">
        <v>7502.6180000000004</v>
      </c>
      <c r="J180" s="145">
        <v>8307.0990000000002</v>
      </c>
      <c r="K180" s="146">
        <f t="shared" si="7"/>
        <v>0.93148185666259664</v>
      </c>
      <c r="L180" s="147">
        <f t="shared" si="8"/>
        <v>0.90315740789895493</v>
      </c>
    </row>
    <row r="181" spans="2:12" ht="15" x14ac:dyDescent="0.2">
      <c r="B181" s="161" t="s">
        <v>0</v>
      </c>
      <c r="C181" s="140">
        <v>4408.8680000000004</v>
      </c>
      <c r="D181" s="141">
        <v>212.52</v>
      </c>
      <c r="E181" s="142">
        <f t="shared" si="6"/>
        <v>4.5986184237289743E-2</v>
      </c>
      <c r="F181" s="154"/>
      <c r="G181" s="159" t="s">
        <v>30</v>
      </c>
      <c r="H181" s="140">
        <v>585.49699999999996</v>
      </c>
      <c r="I181" s="141">
        <v>4320.12</v>
      </c>
      <c r="J181" s="145">
        <v>5111.8599999999997</v>
      </c>
      <c r="K181" s="146">
        <f t="shared" si="7"/>
        <v>0.88546302128775034</v>
      </c>
      <c r="L181" s="147">
        <f t="shared" si="8"/>
        <v>0.84511704154652123</v>
      </c>
    </row>
    <row r="182" spans="2:12" ht="15" x14ac:dyDescent="0.2">
      <c r="B182" s="161" t="s">
        <v>1</v>
      </c>
      <c r="C182" s="140">
        <v>3410.8240000000001</v>
      </c>
      <c r="D182" s="141">
        <v>87.778000000000006</v>
      </c>
      <c r="E182" s="142">
        <f t="shared" si="6"/>
        <v>2.5089450014605837E-2</v>
      </c>
      <c r="F182" s="154"/>
      <c r="G182" s="159" t="s">
        <v>31</v>
      </c>
      <c r="H182" s="140">
        <v>417.41399999999999</v>
      </c>
      <c r="I182" s="141">
        <v>3332.6970000000001</v>
      </c>
      <c r="J182" s="145">
        <v>3836.8710000000001</v>
      </c>
      <c r="K182" s="146">
        <f t="shared" si="7"/>
        <v>0.89120979047770965</v>
      </c>
      <c r="L182" s="147">
        <f t="shared" si="8"/>
        <v>0.86859761508791933</v>
      </c>
    </row>
    <row r="183" spans="2:12" ht="15" x14ac:dyDescent="0.2">
      <c r="B183" s="161" t="s">
        <v>5</v>
      </c>
      <c r="C183" s="140">
        <v>2025.2750000000001</v>
      </c>
      <c r="D183" s="141">
        <v>53.78</v>
      </c>
      <c r="E183" s="142">
        <f t="shared" si="6"/>
        <v>2.586752154223914E-2</v>
      </c>
      <c r="F183" s="154"/>
      <c r="G183" s="159" t="s">
        <v>32</v>
      </c>
      <c r="H183" s="140">
        <v>321.089</v>
      </c>
      <c r="I183" s="141">
        <v>1971.202</v>
      </c>
      <c r="J183" s="145">
        <v>2342.4290000000001</v>
      </c>
      <c r="K183" s="146">
        <f t="shared" si="7"/>
        <v>0.8629247674102396</v>
      </c>
      <c r="L183" s="147">
        <f t="shared" si="8"/>
        <v>0.8415204900554083</v>
      </c>
    </row>
    <row r="184" spans="2:12" ht="15" x14ac:dyDescent="0.2">
      <c r="B184" s="162" t="s">
        <v>88</v>
      </c>
      <c r="C184" s="151">
        <v>3720.598</v>
      </c>
      <c r="D184" s="152">
        <v>73.085999999999999</v>
      </c>
      <c r="E184" s="153">
        <f t="shared" si="6"/>
        <v>1.9265178649565964E-2</v>
      </c>
      <c r="F184" s="154"/>
      <c r="G184" s="150" t="s">
        <v>89</v>
      </c>
      <c r="H184" s="151">
        <v>306.83600000000001</v>
      </c>
      <c r="I184" s="152">
        <v>3570.2080000000001</v>
      </c>
      <c r="J184" s="156">
        <v>3944.18</v>
      </c>
      <c r="K184" s="191">
        <f t="shared" si="7"/>
        <v>0.9222053760223925</v>
      </c>
      <c r="L184" s="158">
        <f t="shared" si="8"/>
        <v>0.90518384049409517</v>
      </c>
    </row>
    <row r="185" spans="2:12" ht="16" thickBot="1" x14ac:dyDescent="0.25">
      <c r="B185" s="214" t="s">
        <v>55</v>
      </c>
      <c r="C185" s="193">
        <v>2957.9870000000001</v>
      </c>
      <c r="D185" s="215">
        <v>51.966999999999999</v>
      </c>
      <c r="E185" s="194">
        <f t="shared" si="6"/>
        <v>1.7265047904386578E-2</v>
      </c>
      <c r="F185" s="216"/>
      <c r="G185" s="214" t="s">
        <v>55</v>
      </c>
      <c r="H185" s="193">
        <v>192.2</v>
      </c>
      <c r="I185" s="215">
        <v>2957.9870000000001</v>
      </c>
      <c r="J185" s="220">
        <v>3202.154</v>
      </c>
      <c r="K185" s="217">
        <f t="shared" si="7"/>
        <v>0.93997790237446421</v>
      </c>
      <c r="L185" s="195">
        <f t="shared" si="8"/>
        <v>0.92374913886090426</v>
      </c>
    </row>
    <row r="186" spans="2:12" ht="16" thickBot="1" x14ac:dyDescent="0.25">
      <c r="B186" s="130" t="s">
        <v>78</v>
      </c>
      <c r="C186" s="131">
        <v>8954.5339999999997</v>
      </c>
      <c r="D186" s="132">
        <v>391.57499999999999</v>
      </c>
      <c r="E186" s="133">
        <f t="shared" si="6"/>
        <v>4.1897114617430634E-2</v>
      </c>
      <c r="F186" s="134"/>
      <c r="G186" s="135" t="s">
        <v>79</v>
      </c>
      <c r="H186" s="131">
        <v>5260.6450000000004</v>
      </c>
      <c r="I186" s="132">
        <v>8635.1020000000008</v>
      </c>
      <c r="J186" s="136">
        <v>14265.781000000001</v>
      </c>
      <c r="K186" s="137">
        <f t="shared" si="7"/>
        <v>0.63124030853971469</v>
      </c>
      <c r="L186" s="138">
        <f t="shared" si="8"/>
        <v>0.60530173567083356</v>
      </c>
    </row>
    <row r="187" spans="2:12" ht="15" x14ac:dyDescent="0.2">
      <c r="B187" s="207" t="s">
        <v>84</v>
      </c>
      <c r="C187" s="140">
        <v>46.488</v>
      </c>
      <c r="D187" s="141">
        <v>9.4969999999999999</v>
      </c>
      <c r="E187" s="142">
        <f t="shared" si="6"/>
        <v>0.169634723586675</v>
      </c>
      <c r="F187" s="143"/>
      <c r="G187" s="144" t="s">
        <v>54</v>
      </c>
      <c r="H187" s="140">
        <v>251.24100000000001</v>
      </c>
      <c r="I187" s="141">
        <v>46.488</v>
      </c>
      <c r="J187" s="145">
        <v>307.226</v>
      </c>
      <c r="K187" s="146">
        <f t="shared" si="7"/>
        <v>0.18222741564841513</v>
      </c>
      <c r="L187" s="147">
        <f t="shared" si="8"/>
        <v>0.15131531836498213</v>
      </c>
    </row>
    <row r="188" spans="2:12" ht="15" x14ac:dyDescent="0.2">
      <c r="B188" s="139" t="s">
        <v>140</v>
      </c>
      <c r="C188" s="140">
        <v>1768.8</v>
      </c>
      <c r="D188" s="141">
        <v>104.26900000000001</v>
      </c>
      <c r="E188" s="142">
        <f t="shared" si="6"/>
        <v>5.5667463398305139E-2</v>
      </c>
      <c r="F188" s="143"/>
      <c r="G188" s="148" t="s">
        <v>18</v>
      </c>
      <c r="H188" s="140">
        <v>1462.0550000000001</v>
      </c>
      <c r="I188" s="141">
        <v>1768.8</v>
      </c>
      <c r="J188" s="145">
        <v>3335.1239999999998</v>
      </c>
      <c r="K188" s="146">
        <f t="shared" si="7"/>
        <v>0.56161899827412709</v>
      </c>
      <c r="L188" s="147">
        <f t="shared" si="8"/>
        <v>0.53035509324390939</v>
      </c>
    </row>
    <row r="189" spans="2:12" ht="15" x14ac:dyDescent="0.2">
      <c r="B189" s="149" t="s">
        <v>55</v>
      </c>
      <c r="C189" s="140">
        <v>6795.2430000000004</v>
      </c>
      <c r="D189" s="141">
        <v>276.61399999999998</v>
      </c>
      <c r="E189" s="142">
        <f t="shared" si="6"/>
        <v>3.9114761511721739E-2</v>
      </c>
      <c r="F189" s="143"/>
      <c r="G189" s="149" t="s">
        <v>55</v>
      </c>
      <c r="H189" s="140">
        <v>3608.348</v>
      </c>
      <c r="I189" s="141">
        <v>6795.2430000000004</v>
      </c>
      <c r="J189" s="145">
        <v>10680.205</v>
      </c>
      <c r="K189" s="146">
        <f t="shared" si="7"/>
        <v>0.66214618539625414</v>
      </c>
      <c r="L189" s="147">
        <f t="shared" si="8"/>
        <v>0.63624649526858335</v>
      </c>
    </row>
    <row r="190" spans="2:12" ht="15" x14ac:dyDescent="0.2">
      <c r="B190" s="150" t="s">
        <v>90</v>
      </c>
      <c r="C190" s="151">
        <v>5906.9380000000001</v>
      </c>
      <c r="D190" s="152">
        <v>316.02499999999998</v>
      </c>
      <c r="E190" s="153">
        <f t="shared" si="6"/>
        <v>5.0783686163649054E-2</v>
      </c>
      <c r="F190" s="154"/>
      <c r="G190" s="155" t="s">
        <v>91</v>
      </c>
      <c r="H190" s="151">
        <v>4162.732</v>
      </c>
      <c r="I190" s="152">
        <v>5727.9230000000007</v>
      </c>
      <c r="J190" s="156">
        <v>10195.657000000001</v>
      </c>
      <c r="K190" s="157">
        <f t="shared" si="7"/>
        <v>0.59171517833524612</v>
      </c>
      <c r="L190" s="158">
        <f t="shared" si="8"/>
        <v>0.56180028417982286</v>
      </c>
    </row>
    <row r="191" spans="2:12" ht="15" x14ac:dyDescent="0.2">
      <c r="B191" s="159" t="s">
        <v>140</v>
      </c>
      <c r="C191" s="140">
        <v>1311.9280000000001</v>
      </c>
      <c r="D191" s="141">
        <v>94.212999999999994</v>
      </c>
      <c r="E191" s="142">
        <f t="shared" si="6"/>
        <v>6.7001104441162015E-2</v>
      </c>
      <c r="F191" s="143"/>
      <c r="G191" s="159" t="s">
        <v>140</v>
      </c>
      <c r="H191" s="140">
        <v>1226.18</v>
      </c>
      <c r="I191" s="141">
        <v>1311.9280000000001</v>
      </c>
      <c r="J191" s="145">
        <v>2632.3209999999999</v>
      </c>
      <c r="K191" s="146">
        <f t="shared" si="7"/>
        <v>0.5341829510914512</v>
      </c>
      <c r="L191" s="147">
        <f t="shared" si="8"/>
        <v>0.49839210339468482</v>
      </c>
    </row>
    <row r="192" spans="2:12" ht="15" x14ac:dyDescent="0.2">
      <c r="B192" s="160" t="s">
        <v>55</v>
      </c>
      <c r="C192" s="140">
        <v>4357.9210000000003</v>
      </c>
      <c r="D192" s="141">
        <v>219.41399999999999</v>
      </c>
      <c r="E192" s="142">
        <f t="shared" si="6"/>
        <v>4.7934879138188481E-2</v>
      </c>
      <c r="F192" s="143"/>
      <c r="G192" s="160" t="s">
        <v>55</v>
      </c>
      <c r="H192" s="140">
        <v>2738.116</v>
      </c>
      <c r="I192" s="141">
        <v>4357.9210000000003</v>
      </c>
      <c r="J192" s="145">
        <v>7315.451</v>
      </c>
      <c r="K192" s="146">
        <f t="shared" si="7"/>
        <v>0.62570783400777341</v>
      </c>
      <c r="L192" s="147">
        <f t="shared" si="8"/>
        <v>0.59571460460879311</v>
      </c>
    </row>
    <row r="193" spans="2:12" ht="15" x14ac:dyDescent="0.2">
      <c r="B193" s="161" t="s">
        <v>0</v>
      </c>
      <c r="C193" s="140">
        <v>1923.5170000000001</v>
      </c>
      <c r="D193" s="141">
        <v>139.916</v>
      </c>
      <c r="E193" s="142">
        <f t="shared" si="6"/>
        <v>6.7807387009900494E-2</v>
      </c>
      <c r="F193" s="154"/>
      <c r="G193" s="159" t="s">
        <v>30</v>
      </c>
      <c r="H193" s="140">
        <v>1989.9749999999999</v>
      </c>
      <c r="I193" s="141">
        <v>1861.3330000000001</v>
      </c>
      <c r="J193" s="145">
        <v>3982.451</v>
      </c>
      <c r="K193" s="146">
        <f t="shared" si="7"/>
        <v>0.50031400260794168</v>
      </c>
      <c r="L193" s="147">
        <f t="shared" si="8"/>
        <v>0.46738377948655241</v>
      </c>
    </row>
    <row r="194" spans="2:12" ht="15" x14ac:dyDescent="0.2">
      <c r="B194" s="161" t="s">
        <v>1</v>
      </c>
      <c r="C194" s="140">
        <v>2237.58</v>
      </c>
      <c r="D194" s="141">
        <v>90.834000000000003</v>
      </c>
      <c r="E194" s="142">
        <f t="shared" si="6"/>
        <v>3.9011103695476841E-2</v>
      </c>
      <c r="F194" s="154"/>
      <c r="G194" s="159" t="s">
        <v>31</v>
      </c>
      <c r="H194" s="140">
        <v>1367.4939999999999</v>
      </c>
      <c r="I194" s="141">
        <v>2162.9110000000001</v>
      </c>
      <c r="J194" s="145">
        <v>3618.989</v>
      </c>
      <c r="K194" s="146">
        <f t="shared" si="7"/>
        <v>0.62213369534972329</v>
      </c>
      <c r="L194" s="147">
        <f t="shared" si="8"/>
        <v>0.59765614098302045</v>
      </c>
    </row>
    <row r="195" spans="2:12" ht="15" x14ac:dyDescent="0.2">
      <c r="B195" s="161" t="s">
        <v>5</v>
      </c>
      <c r="C195" s="140">
        <v>1745.8409999999999</v>
      </c>
      <c r="D195" s="141">
        <v>85.275000000000006</v>
      </c>
      <c r="E195" s="142">
        <f t="shared" si="6"/>
        <v>4.656996061418283E-2</v>
      </c>
      <c r="F195" s="154"/>
      <c r="G195" s="159" t="s">
        <v>32</v>
      </c>
      <c r="H195" s="140">
        <v>805.26300000000003</v>
      </c>
      <c r="I195" s="141">
        <v>1703.6790000000001</v>
      </c>
      <c r="J195" s="145">
        <v>2594.2170000000001</v>
      </c>
      <c r="K195" s="146">
        <f t="shared" si="7"/>
        <v>0.68959304483780659</v>
      </c>
      <c r="L195" s="147">
        <f t="shared" si="8"/>
        <v>0.65672185480243173</v>
      </c>
    </row>
    <row r="196" spans="2:12" ht="15" x14ac:dyDescent="0.2">
      <c r="B196" s="162" t="s">
        <v>88</v>
      </c>
      <c r="C196" s="151">
        <v>3001.107</v>
      </c>
      <c r="D196" s="152">
        <v>66.054000000000002</v>
      </c>
      <c r="E196" s="153">
        <f t="shared" si="6"/>
        <v>2.1535876336455765E-2</v>
      </c>
      <c r="F196" s="154"/>
      <c r="G196" s="150" t="s">
        <v>89</v>
      </c>
      <c r="H196" s="151">
        <v>1097.913</v>
      </c>
      <c r="I196" s="152">
        <v>2907.1790000000001</v>
      </c>
      <c r="J196" s="156">
        <v>4070.1239999999998</v>
      </c>
      <c r="K196" s="191">
        <f t="shared" si="7"/>
        <v>0.73025072454794993</v>
      </c>
      <c r="L196" s="158">
        <f t="shared" si="8"/>
        <v>0.71427283296528565</v>
      </c>
    </row>
    <row r="197" spans="2:12" ht="16" thickBot="1" x14ac:dyDescent="0.25">
      <c r="B197" s="214" t="s">
        <v>55</v>
      </c>
      <c r="C197" s="193">
        <v>2437.3220000000001</v>
      </c>
      <c r="D197" s="215">
        <v>57.2</v>
      </c>
      <c r="E197" s="194">
        <f t="shared" si="6"/>
        <v>2.2930244752301245E-2</v>
      </c>
      <c r="F197" s="216"/>
      <c r="G197" s="214" t="s">
        <v>55</v>
      </c>
      <c r="H197" s="193">
        <v>870.23199999999997</v>
      </c>
      <c r="I197" s="215">
        <v>2437.3220000000001</v>
      </c>
      <c r="J197" s="220">
        <v>3364.7539999999999</v>
      </c>
      <c r="K197" s="217">
        <f t="shared" si="7"/>
        <v>0.74136831399858649</v>
      </c>
      <c r="L197" s="195">
        <f t="shared" si="8"/>
        <v>0.7243685571069981</v>
      </c>
    </row>
    <row r="198" spans="2:12" ht="16" thickBot="1" x14ac:dyDescent="0.25">
      <c r="B198" s="169" t="s">
        <v>80</v>
      </c>
      <c r="C198" s="131">
        <v>11273.834000000001</v>
      </c>
      <c r="D198" s="132">
        <v>481.71199999999999</v>
      </c>
      <c r="E198" s="133">
        <f t="shared" si="6"/>
        <v>4.0977424613029459E-2</v>
      </c>
      <c r="F198" s="134"/>
      <c r="G198" s="135" t="s">
        <v>81</v>
      </c>
      <c r="H198" s="131">
        <v>3332.5819999999999</v>
      </c>
      <c r="I198" s="132">
        <v>11001.509</v>
      </c>
      <c r="J198" s="136">
        <v>14786.713</v>
      </c>
      <c r="K198" s="137">
        <f t="shared" si="7"/>
        <v>0.7746232039534412</v>
      </c>
      <c r="L198" s="138">
        <f t="shared" si="8"/>
        <v>0.74401315559448544</v>
      </c>
    </row>
    <row r="199" spans="2:12" ht="15" x14ac:dyDescent="0.2">
      <c r="B199" s="207" t="s">
        <v>84</v>
      </c>
      <c r="C199" s="140">
        <v>68.738</v>
      </c>
      <c r="D199" s="141">
        <v>16.423999999999999</v>
      </c>
      <c r="E199" s="142">
        <f t="shared" si="6"/>
        <v>0.19285596862450385</v>
      </c>
      <c r="F199" s="143"/>
      <c r="G199" s="144" t="s">
        <v>54</v>
      </c>
      <c r="H199" s="140">
        <v>250.66399999999999</v>
      </c>
      <c r="I199" s="141">
        <v>68.738</v>
      </c>
      <c r="J199" s="145">
        <v>335.82600000000002</v>
      </c>
      <c r="K199" s="146">
        <f t="shared" si="7"/>
        <v>0.25358965654833165</v>
      </c>
      <c r="L199" s="147">
        <f t="shared" si="8"/>
        <v>0.20468337770154782</v>
      </c>
    </row>
    <row r="200" spans="2:12" ht="15" x14ac:dyDescent="0.2">
      <c r="B200" s="139" t="s">
        <v>140</v>
      </c>
      <c r="C200" s="140">
        <v>3200.86</v>
      </c>
      <c r="D200" s="141">
        <v>148.751</v>
      </c>
      <c r="E200" s="142">
        <f t="shared" si="6"/>
        <v>4.4408440263660462E-2</v>
      </c>
      <c r="F200" s="143"/>
      <c r="G200" s="148" t="s">
        <v>18</v>
      </c>
      <c r="H200" s="140">
        <v>1020.845</v>
      </c>
      <c r="I200" s="141">
        <v>3200.86</v>
      </c>
      <c r="J200" s="145">
        <v>4370.4560000000001</v>
      </c>
      <c r="K200" s="146">
        <f t="shared" si="7"/>
        <v>0.76642139859090208</v>
      </c>
      <c r="L200" s="147">
        <f t="shared" si="8"/>
        <v>0.732385819694787</v>
      </c>
    </row>
    <row r="201" spans="2:12" ht="15" x14ac:dyDescent="0.2">
      <c r="B201" s="149" t="s">
        <v>55</v>
      </c>
      <c r="C201" s="140">
        <v>8711.9169999999995</v>
      </c>
      <c r="D201" s="141">
        <v>340.47699999999998</v>
      </c>
      <c r="E201" s="142">
        <f t="shared" si="6"/>
        <v>3.7611818486910753E-2</v>
      </c>
      <c r="F201" s="143"/>
      <c r="G201" s="149" t="s">
        <v>55</v>
      </c>
      <c r="H201" s="140">
        <v>2254.9160000000002</v>
      </c>
      <c r="I201" s="141">
        <v>8711.9169999999995</v>
      </c>
      <c r="J201" s="145">
        <v>11307.31</v>
      </c>
      <c r="K201" s="146">
        <f t="shared" si="7"/>
        <v>0.80057891753210986</v>
      </c>
      <c r="L201" s="147">
        <f t="shared" si="8"/>
        <v>0.77046768860144454</v>
      </c>
    </row>
    <row r="202" spans="2:12" ht="15" x14ac:dyDescent="0.2">
      <c r="B202" s="150" t="s">
        <v>90</v>
      </c>
      <c r="C202" s="151">
        <v>10011.65</v>
      </c>
      <c r="D202" s="152">
        <v>440.964</v>
      </c>
      <c r="E202" s="153">
        <f t="shared" si="6"/>
        <v>4.2186959166386512E-2</v>
      </c>
      <c r="F202" s="154"/>
      <c r="G202" s="155" t="s">
        <v>91</v>
      </c>
      <c r="H202" s="151">
        <v>3085.567</v>
      </c>
      <c r="I202" s="152">
        <v>9851.0529999999999</v>
      </c>
      <c r="J202" s="156">
        <v>13366.893</v>
      </c>
      <c r="K202" s="157">
        <f t="shared" si="7"/>
        <v>0.76916348473800167</v>
      </c>
      <c r="L202" s="158">
        <f t="shared" si="8"/>
        <v>0.73697402979136584</v>
      </c>
    </row>
    <row r="203" spans="2:12" ht="15" x14ac:dyDescent="0.2">
      <c r="B203" s="159" t="s">
        <v>140</v>
      </c>
      <c r="C203" s="140">
        <v>3022.1619999999998</v>
      </c>
      <c r="D203" s="141">
        <v>145.51</v>
      </c>
      <c r="E203" s="142">
        <f t="shared" si="6"/>
        <v>4.5935942862771147E-2</v>
      </c>
      <c r="F203" s="143"/>
      <c r="G203" s="159" t="s">
        <v>140</v>
      </c>
      <c r="H203" s="140">
        <v>982.03499999999997</v>
      </c>
      <c r="I203" s="141">
        <v>3022.1619999999998</v>
      </c>
      <c r="J203" s="145">
        <v>4149.7070000000003</v>
      </c>
      <c r="K203" s="146">
        <f t="shared" si="7"/>
        <v>0.76334835206437468</v>
      </c>
      <c r="L203" s="147">
        <f t="shared" si="8"/>
        <v>0.72828322577955495</v>
      </c>
    </row>
    <row r="204" spans="2:12" ht="15" x14ac:dyDescent="0.2">
      <c r="B204" s="160" t="s">
        <v>55</v>
      </c>
      <c r="C204" s="140">
        <v>7743.5</v>
      </c>
      <c r="D204" s="141">
        <v>321.74900000000002</v>
      </c>
      <c r="E204" s="142">
        <f t="shared" si="6"/>
        <v>3.9893250660952936E-2</v>
      </c>
      <c r="F204" s="143"/>
      <c r="G204" s="160" t="s">
        <v>55</v>
      </c>
      <c r="H204" s="140">
        <v>2060.819</v>
      </c>
      <c r="I204" s="141">
        <v>7743.5</v>
      </c>
      <c r="J204" s="145">
        <v>10126.067999999999</v>
      </c>
      <c r="K204" s="146">
        <f t="shared" si="7"/>
        <v>0.79648378817918275</v>
      </c>
      <c r="L204" s="147">
        <f t="shared" si="8"/>
        <v>0.76470946076996527</v>
      </c>
    </row>
    <row r="205" spans="2:12" ht="15" x14ac:dyDescent="0.2">
      <c r="B205" s="161" t="s">
        <v>0</v>
      </c>
      <c r="C205" s="140">
        <v>5289.8029999999999</v>
      </c>
      <c r="D205" s="141">
        <v>293.173</v>
      </c>
      <c r="E205" s="142">
        <f t="shared" si="6"/>
        <v>5.2511957780223308E-2</v>
      </c>
      <c r="F205" s="154"/>
      <c r="G205" s="159" t="s">
        <v>30</v>
      </c>
      <c r="H205" s="140">
        <v>1958.8620000000001</v>
      </c>
      <c r="I205" s="141">
        <v>5207.1499999999996</v>
      </c>
      <c r="J205" s="145">
        <v>7449.643</v>
      </c>
      <c r="K205" s="146">
        <f t="shared" si="7"/>
        <v>0.73705290307199955</v>
      </c>
      <c r="L205" s="147">
        <f t="shared" si="8"/>
        <v>0.69897980346172284</v>
      </c>
    </row>
    <row r="206" spans="2:12" ht="15" x14ac:dyDescent="0.2">
      <c r="B206" s="161" t="s">
        <v>1</v>
      </c>
      <c r="C206" s="140">
        <v>3217.7669999999998</v>
      </c>
      <c r="D206" s="141">
        <v>98.36</v>
      </c>
      <c r="E206" s="142">
        <f t="shared" si="6"/>
        <v>2.9661107671690501E-2</v>
      </c>
      <c r="F206" s="154"/>
      <c r="G206" s="159" t="s">
        <v>31</v>
      </c>
      <c r="H206" s="140">
        <v>788.41300000000001</v>
      </c>
      <c r="I206" s="141">
        <v>3161.4789999999998</v>
      </c>
      <c r="J206" s="145">
        <v>4047.1030000000001</v>
      </c>
      <c r="K206" s="146">
        <f t="shared" si="7"/>
        <v>0.80519077473442113</v>
      </c>
      <c r="L206" s="147">
        <f t="shared" si="8"/>
        <v>0.7811708770446415</v>
      </c>
    </row>
    <row r="207" spans="2:12" ht="15" x14ac:dyDescent="0.2">
      <c r="B207" s="161" t="s">
        <v>5</v>
      </c>
      <c r="C207" s="140">
        <v>1504.08</v>
      </c>
      <c r="D207" s="141">
        <v>49.430999999999997</v>
      </c>
      <c r="E207" s="142">
        <f t="shared" si="6"/>
        <v>3.1818892817624081E-2</v>
      </c>
      <c r="F207" s="154"/>
      <c r="G207" s="159" t="s">
        <v>32</v>
      </c>
      <c r="H207" s="140">
        <v>338.29199999999997</v>
      </c>
      <c r="I207" s="141">
        <v>1482.424</v>
      </c>
      <c r="J207" s="145">
        <v>1870.1469999999999</v>
      </c>
      <c r="K207" s="146">
        <f t="shared" si="7"/>
        <v>0.81910940690758538</v>
      </c>
      <c r="L207" s="147">
        <f t="shared" si="8"/>
        <v>0.79267779484714307</v>
      </c>
    </row>
    <row r="208" spans="2:12" ht="15" x14ac:dyDescent="0.2">
      <c r="B208" s="162" t="s">
        <v>88</v>
      </c>
      <c r="C208" s="151">
        <v>1193.4449999999999</v>
      </c>
      <c r="D208" s="152">
        <v>24.324000000000002</v>
      </c>
      <c r="E208" s="153">
        <f t="shared" si="6"/>
        <v>1.9974231566085195E-2</v>
      </c>
      <c r="F208" s="154"/>
      <c r="G208" s="150" t="s">
        <v>89</v>
      </c>
      <c r="H208" s="151">
        <v>247.01499999999999</v>
      </c>
      <c r="I208" s="152">
        <v>1150.4559999999999</v>
      </c>
      <c r="J208" s="156">
        <v>1419.82</v>
      </c>
      <c r="K208" s="191">
        <f t="shared" si="7"/>
        <v>0.82602372131678659</v>
      </c>
      <c r="L208" s="158">
        <f t="shared" si="8"/>
        <v>0.81028299361890943</v>
      </c>
    </row>
    <row r="209" spans="2:12" ht="16" thickBot="1" x14ac:dyDescent="0.25">
      <c r="B209" s="214" t="s">
        <v>55</v>
      </c>
      <c r="C209" s="193">
        <v>968.41700000000003</v>
      </c>
      <c r="D209" s="215">
        <v>18.728000000000002</v>
      </c>
      <c r="E209" s="194">
        <f>D209/(C209+D209)</f>
        <v>1.8971883563205002E-2</v>
      </c>
      <c r="F209" s="216"/>
      <c r="G209" s="214" t="s">
        <v>55</v>
      </c>
      <c r="H209" s="193">
        <v>194.09700000000001</v>
      </c>
      <c r="I209" s="215">
        <v>968.41700000000003</v>
      </c>
      <c r="J209" s="220">
        <v>1181.242</v>
      </c>
      <c r="K209" s="217">
        <f t="shared" si="7"/>
        <v>0.83568396653691623</v>
      </c>
      <c r="L209" s="195">
        <f t="shared" si="8"/>
        <v>0.81982946762814057</v>
      </c>
    </row>
    <row r="210" spans="2:12" ht="54.75" customHeight="1" x14ac:dyDescent="0.15">
      <c r="B210" s="383" t="s">
        <v>174</v>
      </c>
      <c r="C210" s="384"/>
      <c r="D210" s="384"/>
      <c r="E210" s="384"/>
      <c r="F210" s="384"/>
      <c r="G210" s="384"/>
      <c r="H210" s="384"/>
      <c r="I210" s="384"/>
      <c r="J210" s="384"/>
      <c r="K210" s="384"/>
      <c r="L210" s="384"/>
    </row>
    <row r="211" spans="2:12" ht="15" x14ac:dyDescent="0.15">
      <c r="B211" s="48" t="s">
        <v>169</v>
      </c>
      <c r="C211" s="42"/>
      <c r="D211" s="42"/>
      <c r="E211" s="42"/>
      <c r="F211" s="49"/>
      <c r="G211" s="49"/>
      <c r="H211" s="42"/>
      <c r="I211" s="42"/>
      <c r="J211" s="42"/>
      <c r="K211" s="42"/>
      <c r="L211" s="42"/>
    </row>
    <row r="212" spans="2:12" ht="15" x14ac:dyDescent="0.15">
      <c r="B212" s="48" t="s">
        <v>170</v>
      </c>
      <c r="C212" s="42"/>
      <c r="D212" s="42"/>
      <c r="E212" s="42"/>
      <c r="F212" s="49"/>
      <c r="G212" s="49"/>
      <c r="H212" s="42"/>
      <c r="I212" s="42"/>
      <c r="J212" s="42"/>
      <c r="K212" s="42"/>
      <c r="L212" s="42"/>
    </row>
    <row r="213" spans="2:12" ht="15" x14ac:dyDescent="0.15">
      <c r="B213" s="50" t="s">
        <v>171</v>
      </c>
      <c r="C213" s="42"/>
      <c r="D213" s="42"/>
      <c r="E213" s="42"/>
      <c r="F213" s="49"/>
      <c r="G213" s="49"/>
      <c r="H213" s="42"/>
      <c r="I213" s="42"/>
      <c r="J213" s="42"/>
      <c r="K213" s="42"/>
      <c r="L213" s="42"/>
    </row>
    <row r="214" spans="2:12" ht="15" x14ac:dyDescent="0.15">
      <c r="B214" s="50" t="s">
        <v>172</v>
      </c>
      <c r="C214" s="36"/>
      <c r="D214" s="36"/>
      <c r="E214" s="36"/>
      <c r="F214" s="51"/>
      <c r="G214" s="51"/>
      <c r="H214" s="36"/>
      <c r="I214" s="36"/>
      <c r="J214" s="36"/>
      <c r="K214" s="52"/>
      <c r="L214" s="36"/>
    </row>
    <row r="215" spans="2:12" x14ac:dyDescent="0.15">
      <c r="B215" s="170"/>
      <c r="C215" s="36"/>
      <c r="D215" s="36"/>
      <c r="E215" s="36"/>
      <c r="F215" s="51"/>
      <c r="G215" s="51"/>
      <c r="H215" s="36"/>
      <c r="I215" s="36"/>
      <c r="J215" s="36"/>
      <c r="K215" s="36"/>
      <c r="L215" s="36"/>
    </row>
    <row r="216" spans="2:12" x14ac:dyDescent="0.15">
      <c r="B216" s="36"/>
      <c r="C216" s="36"/>
      <c r="D216" s="36"/>
      <c r="E216" s="36"/>
      <c r="F216" s="51"/>
      <c r="G216" s="51"/>
      <c r="H216" s="36"/>
      <c r="I216" s="36"/>
      <c r="J216" s="36"/>
      <c r="K216" s="36"/>
      <c r="L216" s="36"/>
    </row>
  </sheetData>
  <mergeCells count="4">
    <mergeCell ref="B2:L2"/>
    <mergeCell ref="B3:L3"/>
    <mergeCell ref="B4:L4"/>
    <mergeCell ref="B210:L210"/>
  </mergeCells>
  <pageMargins left="0.39" right="0.17" top="0.43" bottom="0.17" header="0.5" footer="0.5"/>
  <pageSetup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9" tint="-0.249977111117893"/>
  </sheetPr>
  <dimension ref="B1:M216"/>
  <sheetViews>
    <sheetView zoomScaleNormal="100" workbookViewId="0"/>
  </sheetViews>
  <sheetFormatPr baseColWidth="10" defaultColWidth="9.1640625" defaultRowHeight="13" x14ac:dyDescent="0.15"/>
  <cols>
    <col min="1" max="1" width="9.1640625" style="36"/>
    <col min="2" max="2" width="27.1640625" style="36" customWidth="1"/>
    <col min="3" max="3" width="10.83203125" style="36" bestFit="1" customWidth="1"/>
    <col min="4" max="5" width="12.33203125" style="36" bestFit="1" customWidth="1"/>
    <col min="6" max="6" width="0.33203125" style="36" customWidth="1"/>
    <col min="7" max="7" width="27.6640625" style="36" bestFit="1" customWidth="1"/>
    <col min="8" max="8" width="13.33203125" style="36" bestFit="1" customWidth="1"/>
    <col min="9" max="9" width="11.6640625" style="36" customWidth="1"/>
    <col min="10" max="10" width="12.6640625" style="36" bestFit="1" customWidth="1"/>
    <col min="11" max="11" width="13" style="36" customWidth="1"/>
    <col min="12" max="12" width="12.33203125" style="36" bestFit="1" customWidth="1"/>
    <col min="13" max="16384" width="9.1640625" style="36"/>
  </cols>
  <sheetData>
    <row r="1" spans="2:13" ht="8.25" customHeight="1" thickBot="1" x14ac:dyDescent="0.2">
      <c r="F1" s="51"/>
      <c r="G1" s="51"/>
      <c r="H1" s="42"/>
    </row>
    <row r="2" spans="2:13" ht="23.25" customHeight="1" x14ac:dyDescent="0.25">
      <c r="B2" s="377" t="s">
        <v>96</v>
      </c>
      <c r="C2" s="378"/>
      <c r="D2" s="378"/>
      <c r="E2" s="378"/>
      <c r="F2" s="378"/>
      <c r="G2" s="378"/>
      <c r="H2" s="378"/>
      <c r="I2" s="378"/>
      <c r="J2" s="378"/>
      <c r="K2" s="378"/>
      <c r="L2" s="379"/>
    </row>
    <row r="3" spans="2:13" ht="23.25" customHeight="1" x14ac:dyDescent="0.25">
      <c r="B3" s="380" t="s">
        <v>97</v>
      </c>
      <c r="C3" s="381"/>
      <c r="D3" s="381"/>
      <c r="E3" s="381"/>
      <c r="F3" s="381"/>
      <c r="G3" s="381"/>
      <c r="H3" s="381"/>
      <c r="I3" s="381"/>
      <c r="J3" s="381"/>
      <c r="K3" s="381"/>
      <c r="L3" s="382"/>
    </row>
    <row r="4" spans="2:13" ht="23.25" customHeight="1" thickBot="1" x14ac:dyDescent="0.3">
      <c r="B4" s="380" t="s">
        <v>93</v>
      </c>
      <c r="C4" s="381"/>
      <c r="D4" s="381"/>
      <c r="E4" s="381"/>
      <c r="F4" s="381"/>
      <c r="G4" s="381"/>
      <c r="H4" s="381"/>
      <c r="I4" s="381"/>
      <c r="J4" s="381"/>
      <c r="K4" s="381"/>
      <c r="L4" s="382"/>
    </row>
    <row r="5" spans="2:13" ht="45" thickBot="1" x14ac:dyDescent="0.2">
      <c r="B5" s="123"/>
      <c r="C5" s="124" t="s">
        <v>3</v>
      </c>
      <c r="D5" s="125" t="s">
        <v>4</v>
      </c>
      <c r="E5" s="126" t="s">
        <v>17</v>
      </c>
      <c r="F5" s="127"/>
      <c r="G5" s="128"/>
      <c r="H5" s="47" t="s">
        <v>27</v>
      </c>
      <c r="I5" s="47" t="s">
        <v>3</v>
      </c>
      <c r="J5" s="129" t="s">
        <v>28</v>
      </c>
      <c r="K5" s="46" t="s">
        <v>25</v>
      </c>
      <c r="L5" s="129" t="s">
        <v>26</v>
      </c>
    </row>
    <row r="6" spans="2:13" ht="15.75" customHeight="1" thickBot="1" x14ac:dyDescent="0.25">
      <c r="B6" s="200" t="s">
        <v>2</v>
      </c>
      <c r="C6" s="201">
        <v>137613.00700000001</v>
      </c>
      <c r="D6" s="202">
        <v>5250.7110000000002</v>
      </c>
      <c r="E6" s="203">
        <f t="shared" ref="E6:E74" si="0">D6/(C6+D6)</f>
        <v>3.6753285393286483E-2</v>
      </c>
      <c r="F6" s="204"/>
      <c r="G6" s="190" t="s">
        <v>21</v>
      </c>
      <c r="H6" s="201">
        <v>36617.281999999999</v>
      </c>
      <c r="I6" s="202">
        <v>130708.878</v>
      </c>
      <c r="J6" s="205">
        <v>172026.715</v>
      </c>
      <c r="K6" s="218">
        <f>(J6-H6)/J6</f>
        <v>0.78714188665405826</v>
      </c>
      <c r="L6" s="206">
        <f>I6/J6</f>
        <v>0.7598173225594641</v>
      </c>
    </row>
    <row r="7" spans="2:13" ht="15" x14ac:dyDescent="0.2">
      <c r="B7" s="207" t="s">
        <v>84</v>
      </c>
      <c r="C7" s="208">
        <v>2638.9789999999998</v>
      </c>
      <c r="D7" s="209">
        <v>433.66500000000002</v>
      </c>
      <c r="E7" s="210">
        <f t="shared" si="0"/>
        <v>0.14113740478883985</v>
      </c>
      <c r="F7" s="211"/>
      <c r="G7" s="144" t="s">
        <v>54</v>
      </c>
      <c r="H7" s="208">
        <v>4878.2370000000001</v>
      </c>
      <c r="I7" s="209">
        <v>2638.9789999999998</v>
      </c>
      <c r="J7" s="212">
        <v>7950.8810000000003</v>
      </c>
      <c r="K7" s="219">
        <f t="shared" ref="K7:K75" si="1">(J7-H7)/J7</f>
        <v>0.38645327480061648</v>
      </c>
      <c r="L7" s="213">
        <f t="shared" ref="L7:L75" si="2">I7/J7</f>
        <v>0.33191026252310901</v>
      </c>
      <c r="M7" s="260"/>
    </row>
    <row r="8" spans="2:13" ht="15" x14ac:dyDescent="0.2">
      <c r="B8" s="139" t="s">
        <v>140</v>
      </c>
      <c r="C8" s="140">
        <v>32759.636999999999</v>
      </c>
      <c r="D8" s="141">
        <v>2070.357</v>
      </c>
      <c r="E8" s="142">
        <f t="shared" si="0"/>
        <v>5.9441784572228179E-2</v>
      </c>
      <c r="F8" s="143"/>
      <c r="G8" s="148" t="s">
        <v>18</v>
      </c>
      <c r="H8" s="140">
        <v>10174.334999999999</v>
      </c>
      <c r="I8" s="141">
        <v>32759.636999999999</v>
      </c>
      <c r="J8" s="145">
        <v>45004.328999999998</v>
      </c>
      <c r="K8" s="199">
        <f t="shared" si="1"/>
        <v>0.77392541504173962</v>
      </c>
      <c r="L8" s="147">
        <f t="shared" si="2"/>
        <v>0.72792190724585626</v>
      </c>
    </row>
    <row r="9" spans="2:13" ht="15" x14ac:dyDescent="0.2">
      <c r="B9" s="149" t="s">
        <v>55</v>
      </c>
      <c r="C9" s="140">
        <v>98836.028999999995</v>
      </c>
      <c r="D9" s="141">
        <v>2880.7350000000001</v>
      </c>
      <c r="E9" s="142">
        <f t="shared" si="0"/>
        <v>2.832114281575061E-2</v>
      </c>
      <c r="F9" s="143"/>
      <c r="G9" s="149" t="s">
        <v>55</v>
      </c>
      <c r="H9" s="140">
        <v>19389.787</v>
      </c>
      <c r="I9" s="141">
        <v>98836.028999999995</v>
      </c>
      <c r="J9" s="145">
        <v>121106.55100000001</v>
      </c>
      <c r="K9" s="199">
        <f t="shared" si="1"/>
        <v>0.83989481295689783</v>
      </c>
      <c r="L9" s="147">
        <f t="shared" si="2"/>
        <v>0.81610803200893722</v>
      </c>
    </row>
    <row r="10" spans="2:13" ht="15" x14ac:dyDescent="0.2">
      <c r="B10" s="150" t="s">
        <v>90</v>
      </c>
      <c r="C10" s="151">
        <v>96857.614000000001</v>
      </c>
      <c r="D10" s="152">
        <v>4229.6360000000004</v>
      </c>
      <c r="E10" s="153">
        <f t="shared" si="0"/>
        <v>4.184143895496218E-2</v>
      </c>
      <c r="F10" s="154"/>
      <c r="G10" s="155" t="s">
        <v>91</v>
      </c>
      <c r="H10" s="151">
        <v>30755.909999999996</v>
      </c>
      <c r="I10" s="152">
        <v>93724.650999999998</v>
      </c>
      <c r="J10" s="156">
        <v>128614.007</v>
      </c>
      <c r="K10" s="191">
        <f t="shared" si="1"/>
        <v>0.76086655942536652</v>
      </c>
      <c r="L10" s="158">
        <f t="shared" si="2"/>
        <v>0.72872817810582635</v>
      </c>
    </row>
    <row r="11" spans="2:13" ht="15" x14ac:dyDescent="0.2">
      <c r="B11" s="159" t="s">
        <v>140</v>
      </c>
      <c r="C11" s="140">
        <v>26174.716</v>
      </c>
      <c r="D11" s="141">
        <v>1936.789</v>
      </c>
      <c r="E11" s="142">
        <f t="shared" si="0"/>
        <v>6.8896667040772089E-2</v>
      </c>
      <c r="F11" s="143"/>
      <c r="G11" s="159" t="s">
        <v>140</v>
      </c>
      <c r="H11" s="140">
        <v>9238.9619999999995</v>
      </c>
      <c r="I11" s="141">
        <v>26174.716</v>
      </c>
      <c r="J11" s="145">
        <v>37350.466999999997</v>
      </c>
      <c r="K11" s="199">
        <f t="shared" si="1"/>
        <v>0.75264132574299536</v>
      </c>
      <c r="L11" s="147">
        <f t="shared" si="2"/>
        <v>0.70078684692215498</v>
      </c>
    </row>
    <row r="12" spans="2:13" ht="15" x14ac:dyDescent="0.2">
      <c r="B12" s="160" t="s">
        <v>55</v>
      </c>
      <c r="C12" s="140">
        <v>67753.837</v>
      </c>
      <c r="D12" s="141">
        <v>2436.1869999999999</v>
      </c>
      <c r="E12" s="142">
        <f t="shared" si="0"/>
        <v>3.4708450876152992E-2</v>
      </c>
      <c r="F12" s="143"/>
      <c r="G12" s="160" t="s">
        <v>55</v>
      </c>
      <c r="H12" s="140">
        <v>15499.424000000001</v>
      </c>
      <c r="I12" s="141">
        <v>67753.837</v>
      </c>
      <c r="J12" s="145">
        <v>85689.448000000004</v>
      </c>
      <c r="K12" s="199">
        <f t="shared" si="1"/>
        <v>0.81912097274800977</v>
      </c>
      <c r="L12" s="147">
        <f t="shared" si="2"/>
        <v>0.79069055270375876</v>
      </c>
    </row>
    <row r="13" spans="2:13" ht="15" x14ac:dyDescent="0.2">
      <c r="B13" s="161" t="s">
        <v>0</v>
      </c>
      <c r="C13" s="140">
        <v>14495.966</v>
      </c>
      <c r="D13" s="141">
        <v>1250.3869999999999</v>
      </c>
      <c r="E13" s="142">
        <f t="shared" si="0"/>
        <v>7.9408038166043901E-2</v>
      </c>
      <c r="F13" s="154"/>
      <c r="G13" s="159" t="s">
        <v>30</v>
      </c>
      <c r="H13" s="140">
        <v>8803.7739999999994</v>
      </c>
      <c r="I13" s="141">
        <v>13724.174000000001</v>
      </c>
      <c r="J13" s="145">
        <v>23747.94</v>
      </c>
      <c r="K13" s="199">
        <f t="shared" si="1"/>
        <v>0.62928262409286873</v>
      </c>
      <c r="L13" s="147">
        <f t="shared" si="2"/>
        <v>0.57791008399044308</v>
      </c>
    </row>
    <row r="14" spans="2:13" ht="15" x14ac:dyDescent="0.2">
      <c r="B14" s="161" t="s">
        <v>1</v>
      </c>
      <c r="C14" s="140">
        <v>42771.154000000002</v>
      </c>
      <c r="D14" s="141">
        <v>1867.5319999999999</v>
      </c>
      <c r="E14" s="142">
        <f t="shared" si="0"/>
        <v>4.1836625746555348E-2</v>
      </c>
      <c r="F14" s="154"/>
      <c r="G14" s="159" t="s">
        <v>31</v>
      </c>
      <c r="H14" s="140">
        <v>12272.540999999999</v>
      </c>
      <c r="I14" s="141">
        <v>41378.811999999998</v>
      </c>
      <c r="J14" s="145">
        <v>55475.839</v>
      </c>
      <c r="K14" s="199">
        <f t="shared" si="1"/>
        <v>0.77877682931483028</v>
      </c>
      <c r="L14" s="147">
        <f t="shared" si="2"/>
        <v>0.74588889047716789</v>
      </c>
    </row>
    <row r="15" spans="2:13" ht="15" x14ac:dyDescent="0.2">
      <c r="B15" s="161" t="s">
        <v>5</v>
      </c>
      <c r="C15" s="140">
        <v>39590.493999999999</v>
      </c>
      <c r="D15" s="141">
        <v>1111.7170000000001</v>
      </c>
      <c r="E15" s="142">
        <f t="shared" si="0"/>
        <v>2.7313430221272261E-2</v>
      </c>
      <c r="F15" s="154"/>
      <c r="G15" s="159" t="s">
        <v>32</v>
      </c>
      <c r="H15" s="140">
        <v>9679.5949999999993</v>
      </c>
      <c r="I15" s="141">
        <v>38621.665000000001</v>
      </c>
      <c r="J15" s="145">
        <v>49390.228000000003</v>
      </c>
      <c r="K15" s="199">
        <f t="shared" si="1"/>
        <v>0.8040180134418492</v>
      </c>
      <c r="L15" s="147">
        <f t="shared" si="2"/>
        <v>0.78196976535520346</v>
      </c>
    </row>
    <row r="16" spans="2:13" ht="15" x14ac:dyDescent="0.2">
      <c r="B16" s="162" t="s">
        <v>88</v>
      </c>
      <c r="C16" s="151">
        <v>38116.413999999997</v>
      </c>
      <c r="D16" s="152">
        <v>587.41</v>
      </c>
      <c r="E16" s="153">
        <f t="shared" si="0"/>
        <v>1.5177053306153933E-2</v>
      </c>
      <c r="F16" s="154"/>
      <c r="G16" s="150" t="s">
        <v>89</v>
      </c>
      <c r="H16" s="151">
        <v>5861.3720000000003</v>
      </c>
      <c r="I16" s="152">
        <v>36984.226999999999</v>
      </c>
      <c r="J16" s="156">
        <v>43412.707999999999</v>
      </c>
      <c r="K16" s="191">
        <f t="shared" si="1"/>
        <v>0.86498487954264447</v>
      </c>
      <c r="L16" s="158">
        <f t="shared" si="2"/>
        <v>0.85192167694307386</v>
      </c>
    </row>
    <row r="17" spans="2:12" ht="16" thickBot="1" x14ac:dyDescent="0.25">
      <c r="B17" s="214" t="s">
        <v>55</v>
      </c>
      <c r="C17" s="193">
        <v>31082.191999999999</v>
      </c>
      <c r="D17" s="215">
        <v>444.548</v>
      </c>
      <c r="E17" s="194">
        <f t="shared" si="0"/>
        <v>1.4100665022771146E-2</v>
      </c>
      <c r="F17" s="216"/>
      <c r="G17" s="214" t="s">
        <v>55</v>
      </c>
      <c r="H17" s="193">
        <v>3890.3629999999998</v>
      </c>
      <c r="I17" s="215">
        <v>31082.191999999999</v>
      </c>
      <c r="J17" s="220">
        <v>35417.103000000003</v>
      </c>
      <c r="K17" s="217">
        <f t="shared" si="1"/>
        <v>0.89015580975101205</v>
      </c>
      <c r="L17" s="195">
        <f t="shared" si="2"/>
        <v>0.8776040208596394</v>
      </c>
    </row>
    <row r="18" spans="2:12" ht="16" thickBot="1" x14ac:dyDescent="0.25">
      <c r="B18" s="196" t="s">
        <v>39</v>
      </c>
      <c r="C18" s="163">
        <v>118815.984</v>
      </c>
      <c r="D18" s="164">
        <v>4461.4769999999999</v>
      </c>
      <c r="E18" s="165">
        <f t="shared" si="0"/>
        <v>3.6190532833897351E-2</v>
      </c>
      <c r="F18" s="197"/>
      <c r="G18" s="198" t="s">
        <v>40</v>
      </c>
      <c r="H18" s="163">
        <v>30543.093000000001</v>
      </c>
      <c r="I18" s="164">
        <v>112452.927</v>
      </c>
      <c r="J18" s="166">
        <v>146943.47200000001</v>
      </c>
      <c r="K18" s="167">
        <f t="shared" si="1"/>
        <v>0.79214392729198624</v>
      </c>
      <c r="L18" s="168">
        <f t="shared" si="2"/>
        <v>0.765280182028093</v>
      </c>
    </row>
    <row r="19" spans="2:12" ht="15" x14ac:dyDescent="0.2">
      <c r="B19" s="207" t="s">
        <v>84</v>
      </c>
      <c r="C19" s="140">
        <v>2464.201</v>
      </c>
      <c r="D19" s="141">
        <v>414.46499999999997</v>
      </c>
      <c r="E19" s="142">
        <f t="shared" si="0"/>
        <v>0.14397814821170637</v>
      </c>
      <c r="F19" s="143"/>
      <c r="G19" s="144" t="s">
        <v>54</v>
      </c>
      <c r="H19" s="140">
        <v>4427.0230000000001</v>
      </c>
      <c r="I19" s="141">
        <v>2464.201</v>
      </c>
      <c r="J19" s="145">
        <v>7305.6890000000003</v>
      </c>
      <c r="K19" s="146">
        <f t="shared" si="1"/>
        <v>0.39403073413062067</v>
      </c>
      <c r="L19" s="147">
        <f t="shared" si="2"/>
        <v>0.33729891869199469</v>
      </c>
    </row>
    <row r="20" spans="2:12" ht="15" x14ac:dyDescent="0.2">
      <c r="B20" s="139" t="s">
        <v>140</v>
      </c>
      <c r="C20" s="140">
        <v>27910.478999999999</v>
      </c>
      <c r="D20" s="141">
        <v>1777.376</v>
      </c>
      <c r="E20" s="142">
        <f t="shared" si="0"/>
        <v>5.986879146371471E-2</v>
      </c>
      <c r="F20" s="143"/>
      <c r="G20" s="148" t="s">
        <v>18</v>
      </c>
      <c r="H20" s="140">
        <v>8185.3159999999998</v>
      </c>
      <c r="I20" s="141">
        <v>27910.478999999999</v>
      </c>
      <c r="J20" s="145">
        <v>37873.171000000002</v>
      </c>
      <c r="K20" s="146">
        <f t="shared" si="1"/>
        <v>0.78387560946507495</v>
      </c>
      <c r="L20" s="147">
        <f t="shared" si="2"/>
        <v>0.736945924068518</v>
      </c>
    </row>
    <row r="21" spans="2:12" ht="15" x14ac:dyDescent="0.2">
      <c r="B21" s="149" t="s">
        <v>55</v>
      </c>
      <c r="C21" s="140">
        <v>84530.225000000006</v>
      </c>
      <c r="D21" s="141">
        <v>2367.9059999999999</v>
      </c>
      <c r="E21" s="142">
        <f t="shared" si="0"/>
        <v>2.7249216671875253E-2</v>
      </c>
      <c r="F21" s="143"/>
      <c r="G21" s="149" t="s">
        <v>55</v>
      </c>
      <c r="H21" s="140">
        <v>15714.413</v>
      </c>
      <c r="I21" s="141">
        <v>84530.225000000006</v>
      </c>
      <c r="J21" s="145">
        <v>102612.54399999999</v>
      </c>
      <c r="K21" s="146">
        <f t="shared" si="1"/>
        <v>0.84685680339432967</v>
      </c>
      <c r="L21" s="147">
        <f t="shared" si="2"/>
        <v>0.823780618868586</v>
      </c>
    </row>
    <row r="22" spans="2:12" ht="15" x14ac:dyDescent="0.2">
      <c r="B22" s="150" t="s">
        <v>90</v>
      </c>
      <c r="C22" s="151">
        <v>83292.205000000002</v>
      </c>
      <c r="D22" s="152">
        <v>3564.866</v>
      </c>
      <c r="E22" s="153">
        <f t="shared" si="0"/>
        <v>4.1042899086477368E-2</v>
      </c>
      <c r="F22" s="154"/>
      <c r="G22" s="155" t="s">
        <v>91</v>
      </c>
      <c r="H22" s="151">
        <v>25855</v>
      </c>
      <c r="I22" s="152">
        <v>80431.925000000003</v>
      </c>
      <c r="J22" s="156">
        <v>109770.25</v>
      </c>
      <c r="K22" s="157">
        <f t="shared" si="1"/>
        <v>0.76446259346225409</v>
      </c>
      <c r="L22" s="158">
        <f t="shared" si="2"/>
        <v>0.73272972412834991</v>
      </c>
    </row>
    <row r="23" spans="2:12" ht="15" x14ac:dyDescent="0.2">
      <c r="B23" s="159" t="s">
        <v>140</v>
      </c>
      <c r="C23" s="140">
        <v>22237.237000000001</v>
      </c>
      <c r="D23" s="141">
        <v>1674.6869999999999</v>
      </c>
      <c r="E23" s="142">
        <f t="shared" si="0"/>
        <v>7.0035644141391545E-2</v>
      </c>
      <c r="F23" s="143"/>
      <c r="G23" s="159" t="s">
        <v>140</v>
      </c>
      <c r="H23" s="140">
        <v>7536.2650000000003</v>
      </c>
      <c r="I23" s="141">
        <v>22237.237000000001</v>
      </c>
      <c r="J23" s="145">
        <v>31448.188999999998</v>
      </c>
      <c r="K23" s="146">
        <f t="shared" si="1"/>
        <v>0.76035933261530575</v>
      </c>
      <c r="L23" s="147">
        <f t="shared" si="2"/>
        <v>0.7071070769766743</v>
      </c>
    </row>
    <row r="24" spans="2:12" ht="15" x14ac:dyDescent="0.2">
      <c r="B24" s="160" t="s">
        <v>55</v>
      </c>
      <c r="C24" s="140">
        <v>57676.27</v>
      </c>
      <c r="D24" s="141">
        <v>1999.575</v>
      </c>
      <c r="E24" s="142">
        <f t="shared" si="0"/>
        <v>3.3507275850052899E-2</v>
      </c>
      <c r="F24" s="143"/>
      <c r="G24" s="160" t="s">
        <v>55</v>
      </c>
      <c r="H24" s="140">
        <v>12686.038</v>
      </c>
      <c r="I24" s="141">
        <v>57676.27</v>
      </c>
      <c r="J24" s="145">
        <v>72361.883000000002</v>
      </c>
      <c r="K24" s="146">
        <f t="shared" si="1"/>
        <v>0.824686181812046</v>
      </c>
      <c r="L24" s="147">
        <f t="shared" si="2"/>
        <v>0.79705319442834288</v>
      </c>
    </row>
    <row r="25" spans="2:12" ht="15" x14ac:dyDescent="0.2">
      <c r="B25" s="161" t="s">
        <v>0</v>
      </c>
      <c r="C25" s="140">
        <v>9002.08</v>
      </c>
      <c r="D25" s="141">
        <v>909.36199999999997</v>
      </c>
      <c r="E25" s="142">
        <f t="shared" si="0"/>
        <v>9.1748708210167604E-2</v>
      </c>
      <c r="F25" s="154"/>
      <c r="G25" s="159" t="s">
        <v>30</v>
      </c>
      <c r="H25" s="140">
        <v>6499.7619999999997</v>
      </c>
      <c r="I25" s="141">
        <v>8319.33</v>
      </c>
      <c r="J25" s="145">
        <v>15705.507</v>
      </c>
      <c r="K25" s="146">
        <f t="shared" si="1"/>
        <v>0.58614758504771602</v>
      </c>
      <c r="L25" s="147">
        <f t="shared" si="2"/>
        <v>0.52970782796123683</v>
      </c>
    </row>
    <row r="26" spans="2:12" ht="15" x14ac:dyDescent="0.2">
      <c r="B26" s="161" t="s">
        <v>1</v>
      </c>
      <c r="C26" s="140">
        <v>38051.892999999996</v>
      </c>
      <c r="D26" s="141">
        <v>1657.693</v>
      </c>
      <c r="E26" s="142">
        <f t="shared" si="0"/>
        <v>4.1745411296909521E-2</v>
      </c>
      <c r="F26" s="154"/>
      <c r="G26" s="159" t="s">
        <v>31</v>
      </c>
      <c r="H26" s="140">
        <v>10785.227999999999</v>
      </c>
      <c r="I26" s="141">
        <v>36745.855000000003</v>
      </c>
      <c r="J26" s="145">
        <v>49152.461000000003</v>
      </c>
      <c r="K26" s="146">
        <f t="shared" si="1"/>
        <v>0.78057603260190789</v>
      </c>
      <c r="L26" s="147">
        <f t="shared" si="2"/>
        <v>0.74758932212977092</v>
      </c>
    </row>
    <row r="27" spans="2:12" ht="15" x14ac:dyDescent="0.2">
      <c r="B27" s="161" t="s">
        <v>5</v>
      </c>
      <c r="C27" s="140">
        <v>36238.232000000004</v>
      </c>
      <c r="D27" s="141">
        <v>997.81100000000004</v>
      </c>
      <c r="E27" s="142">
        <f t="shared" si="0"/>
        <v>2.6796912872831303E-2</v>
      </c>
      <c r="F27" s="154"/>
      <c r="G27" s="159" t="s">
        <v>32</v>
      </c>
      <c r="H27" s="140">
        <v>8570.01</v>
      </c>
      <c r="I27" s="141">
        <v>35366.74</v>
      </c>
      <c r="J27" s="145">
        <v>44912.281999999999</v>
      </c>
      <c r="K27" s="146">
        <f t="shared" si="1"/>
        <v>0.80918337660954298</v>
      </c>
      <c r="L27" s="147">
        <f t="shared" si="2"/>
        <v>0.78746254754991074</v>
      </c>
    </row>
    <row r="28" spans="2:12" ht="15" x14ac:dyDescent="0.2">
      <c r="B28" s="162" t="s">
        <v>88</v>
      </c>
      <c r="C28" s="151">
        <v>33059.576999999997</v>
      </c>
      <c r="D28" s="152">
        <v>482.14600000000002</v>
      </c>
      <c r="E28" s="153">
        <f t="shared" si="0"/>
        <v>1.437451498839222E-2</v>
      </c>
      <c r="F28" s="154"/>
      <c r="G28" s="150" t="s">
        <v>89</v>
      </c>
      <c r="H28" s="151">
        <v>4688.0929999999998</v>
      </c>
      <c r="I28" s="152">
        <v>32021.002</v>
      </c>
      <c r="J28" s="156">
        <v>37173.222000000002</v>
      </c>
      <c r="K28" s="191">
        <f t="shared" si="1"/>
        <v>0.8738852123176194</v>
      </c>
      <c r="L28" s="158">
        <f t="shared" si="2"/>
        <v>0.86139969249907899</v>
      </c>
    </row>
    <row r="29" spans="2:12" ht="16" thickBot="1" x14ac:dyDescent="0.25">
      <c r="B29" s="214" t="s">
        <v>55</v>
      </c>
      <c r="C29" s="193">
        <v>26853.955000000002</v>
      </c>
      <c r="D29" s="215">
        <v>368.33100000000002</v>
      </c>
      <c r="E29" s="194">
        <f t="shared" si="0"/>
        <v>1.3530494830595785E-2</v>
      </c>
      <c r="F29" s="216"/>
      <c r="G29" s="214" t="s">
        <v>55</v>
      </c>
      <c r="H29" s="193">
        <v>3028.375</v>
      </c>
      <c r="I29" s="215">
        <v>26853.955000000002</v>
      </c>
      <c r="J29" s="220">
        <v>30250.661</v>
      </c>
      <c r="K29" s="217">
        <f t="shared" si="1"/>
        <v>0.89989061726618136</v>
      </c>
      <c r="L29" s="195">
        <f t="shared" si="2"/>
        <v>0.88771465192115973</v>
      </c>
    </row>
    <row r="30" spans="2:12" ht="16" thickBot="1" x14ac:dyDescent="0.25">
      <c r="B30" s="130" t="s">
        <v>56</v>
      </c>
      <c r="C30" s="131">
        <v>62149.521000000001</v>
      </c>
      <c r="D30" s="132">
        <v>2433.1729999999998</v>
      </c>
      <c r="E30" s="133">
        <f t="shared" si="0"/>
        <v>3.7675309735453272E-2</v>
      </c>
      <c r="F30" s="134"/>
      <c r="G30" s="135" t="s">
        <v>57</v>
      </c>
      <c r="H30" s="131">
        <v>10554.619000000001</v>
      </c>
      <c r="I30" s="132">
        <v>58784.758000000002</v>
      </c>
      <c r="J30" s="136">
        <v>71460.828999999998</v>
      </c>
      <c r="K30" s="137">
        <f t="shared" si="1"/>
        <v>0.85230203528705217</v>
      </c>
      <c r="L30" s="138">
        <f t="shared" si="2"/>
        <v>0.8226151140787914</v>
      </c>
    </row>
    <row r="31" spans="2:12" ht="15" x14ac:dyDescent="0.2">
      <c r="B31" s="207" t="s">
        <v>84</v>
      </c>
      <c r="C31" s="140">
        <v>1156.847</v>
      </c>
      <c r="D31" s="141">
        <v>242.62799999999999</v>
      </c>
      <c r="E31" s="142">
        <f t="shared" si="0"/>
        <v>0.1733707283088301</v>
      </c>
      <c r="F31" s="143"/>
      <c r="G31" s="144" t="s">
        <v>54</v>
      </c>
      <c r="H31" s="140">
        <v>2356.7420000000002</v>
      </c>
      <c r="I31" s="141">
        <v>1156.847</v>
      </c>
      <c r="J31" s="145">
        <v>3756.2170000000001</v>
      </c>
      <c r="K31" s="146">
        <f t="shared" si="1"/>
        <v>0.37257565257811248</v>
      </c>
      <c r="L31" s="147">
        <f t="shared" si="2"/>
        <v>0.30798194034050747</v>
      </c>
    </row>
    <row r="32" spans="2:12" ht="15" x14ac:dyDescent="0.2">
      <c r="B32" s="139" t="s">
        <v>140</v>
      </c>
      <c r="C32" s="140">
        <v>14292.92</v>
      </c>
      <c r="D32" s="141">
        <v>958.899</v>
      </c>
      <c r="E32" s="142">
        <f t="shared" si="0"/>
        <v>6.2871123765630837E-2</v>
      </c>
      <c r="F32" s="143"/>
      <c r="G32" s="148" t="s">
        <v>18</v>
      </c>
      <c r="H32" s="140">
        <v>3280.6190000000001</v>
      </c>
      <c r="I32" s="141">
        <v>14292.92</v>
      </c>
      <c r="J32" s="145">
        <v>18532.437999999998</v>
      </c>
      <c r="K32" s="146">
        <f t="shared" si="1"/>
        <v>0.82297963171386301</v>
      </c>
      <c r="L32" s="147">
        <f t="shared" si="2"/>
        <v>0.77123797743178757</v>
      </c>
    </row>
    <row r="33" spans="2:12" ht="15" x14ac:dyDescent="0.2">
      <c r="B33" s="149" t="s">
        <v>55</v>
      </c>
      <c r="C33" s="140">
        <v>44310.548000000003</v>
      </c>
      <c r="D33" s="141">
        <v>1242.4659999999999</v>
      </c>
      <c r="E33" s="142">
        <f t="shared" si="0"/>
        <v>2.7275165590579797E-2</v>
      </c>
      <c r="F33" s="143"/>
      <c r="G33" s="149" t="s">
        <v>55</v>
      </c>
      <c r="H33" s="140">
        <v>4336.4219999999996</v>
      </c>
      <c r="I33" s="141">
        <v>44310.548000000003</v>
      </c>
      <c r="J33" s="145">
        <v>49889.436000000002</v>
      </c>
      <c r="K33" s="146">
        <f t="shared" si="1"/>
        <v>0.91307935411416563</v>
      </c>
      <c r="L33" s="147">
        <f t="shared" si="2"/>
        <v>0.88817496353336212</v>
      </c>
    </row>
    <row r="34" spans="2:12" ht="15" x14ac:dyDescent="0.2">
      <c r="B34" s="150" t="s">
        <v>90</v>
      </c>
      <c r="C34" s="151">
        <v>43341.740000000005</v>
      </c>
      <c r="D34" s="152">
        <v>1948.327</v>
      </c>
      <c r="E34" s="153">
        <f t="shared" si="0"/>
        <v>4.3018858859272605E-2</v>
      </c>
      <c r="F34" s="154"/>
      <c r="G34" s="155" t="s">
        <v>91</v>
      </c>
      <c r="H34" s="151">
        <v>9208.0660000000007</v>
      </c>
      <c r="I34" s="152">
        <v>41828.104999999996</v>
      </c>
      <c r="J34" s="156">
        <v>52929.737999999998</v>
      </c>
      <c r="K34" s="157">
        <f t="shared" si="1"/>
        <v>0.82603227697820836</v>
      </c>
      <c r="L34" s="158">
        <f t="shared" si="2"/>
        <v>0.79025717074208823</v>
      </c>
    </row>
    <row r="35" spans="2:12" ht="15" x14ac:dyDescent="0.2">
      <c r="B35" s="159" t="s">
        <v>140</v>
      </c>
      <c r="C35" s="140">
        <v>11730.222</v>
      </c>
      <c r="D35" s="141">
        <v>909.26300000000003</v>
      </c>
      <c r="E35" s="142">
        <f t="shared" si="0"/>
        <v>7.1938294954264348E-2</v>
      </c>
      <c r="F35" s="143"/>
      <c r="G35" s="159" t="s">
        <v>140</v>
      </c>
      <c r="H35" s="140">
        <v>3090.86</v>
      </c>
      <c r="I35" s="141">
        <v>11730.222</v>
      </c>
      <c r="J35" s="145">
        <v>15730.344999999999</v>
      </c>
      <c r="K35" s="146">
        <f t="shared" si="1"/>
        <v>0.80350971323260867</v>
      </c>
      <c r="L35" s="147">
        <f t="shared" si="2"/>
        <v>0.74570659448346499</v>
      </c>
    </row>
    <row r="36" spans="2:12" ht="15" x14ac:dyDescent="0.2">
      <c r="B36" s="160" t="s">
        <v>55</v>
      </c>
      <c r="C36" s="140">
        <v>30164.108</v>
      </c>
      <c r="D36" s="141">
        <v>1062.5039999999999</v>
      </c>
      <c r="E36" s="142">
        <f t="shared" si="0"/>
        <v>3.4025593298434034E-2</v>
      </c>
      <c r="F36" s="143"/>
      <c r="G36" s="160" t="s">
        <v>55</v>
      </c>
      <c r="H36" s="140">
        <v>3734.009</v>
      </c>
      <c r="I36" s="141">
        <v>30164.108</v>
      </c>
      <c r="J36" s="145">
        <v>34960.620999999999</v>
      </c>
      <c r="K36" s="146">
        <f t="shared" si="1"/>
        <v>0.89319385945690155</v>
      </c>
      <c r="L36" s="147">
        <f t="shared" si="2"/>
        <v>0.86280240845836231</v>
      </c>
    </row>
    <row r="37" spans="2:12" ht="15" x14ac:dyDescent="0.2">
      <c r="B37" s="161" t="s">
        <v>0</v>
      </c>
      <c r="C37" s="140">
        <v>5319.0029999999997</v>
      </c>
      <c r="D37" s="141">
        <v>504.36399999999998</v>
      </c>
      <c r="E37" s="142">
        <f t="shared" si="0"/>
        <v>8.6610375063086359E-2</v>
      </c>
      <c r="F37" s="154"/>
      <c r="G37" s="159" t="s">
        <v>30</v>
      </c>
      <c r="H37" s="140">
        <v>2662.482</v>
      </c>
      <c r="I37" s="141">
        <v>4898.1880000000001</v>
      </c>
      <c r="J37" s="145">
        <v>8051.9449999999997</v>
      </c>
      <c r="K37" s="146">
        <f t="shared" si="1"/>
        <v>0.66933678757120174</v>
      </c>
      <c r="L37" s="147">
        <f t="shared" si="2"/>
        <v>0.60832357896135658</v>
      </c>
    </row>
    <row r="38" spans="2:12" ht="15" x14ac:dyDescent="0.2">
      <c r="B38" s="161" t="s">
        <v>1</v>
      </c>
      <c r="C38" s="140">
        <v>20267.169000000002</v>
      </c>
      <c r="D38" s="141">
        <v>938.22199999999998</v>
      </c>
      <c r="E38" s="142">
        <f t="shared" si="0"/>
        <v>4.4244503673617708E-2</v>
      </c>
      <c r="F38" s="154"/>
      <c r="G38" s="159" t="s">
        <v>31</v>
      </c>
      <c r="H38" s="140">
        <v>3563.886</v>
      </c>
      <c r="I38" s="141">
        <v>19638.177</v>
      </c>
      <c r="J38" s="145">
        <v>24113.681</v>
      </c>
      <c r="K38" s="146">
        <f t="shared" si="1"/>
        <v>0.85220481269533266</v>
      </c>
      <c r="L38" s="147">
        <f t="shared" si="2"/>
        <v>0.81439980067746598</v>
      </c>
    </row>
    <row r="39" spans="2:12" ht="15" x14ac:dyDescent="0.2">
      <c r="B39" s="161" t="s">
        <v>5</v>
      </c>
      <c r="C39" s="140">
        <v>17755.567999999999</v>
      </c>
      <c r="D39" s="141">
        <v>505.74099999999999</v>
      </c>
      <c r="E39" s="142">
        <f t="shared" si="0"/>
        <v>2.7694674023642004E-2</v>
      </c>
      <c r="F39" s="154"/>
      <c r="G39" s="159" t="s">
        <v>32</v>
      </c>
      <c r="H39" s="140">
        <v>2981.6979999999999</v>
      </c>
      <c r="I39" s="141">
        <v>17291.740000000002</v>
      </c>
      <c r="J39" s="145">
        <v>20764.112000000001</v>
      </c>
      <c r="K39" s="146">
        <f t="shared" si="1"/>
        <v>0.85640137175141418</v>
      </c>
      <c r="L39" s="147">
        <f t="shared" si="2"/>
        <v>0.83277050326062585</v>
      </c>
    </row>
    <row r="40" spans="2:12" ht="15" x14ac:dyDescent="0.2">
      <c r="B40" s="162" t="s">
        <v>88</v>
      </c>
      <c r="C40" s="151">
        <v>17650.933000000001</v>
      </c>
      <c r="D40" s="152">
        <v>242.21899999999999</v>
      </c>
      <c r="E40" s="153">
        <f t="shared" si="0"/>
        <v>1.3536966544519377E-2</v>
      </c>
      <c r="F40" s="154"/>
      <c r="G40" s="150" t="s">
        <v>89</v>
      </c>
      <c r="H40" s="151">
        <v>1346.5530000000001</v>
      </c>
      <c r="I40" s="152">
        <v>16956.652999999998</v>
      </c>
      <c r="J40" s="156">
        <v>18531.091</v>
      </c>
      <c r="K40" s="191">
        <f t="shared" si="1"/>
        <v>0.9273354709660645</v>
      </c>
      <c r="L40" s="158">
        <f t="shared" si="2"/>
        <v>0.91503802987098803</v>
      </c>
    </row>
    <row r="41" spans="2:12" ht="16" thickBot="1" x14ac:dyDescent="0.25">
      <c r="B41" s="214" t="s">
        <v>55</v>
      </c>
      <c r="C41" s="193">
        <v>14146.44</v>
      </c>
      <c r="D41" s="215">
        <v>179.96199999999999</v>
      </c>
      <c r="E41" s="194">
        <f t="shared" si="0"/>
        <v>1.2561562910212905E-2</v>
      </c>
      <c r="F41" s="216"/>
      <c r="G41" s="214" t="s">
        <v>55</v>
      </c>
      <c r="H41" s="193">
        <v>602.41300000000001</v>
      </c>
      <c r="I41" s="215">
        <v>14146.44</v>
      </c>
      <c r="J41" s="220">
        <v>14928.815000000001</v>
      </c>
      <c r="K41" s="217">
        <f t="shared" si="1"/>
        <v>0.95964763445725598</v>
      </c>
      <c r="L41" s="195">
        <f t="shared" si="2"/>
        <v>0.9475929603253842</v>
      </c>
    </row>
    <row r="42" spans="2:12" ht="16" thickBot="1" x14ac:dyDescent="0.25">
      <c r="B42" s="130" t="s">
        <v>58</v>
      </c>
      <c r="C42" s="131">
        <v>56666.463000000003</v>
      </c>
      <c r="D42" s="132">
        <v>2028.3040000000001</v>
      </c>
      <c r="E42" s="133">
        <f t="shared" si="0"/>
        <v>3.4556811512685616E-2</v>
      </c>
      <c r="F42" s="134"/>
      <c r="G42" s="135" t="s">
        <v>59</v>
      </c>
      <c r="H42" s="131">
        <v>19988.473999999998</v>
      </c>
      <c r="I42" s="132">
        <v>53668.169000000002</v>
      </c>
      <c r="J42" s="136">
        <v>75482.642999999996</v>
      </c>
      <c r="K42" s="137">
        <f t="shared" si="1"/>
        <v>0.73519112201728276</v>
      </c>
      <c r="L42" s="138">
        <f t="shared" si="2"/>
        <v>0.71100013018887009</v>
      </c>
    </row>
    <row r="43" spans="2:12" ht="15" x14ac:dyDescent="0.2">
      <c r="B43" s="207" t="s">
        <v>84</v>
      </c>
      <c r="C43" s="140">
        <v>1307.354</v>
      </c>
      <c r="D43" s="141">
        <v>171.83699999999999</v>
      </c>
      <c r="E43" s="142">
        <f t="shared" si="0"/>
        <v>0.11616958188631488</v>
      </c>
      <c r="F43" s="143"/>
      <c r="G43" s="144" t="s">
        <v>54</v>
      </c>
      <c r="H43" s="140">
        <v>2070.2809999999999</v>
      </c>
      <c r="I43" s="141">
        <v>1307.354</v>
      </c>
      <c r="J43" s="145">
        <v>3549.4720000000002</v>
      </c>
      <c r="K43" s="146">
        <f t="shared" si="1"/>
        <v>0.41673550319596836</v>
      </c>
      <c r="L43" s="147">
        <f t="shared" si="2"/>
        <v>0.36832351403250962</v>
      </c>
    </row>
    <row r="44" spans="2:12" ht="15" x14ac:dyDescent="0.2">
      <c r="B44" s="139" t="s">
        <v>140</v>
      </c>
      <c r="C44" s="140">
        <v>13617.558999999999</v>
      </c>
      <c r="D44" s="141">
        <v>818.47699999999998</v>
      </c>
      <c r="E44" s="142">
        <f t="shared" si="0"/>
        <v>5.6696796821509729E-2</v>
      </c>
      <c r="F44" s="143"/>
      <c r="G44" s="148" t="s">
        <v>18</v>
      </c>
      <c r="H44" s="140">
        <v>4904.6970000000001</v>
      </c>
      <c r="I44" s="141">
        <v>13617.558999999999</v>
      </c>
      <c r="J44" s="145">
        <v>19340.733</v>
      </c>
      <c r="K44" s="146">
        <f t="shared" si="1"/>
        <v>0.74640583684186113</v>
      </c>
      <c r="L44" s="147">
        <f t="shared" si="2"/>
        <v>0.70408701676404917</v>
      </c>
    </row>
    <row r="45" spans="2:12" ht="15" x14ac:dyDescent="0.2">
      <c r="B45" s="149" t="s">
        <v>55</v>
      </c>
      <c r="C45" s="140">
        <v>40219.677000000003</v>
      </c>
      <c r="D45" s="141">
        <v>1125.44</v>
      </c>
      <c r="E45" s="142">
        <f t="shared" si="0"/>
        <v>2.72206268034022E-2</v>
      </c>
      <c r="F45" s="143"/>
      <c r="G45" s="149" t="s">
        <v>55</v>
      </c>
      <c r="H45" s="140">
        <v>11377.991</v>
      </c>
      <c r="I45" s="141">
        <v>40219.677000000003</v>
      </c>
      <c r="J45" s="145">
        <v>52723.108</v>
      </c>
      <c r="K45" s="146">
        <f t="shared" si="1"/>
        <v>0.78419346977799564</v>
      </c>
      <c r="L45" s="147">
        <f t="shared" si="2"/>
        <v>0.76284723199550386</v>
      </c>
    </row>
    <row r="46" spans="2:12" ht="15" x14ac:dyDescent="0.2">
      <c r="B46" s="150" t="s">
        <v>90</v>
      </c>
      <c r="C46" s="151">
        <v>39950.464999999997</v>
      </c>
      <c r="D46" s="152">
        <v>1616.539</v>
      </c>
      <c r="E46" s="153">
        <f t="shared" si="0"/>
        <v>3.8889957043812928E-2</v>
      </c>
      <c r="F46" s="154"/>
      <c r="G46" s="155" t="s">
        <v>91</v>
      </c>
      <c r="H46" s="151">
        <v>16646.934000000001</v>
      </c>
      <c r="I46" s="152">
        <v>38603.82</v>
      </c>
      <c r="J46" s="156">
        <v>56840.511999999995</v>
      </c>
      <c r="K46" s="157">
        <f t="shared" si="1"/>
        <v>0.70712906315833324</v>
      </c>
      <c r="L46" s="158">
        <f t="shared" si="2"/>
        <v>0.67916031438984936</v>
      </c>
    </row>
    <row r="47" spans="2:12" ht="15" x14ac:dyDescent="0.2">
      <c r="B47" s="159" t="s">
        <v>140</v>
      </c>
      <c r="C47" s="140">
        <v>10507.014999999999</v>
      </c>
      <c r="D47" s="141">
        <v>765.42399999999998</v>
      </c>
      <c r="E47" s="142">
        <f t="shared" si="0"/>
        <v>6.7902252564861973E-2</v>
      </c>
      <c r="F47" s="143"/>
      <c r="G47" s="159" t="s">
        <v>140</v>
      </c>
      <c r="H47" s="140">
        <v>4445.4049999999997</v>
      </c>
      <c r="I47" s="141">
        <v>10507.014999999999</v>
      </c>
      <c r="J47" s="145">
        <v>15717.843999999999</v>
      </c>
      <c r="K47" s="146">
        <f t="shared" si="1"/>
        <v>0.71717463285677086</v>
      </c>
      <c r="L47" s="147">
        <f t="shared" si="2"/>
        <v>0.66847685980341831</v>
      </c>
    </row>
    <row r="48" spans="2:12" ht="15" x14ac:dyDescent="0.2">
      <c r="B48" s="160" t="s">
        <v>55</v>
      </c>
      <c r="C48" s="140">
        <v>27512.162</v>
      </c>
      <c r="D48" s="141">
        <v>937.07100000000003</v>
      </c>
      <c r="E48" s="142">
        <f t="shared" si="0"/>
        <v>3.2938357248506488E-2</v>
      </c>
      <c r="F48" s="143"/>
      <c r="G48" s="160" t="s">
        <v>55</v>
      </c>
      <c r="H48" s="140">
        <v>8952.0290000000005</v>
      </c>
      <c r="I48" s="141">
        <v>27512.162</v>
      </c>
      <c r="J48" s="145">
        <v>37401.262000000002</v>
      </c>
      <c r="K48" s="146">
        <f t="shared" si="1"/>
        <v>0.76064901232477122</v>
      </c>
      <c r="L48" s="147">
        <f t="shared" si="2"/>
        <v>0.73559448341609435</v>
      </c>
    </row>
    <row r="49" spans="2:12" ht="15" x14ac:dyDescent="0.2">
      <c r="B49" s="161" t="s">
        <v>0</v>
      </c>
      <c r="C49" s="140">
        <v>3683.0770000000002</v>
      </c>
      <c r="D49" s="141">
        <v>404.99799999999999</v>
      </c>
      <c r="E49" s="142">
        <f t="shared" si="0"/>
        <v>9.9068143319288413E-2</v>
      </c>
      <c r="F49" s="154"/>
      <c r="G49" s="159" t="s">
        <v>30</v>
      </c>
      <c r="H49" s="140">
        <v>3837.28</v>
      </c>
      <c r="I49" s="141">
        <v>3421.1419999999998</v>
      </c>
      <c r="J49" s="145">
        <v>7653.5619999999999</v>
      </c>
      <c r="K49" s="146">
        <f t="shared" si="1"/>
        <v>0.49862822042860561</v>
      </c>
      <c r="L49" s="147">
        <f t="shared" si="2"/>
        <v>0.44699997203916292</v>
      </c>
    </row>
    <row r="50" spans="2:12" ht="15" x14ac:dyDescent="0.2">
      <c r="B50" s="161" t="s">
        <v>1</v>
      </c>
      <c r="C50" s="140">
        <v>17784.723999999998</v>
      </c>
      <c r="D50" s="141">
        <v>719.471</v>
      </c>
      <c r="E50" s="142">
        <f t="shared" si="0"/>
        <v>3.8881507679745055E-2</v>
      </c>
      <c r="F50" s="154"/>
      <c r="G50" s="159" t="s">
        <v>31</v>
      </c>
      <c r="H50" s="140">
        <v>7221.3419999999996</v>
      </c>
      <c r="I50" s="141">
        <v>17107.678</v>
      </c>
      <c r="J50" s="145">
        <v>25038.78</v>
      </c>
      <c r="K50" s="146">
        <f t="shared" si="1"/>
        <v>0.71159369585898347</v>
      </c>
      <c r="L50" s="147">
        <f t="shared" si="2"/>
        <v>0.68324726683967829</v>
      </c>
    </row>
    <row r="51" spans="2:12" ht="15" x14ac:dyDescent="0.2">
      <c r="B51" s="161" t="s">
        <v>5</v>
      </c>
      <c r="C51" s="140">
        <v>18482.664000000001</v>
      </c>
      <c r="D51" s="141">
        <v>492.07</v>
      </c>
      <c r="E51" s="142">
        <f t="shared" si="0"/>
        <v>2.5932906358529188E-2</v>
      </c>
      <c r="F51" s="154"/>
      <c r="G51" s="159" t="s">
        <v>32</v>
      </c>
      <c r="H51" s="140">
        <v>5588.3119999999999</v>
      </c>
      <c r="I51" s="141">
        <v>18075</v>
      </c>
      <c r="J51" s="145">
        <v>24148.17</v>
      </c>
      <c r="K51" s="146">
        <f t="shared" si="1"/>
        <v>0.76858238119079014</v>
      </c>
      <c r="L51" s="147">
        <f t="shared" si="2"/>
        <v>0.74850392389982356</v>
      </c>
    </row>
    <row r="52" spans="2:12" ht="15" x14ac:dyDescent="0.2">
      <c r="B52" s="162" t="s">
        <v>88</v>
      </c>
      <c r="C52" s="151">
        <v>15408.644</v>
      </c>
      <c r="D52" s="152">
        <v>239.92699999999999</v>
      </c>
      <c r="E52" s="153">
        <f t="shared" si="0"/>
        <v>1.5332198703638817E-2</v>
      </c>
      <c r="F52" s="154"/>
      <c r="G52" s="150" t="s">
        <v>89</v>
      </c>
      <c r="H52" s="151">
        <v>3341.54</v>
      </c>
      <c r="I52" s="152">
        <v>15064.349</v>
      </c>
      <c r="J52" s="156">
        <v>18642.131000000001</v>
      </c>
      <c r="K52" s="191">
        <f t="shared" si="1"/>
        <v>0.82075332482107322</v>
      </c>
      <c r="L52" s="158">
        <f t="shared" si="2"/>
        <v>0.80808084655128742</v>
      </c>
    </row>
    <row r="53" spans="2:12" ht="16" thickBot="1" x14ac:dyDescent="0.25">
      <c r="B53" s="214" t="s">
        <v>55</v>
      </c>
      <c r="C53" s="193">
        <v>12707.514999999999</v>
      </c>
      <c r="D53" s="215">
        <v>188.369</v>
      </c>
      <c r="E53" s="194">
        <f t="shared" si="0"/>
        <v>1.4606908684972662E-2</v>
      </c>
      <c r="F53" s="216"/>
      <c r="G53" s="214" t="s">
        <v>55</v>
      </c>
      <c r="H53" s="193">
        <v>2425.962</v>
      </c>
      <c r="I53" s="215">
        <v>12707.514999999999</v>
      </c>
      <c r="J53" s="220">
        <v>15321.846</v>
      </c>
      <c r="K53" s="217">
        <f t="shared" si="1"/>
        <v>0.84166646760449104</v>
      </c>
      <c r="L53" s="195">
        <f t="shared" si="2"/>
        <v>0.82937232236898872</v>
      </c>
    </row>
    <row r="54" spans="2:12" ht="16" thickBot="1" x14ac:dyDescent="0.25">
      <c r="B54" s="130" t="s">
        <v>60</v>
      </c>
      <c r="C54" s="131">
        <v>93702.726999999999</v>
      </c>
      <c r="D54" s="132">
        <v>2769.6149999999998</v>
      </c>
      <c r="E54" s="133">
        <f t="shared" si="0"/>
        <v>2.8708901873658252E-2</v>
      </c>
      <c r="F54" s="134"/>
      <c r="G54" s="135" t="s">
        <v>61</v>
      </c>
      <c r="H54" s="131">
        <v>21913.141</v>
      </c>
      <c r="I54" s="132">
        <v>88347.542000000001</v>
      </c>
      <c r="J54" s="136">
        <v>112692.27899999999</v>
      </c>
      <c r="K54" s="137">
        <f t="shared" si="1"/>
        <v>0.80554886994520714</v>
      </c>
      <c r="L54" s="138">
        <f t="shared" si="2"/>
        <v>0.78397156206238405</v>
      </c>
    </row>
    <row r="55" spans="2:12" ht="15" x14ac:dyDescent="0.2">
      <c r="B55" s="207" t="s">
        <v>84</v>
      </c>
      <c r="C55" s="140">
        <v>1962.1669999999999</v>
      </c>
      <c r="D55" s="141">
        <v>265.64100000000002</v>
      </c>
      <c r="E55" s="142">
        <f t="shared" si="0"/>
        <v>0.11923873152444017</v>
      </c>
      <c r="F55" s="143"/>
      <c r="G55" s="144" t="s">
        <v>54</v>
      </c>
      <c r="H55" s="140">
        <v>2729.9720000000002</v>
      </c>
      <c r="I55" s="141">
        <v>1962.1669999999999</v>
      </c>
      <c r="J55" s="145">
        <v>4957.78</v>
      </c>
      <c r="K55" s="146">
        <f t="shared" si="1"/>
        <v>0.44935596174094045</v>
      </c>
      <c r="L55" s="147">
        <f t="shared" si="2"/>
        <v>0.39577532686000588</v>
      </c>
    </row>
    <row r="56" spans="2:12" ht="15" x14ac:dyDescent="0.2">
      <c r="B56" s="139" t="s">
        <v>140</v>
      </c>
      <c r="C56" s="140">
        <v>20310.175999999999</v>
      </c>
      <c r="D56" s="141">
        <v>975.33100000000002</v>
      </c>
      <c r="E56" s="142">
        <f t="shared" si="0"/>
        <v>4.5821365683232265E-2</v>
      </c>
      <c r="F56" s="143"/>
      <c r="G56" s="148" t="s">
        <v>18</v>
      </c>
      <c r="H56" s="140">
        <v>5165.951</v>
      </c>
      <c r="I56" s="141">
        <v>20310.175999999999</v>
      </c>
      <c r="J56" s="145">
        <v>26451.457999999999</v>
      </c>
      <c r="K56" s="146">
        <f t="shared" si="1"/>
        <v>0.80470070874732114</v>
      </c>
      <c r="L56" s="147">
        <f t="shared" si="2"/>
        <v>0.76782822330625411</v>
      </c>
    </row>
    <row r="57" spans="2:12" ht="15" x14ac:dyDescent="0.2">
      <c r="B57" s="149" t="s">
        <v>55</v>
      </c>
      <c r="C57" s="140">
        <v>66544.959000000003</v>
      </c>
      <c r="D57" s="141">
        <v>1484.2750000000001</v>
      </c>
      <c r="E57" s="142">
        <f t="shared" si="0"/>
        <v>2.1818193631285048E-2</v>
      </c>
      <c r="F57" s="143"/>
      <c r="G57" s="149" t="s">
        <v>55</v>
      </c>
      <c r="H57" s="140">
        <v>11216.148999999999</v>
      </c>
      <c r="I57" s="141">
        <v>66544.959000000003</v>
      </c>
      <c r="J57" s="145">
        <v>79245.383000000002</v>
      </c>
      <c r="K57" s="146">
        <f t="shared" si="1"/>
        <v>0.85846306023910557</v>
      </c>
      <c r="L57" s="147">
        <f t="shared" si="2"/>
        <v>0.83973294696550338</v>
      </c>
    </row>
    <row r="58" spans="2:12" ht="15" x14ac:dyDescent="0.2">
      <c r="B58" s="150" t="s">
        <v>90</v>
      </c>
      <c r="C58" s="151">
        <v>63430.288</v>
      </c>
      <c r="D58" s="152">
        <v>2107.085</v>
      </c>
      <c r="E58" s="153">
        <f t="shared" si="0"/>
        <v>3.2150891980366678E-2</v>
      </c>
      <c r="F58" s="154"/>
      <c r="G58" s="155" t="s">
        <v>91</v>
      </c>
      <c r="H58" s="151">
        <v>17949.721000000001</v>
      </c>
      <c r="I58" s="152">
        <v>60966.741000000002</v>
      </c>
      <c r="J58" s="156">
        <v>80967.664000000004</v>
      </c>
      <c r="K58" s="157">
        <f t="shared" si="1"/>
        <v>0.77831000533743933</v>
      </c>
      <c r="L58" s="158">
        <f t="shared" si="2"/>
        <v>0.75297641043466434</v>
      </c>
    </row>
    <row r="59" spans="2:12" ht="15" x14ac:dyDescent="0.2">
      <c r="B59" s="159" t="s">
        <v>140</v>
      </c>
      <c r="C59" s="140">
        <v>15636.966</v>
      </c>
      <c r="D59" s="141">
        <v>898.93700000000001</v>
      </c>
      <c r="E59" s="142">
        <f t="shared" si="0"/>
        <v>5.4362740274903641E-2</v>
      </c>
      <c r="F59" s="143"/>
      <c r="G59" s="159" t="s">
        <v>140</v>
      </c>
      <c r="H59" s="140">
        <v>4669.8890000000001</v>
      </c>
      <c r="I59" s="141">
        <v>15636.966</v>
      </c>
      <c r="J59" s="145">
        <v>21205.792000000001</v>
      </c>
      <c r="K59" s="146">
        <f t="shared" si="1"/>
        <v>0.77978238209636319</v>
      </c>
      <c r="L59" s="147">
        <f t="shared" si="2"/>
        <v>0.73739127498751278</v>
      </c>
    </row>
    <row r="60" spans="2:12" ht="15" x14ac:dyDescent="0.2">
      <c r="B60" s="160" t="s">
        <v>55</v>
      </c>
      <c r="C60" s="140">
        <v>43715.385999999999</v>
      </c>
      <c r="D60" s="141">
        <v>1185.021</v>
      </c>
      <c r="E60" s="142">
        <f t="shared" si="0"/>
        <v>2.6392210654126141E-2</v>
      </c>
      <c r="F60" s="143"/>
      <c r="G60" s="160" t="s">
        <v>55</v>
      </c>
      <c r="H60" s="140">
        <v>8681.84</v>
      </c>
      <c r="I60" s="141">
        <v>43715.385999999999</v>
      </c>
      <c r="J60" s="145">
        <v>53582.247000000003</v>
      </c>
      <c r="K60" s="146">
        <f t="shared" si="1"/>
        <v>0.83797170730820614</v>
      </c>
      <c r="L60" s="147">
        <f t="shared" si="2"/>
        <v>0.81585578148672999</v>
      </c>
    </row>
    <row r="61" spans="2:12" ht="15" x14ac:dyDescent="0.2">
      <c r="B61" s="161" t="s">
        <v>0</v>
      </c>
      <c r="C61" s="140">
        <v>5813.6379999999999</v>
      </c>
      <c r="D61" s="141">
        <v>432.315</v>
      </c>
      <c r="E61" s="142">
        <f t="shared" si="0"/>
        <v>6.9215218238113552E-2</v>
      </c>
      <c r="F61" s="154"/>
      <c r="G61" s="159" t="s">
        <v>30</v>
      </c>
      <c r="H61" s="140">
        <v>3676.0120000000002</v>
      </c>
      <c r="I61" s="141">
        <v>5301.7020000000002</v>
      </c>
      <c r="J61" s="145">
        <v>9400.116</v>
      </c>
      <c r="K61" s="146">
        <f t="shared" si="1"/>
        <v>0.60893971946729164</v>
      </c>
      <c r="L61" s="147">
        <f t="shared" si="2"/>
        <v>0.56400389101581305</v>
      </c>
    </row>
    <row r="62" spans="2:12" ht="15" x14ac:dyDescent="0.2">
      <c r="B62" s="161" t="s">
        <v>1</v>
      </c>
      <c r="C62" s="140">
        <v>29296.306</v>
      </c>
      <c r="D62" s="141">
        <v>1000.794</v>
      </c>
      <c r="E62" s="142">
        <f t="shared" si="0"/>
        <v>3.3032666492832645E-2</v>
      </c>
      <c r="F62" s="154"/>
      <c r="G62" s="159" t="s">
        <v>31</v>
      </c>
      <c r="H62" s="140">
        <v>7837.9269999999997</v>
      </c>
      <c r="I62" s="141">
        <v>28133.401000000002</v>
      </c>
      <c r="J62" s="145">
        <v>36945.281999999999</v>
      </c>
      <c r="K62" s="146">
        <f t="shared" si="1"/>
        <v>0.7878503945375217</v>
      </c>
      <c r="L62" s="147">
        <f t="shared" si="2"/>
        <v>0.76148832752176587</v>
      </c>
    </row>
    <row r="63" spans="2:12" ht="15" x14ac:dyDescent="0.2">
      <c r="B63" s="161" t="s">
        <v>5</v>
      </c>
      <c r="C63" s="140">
        <v>28320.344000000001</v>
      </c>
      <c r="D63" s="141">
        <v>673.976</v>
      </c>
      <c r="E63" s="142">
        <f t="shared" si="0"/>
        <v>2.324510455841006E-2</v>
      </c>
      <c r="F63" s="154"/>
      <c r="G63" s="159" t="s">
        <v>32</v>
      </c>
      <c r="H63" s="140">
        <v>6435.7820000000002</v>
      </c>
      <c r="I63" s="141">
        <v>27531.637999999999</v>
      </c>
      <c r="J63" s="145">
        <v>34622.266000000003</v>
      </c>
      <c r="K63" s="146">
        <f t="shared" si="1"/>
        <v>0.81411436212753963</v>
      </c>
      <c r="L63" s="147">
        <f t="shared" si="2"/>
        <v>0.79520034881599011</v>
      </c>
    </row>
    <row r="64" spans="2:12" ht="15" x14ac:dyDescent="0.2">
      <c r="B64" s="162" t="s">
        <v>88</v>
      </c>
      <c r="C64" s="151">
        <v>28310.272000000001</v>
      </c>
      <c r="D64" s="152">
        <v>396.89</v>
      </c>
      <c r="E64" s="153">
        <f t="shared" si="0"/>
        <v>1.3825469755596181E-2</v>
      </c>
      <c r="F64" s="154"/>
      <c r="G64" s="150" t="s">
        <v>89</v>
      </c>
      <c r="H64" s="151">
        <v>3963.42</v>
      </c>
      <c r="I64" s="152">
        <v>27380.800999999999</v>
      </c>
      <c r="J64" s="156">
        <v>31724.615000000002</v>
      </c>
      <c r="K64" s="191">
        <f t="shared" si="1"/>
        <v>0.87506798742868896</v>
      </c>
      <c r="L64" s="158">
        <f t="shared" si="2"/>
        <v>0.8630774873075685</v>
      </c>
    </row>
    <row r="65" spans="2:12" ht="16" thickBot="1" x14ac:dyDescent="0.25">
      <c r="B65" s="214" t="s">
        <v>55</v>
      </c>
      <c r="C65" s="193">
        <v>22829.573</v>
      </c>
      <c r="D65" s="215">
        <v>299.25400000000002</v>
      </c>
      <c r="E65" s="194">
        <f t="shared" si="0"/>
        <v>1.2938572284707737E-2</v>
      </c>
      <c r="F65" s="216"/>
      <c r="G65" s="214" t="s">
        <v>55</v>
      </c>
      <c r="H65" s="193">
        <v>2534.3090000000002</v>
      </c>
      <c r="I65" s="215">
        <v>22829.573</v>
      </c>
      <c r="J65" s="220">
        <v>25663.135999999999</v>
      </c>
      <c r="K65" s="217">
        <f t="shared" si="1"/>
        <v>0.90124710401721753</v>
      </c>
      <c r="L65" s="195">
        <f t="shared" si="2"/>
        <v>0.88958625321550733</v>
      </c>
    </row>
    <row r="66" spans="2:12" ht="16" thickBot="1" x14ac:dyDescent="0.25">
      <c r="B66" s="130" t="s">
        <v>62</v>
      </c>
      <c r="C66" s="131">
        <v>49882.35</v>
      </c>
      <c r="D66" s="132">
        <v>1535.4190000000001</v>
      </c>
      <c r="E66" s="133">
        <f t="shared" si="0"/>
        <v>2.9861641799355396E-2</v>
      </c>
      <c r="F66" s="134"/>
      <c r="G66" s="135" t="s">
        <v>63</v>
      </c>
      <c r="H66" s="131">
        <v>7261.0349999999999</v>
      </c>
      <c r="I66" s="132">
        <v>47028.830999999998</v>
      </c>
      <c r="J66" s="136">
        <v>55602.785000000003</v>
      </c>
      <c r="K66" s="137">
        <f t="shared" si="1"/>
        <v>0.86941238644790897</v>
      </c>
      <c r="L66" s="138">
        <f t="shared" si="2"/>
        <v>0.84579991811561228</v>
      </c>
    </row>
    <row r="67" spans="2:12" ht="15" x14ac:dyDescent="0.2">
      <c r="B67" s="207" t="s">
        <v>84</v>
      </c>
      <c r="C67" s="140">
        <v>911.59900000000005</v>
      </c>
      <c r="D67" s="141">
        <v>169.50700000000001</v>
      </c>
      <c r="E67" s="142">
        <f t="shared" si="0"/>
        <v>0.15679036098217936</v>
      </c>
      <c r="F67" s="143"/>
      <c r="G67" s="144" t="s">
        <v>54</v>
      </c>
      <c r="H67" s="140">
        <v>1459.35</v>
      </c>
      <c r="I67" s="141">
        <v>911.59900000000005</v>
      </c>
      <c r="J67" s="145">
        <v>2540.4560000000001</v>
      </c>
      <c r="K67" s="146">
        <f t="shared" si="1"/>
        <v>0.42555588445538917</v>
      </c>
      <c r="L67" s="147">
        <f t="shared" si="2"/>
        <v>0.35883282371353803</v>
      </c>
    </row>
    <row r="68" spans="2:12" ht="15" x14ac:dyDescent="0.2">
      <c r="B68" s="139" t="s">
        <v>140</v>
      </c>
      <c r="C68" s="140">
        <v>10536.592000000001</v>
      </c>
      <c r="D68" s="141">
        <v>539.47900000000004</v>
      </c>
      <c r="E68" s="142">
        <f t="shared" si="0"/>
        <v>4.8706711973948165E-2</v>
      </c>
      <c r="F68" s="143"/>
      <c r="G68" s="148" t="s">
        <v>18</v>
      </c>
      <c r="H68" s="140">
        <v>2038.972</v>
      </c>
      <c r="I68" s="141">
        <v>10536.592000000001</v>
      </c>
      <c r="J68" s="145">
        <v>13115.043</v>
      </c>
      <c r="K68" s="146">
        <f t="shared" si="1"/>
        <v>0.8445318097698955</v>
      </c>
      <c r="L68" s="147">
        <f t="shared" si="2"/>
        <v>0.8033974421585961</v>
      </c>
    </row>
    <row r="69" spans="2:12" ht="15" x14ac:dyDescent="0.2">
      <c r="B69" s="149" t="s">
        <v>55</v>
      </c>
      <c r="C69" s="140">
        <v>35605.508999999998</v>
      </c>
      <c r="D69" s="141">
        <v>774.51800000000003</v>
      </c>
      <c r="E69" s="142">
        <f t="shared" si="0"/>
        <v>2.1289648850453025E-2</v>
      </c>
      <c r="F69" s="143"/>
      <c r="G69" s="149" t="s">
        <v>55</v>
      </c>
      <c r="H69" s="140">
        <v>2797.433</v>
      </c>
      <c r="I69" s="141">
        <v>35605.508999999998</v>
      </c>
      <c r="J69" s="145">
        <v>39177.46</v>
      </c>
      <c r="K69" s="146">
        <f t="shared" si="1"/>
        <v>0.92859585588243865</v>
      </c>
      <c r="L69" s="147">
        <f t="shared" si="2"/>
        <v>0.90882637618671547</v>
      </c>
    </row>
    <row r="70" spans="2:12" ht="15" x14ac:dyDescent="0.2">
      <c r="B70" s="150" t="s">
        <v>90</v>
      </c>
      <c r="C70" s="151">
        <v>33530.230000000003</v>
      </c>
      <c r="D70" s="152">
        <v>1157.825</v>
      </c>
      <c r="E70" s="153">
        <f t="shared" si="0"/>
        <v>3.337820468746374E-2</v>
      </c>
      <c r="F70" s="154"/>
      <c r="G70" s="155" t="s">
        <v>91</v>
      </c>
      <c r="H70" s="151">
        <v>6164.9149999999991</v>
      </c>
      <c r="I70" s="152">
        <v>32224.33</v>
      </c>
      <c r="J70" s="156">
        <v>39507.305</v>
      </c>
      <c r="K70" s="157">
        <f t="shared" si="1"/>
        <v>0.84395506096910433</v>
      </c>
      <c r="L70" s="158">
        <f t="shared" si="2"/>
        <v>0.81565497823756905</v>
      </c>
    </row>
    <row r="71" spans="2:12" ht="15" x14ac:dyDescent="0.2">
      <c r="B71" s="159" t="s">
        <v>140</v>
      </c>
      <c r="C71" s="140">
        <v>8413.3719999999994</v>
      </c>
      <c r="D71" s="141">
        <v>498.70699999999999</v>
      </c>
      <c r="E71" s="142">
        <f t="shared" si="0"/>
        <v>5.5958547943751394E-2</v>
      </c>
      <c r="F71" s="143"/>
      <c r="G71" s="159" t="s">
        <v>140</v>
      </c>
      <c r="H71" s="140">
        <v>1897.6880000000001</v>
      </c>
      <c r="I71" s="141">
        <v>8413.3719999999994</v>
      </c>
      <c r="J71" s="145">
        <v>10809.767</v>
      </c>
      <c r="K71" s="146">
        <f t="shared" si="1"/>
        <v>0.82444690991026914</v>
      </c>
      <c r="L71" s="147">
        <f t="shared" si="2"/>
        <v>0.7783120579749776</v>
      </c>
    </row>
    <row r="72" spans="2:12" ht="15" x14ac:dyDescent="0.2">
      <c r="B72" s="160" t="s">
        <v>55</v>
      </c>
      <c r="C72" s="140">
        <v>23327.381000000001</v>
      </c>
      <c r="D72" s="141">
        <v>624.26199999999994</v>
      </c>
      <c r="E72" s="142">
        <f t="shared" si="0"/>
        <v>2.6063431222651406E-2</v>
      </c>
      <c r="F72" s="143"/>
      <c r="G72" s="160" t="s">
        <v>55</v>
      </c>
      <c r="H72" s="140">
        <v>2348.0010000000002</v>
      </c>
      <c r="I72" s="141">
        <v>23327.381000000001</v>
      </c>
      <c r="J72" s="145">
        <v>26299.644</v>
      </c>
      <c r="K72" s="146">
        <f t="shared" si="1"/>
        <v>0.91072118694838611</v>
      </c>
      <c r="L72" s="147">
        <f t="shared" si="2"/>
        <v>0.88698466792934538</v>
      </c>
    </row>
    <row r="73" spans="2:12" ht="15" x14ac:dyDescent="0.2">
      <c r="B73" s="161" t="s">
        <v>0</v>
      </c>
      <c r="C73" s="140">
        <v>3627.2669999999998</v>
      </c>
      <c r="D73" s="141">
        <v>252.68199999999999</v>
      </c>
      <c r="E73" s="142">
        <f t="shared" si="0"/>
        <v>6.5125082829696992E-2</v>
      </c>
      <c r="F73" s="154"/>
      <c r="G73" s="159" t="s">
        <v>30</v>
      </c>
      <c r="H73" s="140">
        <v>1520.6389999999999</v>
      </c>
      <c r="I73" s="141">
        <v>3301.578</v>
      </c>
      <c r="J73" s="145">
        <v>5068.2</v>
      </c>
      <c r="K73" s="146">
        <f t="shared" si="1"/>
        <v>0.69996468174105198</v>
      </c>
      <c r="L73" s="147">
        <f t="shared" si="2"/>
        <v>0.65143009352432824</v>
      </c>
    </row>
    <row r="74" spans="2:12" ht="15" x14ac:dyDescent="0.2">
      <c r="B74" s="161" t="s">
        <v>1</v>
      </c>
      <c r="C74" s="140">
        <v>15738.436</v>
      </c>
      <c r="D74" s="141">
        <v>550.35599999999999</v>
      </c>
      <c r="E74" s="142">
        <f t="shared" si="0"/>
        <v>3.3787404247042997E-2</v>
      </c>
      <c r="F74" s="154"/>
      <c r="G74" s="159" t="s">
        <v>31</v>
      </c>
      <c r="H74" s="140">
        <v>2437.6129999999998</v>
      </c>
      <c r="I74" s="141">
        <v>15178.314</v>
      </c>
      <c r="J74" s="145">
        <v>18146.153999999999</v>
      </c>
      <c r="K74" s="146">
        <f t="shared" si="1"/>
        <v>0.86566778833685643</v>
      </c>
      <c r="L74" s="147">
        <f t="shared" si="2"/>
        <v>0.83644798782155172</v>
      </c>
    </row>
    <row r="75" spans="2:12" ht="15" x14ac:dyDescent="0.2">
      <c r="B75" s="161" t="s">
        <v>5</v>
      </c>
      <c r="C75" s="140">
        <v>14164.527</v>
      </c>
      <c r="D75" s="141">
        <v>354.78699999999998</v>
      </c>
      <c r="E75" s="142">
        <f t="shared" ref="E75:E144" si="3">D75/(C75+D75)</f>
        <v>2.4435520851742717E-2</v>
      </c>
      <c r="F75" s="154"/>
      <c r="G75" s="159" t="s">
        <v>32</v>
      </c>
      <c r="H75" s="140">
        <v>2206.663</v>
      </c>
      <c r="I75" s="141">
        <v>13744.438</v>
      </c>
      <c r="J75" s="145">
        <v>16292.950999999999</v>
      </c>
      <c r="K75" s="146">
        <f t="shared" si="1"/>
        <v>0.86456333171320532</v>
      </c>
      <c r="L75" s="147">
        <f t="shared" si="2"/>
        <v>0.84358186555646064</v>
      </c>
    </row>
    <row r="76" spans="2:12" ht="15" x14ac:dyDescent="0.2">
      <c r="B76" s="162" t="s">
        <v>88</v>
      </c>
      <c r="C76" s="151">
        <v>15440.521000000001</v>
      </c>
      <c r="D76" s="152">
        <v>208.08799999999999</v>
      </c>
      <c r="E76" s="153">
        <f t="shared" si="3"/>
        <v>1.3297539736598953E-2</v>
      </c>
      <c r="F76" s="154"/>
      <c r="G76" s="150" t="s">
        <v>89</v>
      </c>
      <c r="H76" s="151">
        <v>1096.1199999999999</v>
      </c>
      <c r="I76" s="152">
        <v>14804.501</v>
      </c>
      <c r="J76" s="156">
        <v>16095.48</v>
      </c>
      <c r="K76" s="191">
        <f t="shared" ref="K76:K145" si="4">(J76-H76)/J76</f>
        <v>0.93189889335391063</v>
      </c>
      <c r="L76" s="158">
        <f t="shared" ref="L76:L145" si="5">I76/J76</f>
        <v>0.91979245104836893</v>
      </c>
    </row>
    <row r="77" spans="2:12" ht="16" thickBot="1" x14ac:dyDescent="0.25">
      <c r="B77" s="214" t="s">
        <v>55</v>
      </c>
      <c r="C77" s="193">
        <v>12278.128000000001</v>
      </c>
      <c r="D77" s="215">
        <v>150.256</v>
      </c>
      <c r="E77" s="194">
        <f t="shared" si="3"/>
        <v>1.2089745537312012E-2</v>
      </c>
      <c r="F77" s="216"/>
      <c r="G77" s="214" t="s">
        <v>55</v>
      </c>
      <c r="H77" s="193">
        <v>449.43200000000002</v>
      </c>
      <c r="I77" s="215">
        <v>12278.128000000001</v>
      </c>
      <c r="J77" s="220">
        <v>12877.816000000001</v>
      </c>
      <c r="K77" s="217">
        <f t="shared" si="4"/>
        <v>0.96510029340378833</v>
      </c>
      <c r="L77" s="195">
        <f t="shared" si="5"/>
        <v>0.95343247643855134</v>
      </c>
    </row>
    <row r="78" spans="2:12" ht="16" thickBot="1" x14ac:dyDescent="0.25">
      <c r="B78" s="130" t="s">
        <v>64</v>
      </c>
      <c r="C78" s="131">
        <v>43820.377</v>
      </c>
      <c r="D78" s="132">
        <v>1234.1959999999999</v>
      </c>
      <c r="E78" s="133">
        <f t="shared" si="3"/>
        <v>2.7393356940703883E-2</v>
      </c>
      <c r="F78" s="134"/>
      <c r="G78" s="135" t="s">
        <v>65</v>
      </c>
      <c r="H78" s="131">
        <v>14652.106</v>
      </c>
      <c r="I78" s="132">
        <v>41318.711000000003</v>
      </c>
      <c r="J78" s="136">
        <v>57089.493999999999</v>
      </c>
      <c r="K78" s="137">
        <f t="shared" si="4"/>
        <v>0.74334846968515789</v>
      </c>
      <c r="L78" s="138">
        <f t="shared" si="5"/>
        <v>0.72375332315959928</v>
      </c>
    </row>
    <row r="79" spans="2:12" ht="15" x14ac:dyDescent="0.2">
      <c r="B79" s="207" t="s">
        <v>84</v>
      </c>
      <c r="C79" s="140">
        <v>1050.568</v>
      </c>
      <c r="D79" s="141">
        <v>96.134</v>
      </c>
      <c r="E79" s="142">
        <f t="shared" si="3"/>
        <v>8.3835207403492804E-2</v>
      </c>
      <c r="F79" s="143"/>
      <c r="G79" s="144" t="s">
        <v>54</v>
      </c>
      <c r="H79" s="140">
        <v>1270.6220000000001</v>
      </c>
      <c r="I79" s="141">
        <v>1050.568</v>
      </c>
      <c r="J79" s="145">
        <v>2417.3240000000001</v>
      </c>
      <c r="K79" s="146">
        <f t="shared" si="4"/>
        <v>0.47436835111884051</v>
      </c>
      <c r="L79" s="147">
        <f t="shared" si="5"/>
        <v>0.43459958201713961</v>
      </c>
    </row>
    <row r="80" spans="2:12" ht="15" x14ac:dyDescent="0.2">
      <c r="B80" s="139" t="s">
        <v>140</v>
      </c>
      <c r="C80" s="140">
        <v>9773.5840000000007</v>
      </c>
      <c r="D80" s="141">
        <v>435.85199999999998</v>
      </c>
      <c r="E80" s="142">
        <f t="shared" si="3"/>
        <v>4.2691094787214487E-2</v>
      </c>
      <c r="F80" s="143"/>
      <c r="G80" s="148" t="s">
        <v>18</v>
      </c>
      <c r="H80" s="140">
        <v>3126.9789999999998</v>
      </c>
      <c r="I80" s="141">
        <v>9773.5840000000007</v>
      </c>
      <c r="J80" s="145">
        <v>13336.415000000001</v>
      </c>
      <c r="K80" s="146">
        <f t="shared" si="4"/>
        <v>0.76553076670154618</v>
      </c>
      <c r="L80" s="147">
        <f t="shared" si="5"/>
        <v>0.73284942017776145</v>
      </c>
    </row>
    <row r="81" spans="2:12" ht="15" x14ac:dyDescent="0.2">
      <c r="B81" s="149" t="s">
        <v>55</v>
      </c>
      <c r="C81" s="140">
        <v>30939.45</v>
      </c>
      <c r="D81" s="141">
        <v>709.75699999999995</v>
      </c>
      <c r="E81" s="142">
        <f t="shared" si="3"/>
        <v>2.2425743558124534E-2</v>
      </c>
      <c r="F81" s="143"/>
      <c r="G81" s="149" t="s">
        <v>55</v>
      </c>
      <c r="H81" s="140">
        <v>8418.7160000000003</v>
      </c>
      <c r="I81" s="141">
        <v>30939.45</v>
      </c>
      <c r="J81" s="145">
        <v>40067.923000000003</v>
      </c>
      <c r="K81" s="146">
        <f t="shared" si="4"/>
        <v>0.78988888443256722</v>
      </c>
      <c r="L81" s="147">
        <f t="shared" si="5"/>
        <v>0.77217503887086936</v>
      </c>
    </row>
    <row r="82" spans="2:12" ht="15" x14ac:dyDescent="0.2">
      <c r="B82" s="150" t="s">
        <v>90</v>
      </c>
      <c r="C82" s="151">
        <v>29900.058000000001</v>
      </c>
      <c r="D82" s="152">
        <v>949.26</v>
      </c>
      <c r="E82" s="153">
        <f t="shared" si="3"/>
        <v>3.0770858532431739E-2</v>
      </c>
      <c r="F82" s="154"/>
      <c r="G82" s="155" t="s">
        <v>91</v>
      </c>
      <c r="H82" s="151">
        <v>11784.806</v>
      </c>
      <c r="I82" s="152">
        <v>28742.411</v>
      </c>
      <c r="J82" s="156">
        <v>41460.358999999997</v>
      </c>
      <c r="K82" s="157">
        <f t="shared" si="4"/>
        <v>0.71575726105024795</v>
      </c>
      <c r="L82" s="158">
        <f t="shared" si="5"/>
        <v>0.69325041300293622</v>
      </c>
    </row>
    <row r="83" spans="2:12" ht="15" x14ac:dyDescent="0.2">
      <c r="B83" s="159" t="s">
        <v>140</v>
      </c>
      <c r="C83" s="140">
        <v>7223.5940000000001</v>
      </c>
      <c r="D83" s="141">
        <v>400.23</v>
      </c>
      <c r="E83" s="142">
        <f t="shared" si="3"/>
        <v>5.2497276957075609E-2</v>
      </c>
      <c r="F83" s="143"/>
      <c r="G83" s="159" t="s">
        <v>140</v>
      </c>
      <c r="H83" s="140">
        <v>2772.201</v>
      </c>
      <c r="I83" s="141">
        <v>7223.5940000000001</v>
      </c>
      <c r="J83" s="145">
        <v>10396.025</v>
      </c>
      <c r="K83" s="146">
        <f t="shared" si="4"/>
        <v>0.73334029112088517</v>
      </c>
      <c r="L83" s="147">
        <f t="shared" si="5"/>
        <v>0.69484192275412959</v>
      </c>
    </row>
    <row r="84" spans="2:12" ht="15" x14ac:dyDescent="0.2">
      <c r="B84" s="160" t="s">
        <v>55</v>
      </c>
      <c r="C84" s="140">
        <v>20388.005000000001</v>
      </c>
      <c r="D84" s="141">
        <v>560.75900000000001</v>
      </c>
      <c r="E84" s="142">
        <f t="shared" si="3"/>
        <v>2.6768118634588653E-2</v>
      </c>
      <c r="F84" s="143"/>
      <c r="G84" s="160" t="s">
        <v>55</v>
      </c>
      <c r="H84" s="140">
        <v>6333.8389999999999</v>
      </c>
      <c r="I84" s="141">
        <v>20388.005000000001</v>
      </c>
      <c r="J84" s="145">
        <v>27282.602999999999</v>
      </c>
      <c r="K84" s="146">
        <f t="shared" si="4"/>
        <v>0.76784330292824332</v>
      </c>
      <c r="L84" s="147">
        <f t="shared" si="5"/>
        <v>0.74728958230268572</v>
      </c>
    </row>
    <row r="85" spans="2:12" ht="15" x14ac:dyDescent="0.2">
      <c r="B85" s="161" t="s">
        <v>0</v>
      </c>
      <c r="C85" s="140">
        <v>2186.3710000000001</v>
      </c>
      <c r="D85" s="141">
        <v>179.63300000000001</v>
      </c>
      <c r="E85" s="142">
        <f t="shared" si="3"/>
        <v>7.5922525912889421E-2</v>
      </c>
      <c r="F85" s="154"/>
      <c r="G85" s="159" t="s">
        <v>30</v>
      </c>
      <c r="H85" s="140">
        <v>2155.373</v>
      </c>
      <c r="I85" s="141">
        <v>2000.124</v>
      </c>
      <c r="J85" s="145">
        <v>4331.9160000000002</v>
      </c>
      <c r="K85" s="146">
        <f t="shared" si="4"/>
        <v>0.50244349151737944</v>
      </c>
      <c r="L85" s="147">
        <f t="shared" si="5"/>
        <v>0.46171809425667532</v>
      </c>
    </row>
    <row r="86" spans="2:12" ht="15" x14ac:dyDescent="0.2">
      <c r="B86" s="161" t="s">
        <v>1</v>
      </c>
      <c r="C86" s="140">
        <v>13557.87</v>
      </c>
      <c r="D86" s="141">
        <v>450.43799999999999</v>
      </c>
      <c r="E86" s="142">
        <f t="shared" si="3"/>
        <v>3.2155061125155156E-2</v>
      </c>
      <c r="F86" s="154"/>
      <c r="G86" s="159" t="s">
        <v>31</v>
      </c>
      <c r="H86" s="140">
        <v>5400.3140000000003</v>
      </c>
      <c r="I86" s="141">
        <v>12955.087</v>
      </c>
      <c r="J86" s="145">
        <v>18799.128000000001</v>
      </c>
      <c r="K86" s="146">
        <f t="shared" si="4"/>
        <v>0.71273593115595568</v>
      </c>
      <c r="L86" s="147">
        <f t="shared" si="5"/>
        <v>0.68913233635092008</v>
      </c>
    </row>
    <row r="87" spans="2:12" ht="15" x14ac:dyDescent="0.2">
      <c r="B87" s="161" t="s">
        <v>5</v>
      </c>
      <c r="C87" s="140">
        <v>14155.816999999999</v>
      </c>
      <c r="D87" s="141">
        <v>319.18900000000002</v>
      </c>
      <c r="E87" s="142">
        <f t="shared" si="3"/>
        <v>2.2051044400257937E-2</v>
      </c>
      <c r="F87" s="154"/>
      <c r="G87" s="159" t="s">
        <v>32</v>
      </c>
      <c r="H87" s="140">
        <v>4229.1189999999997</v>
      </c>
      <c r="I87" s="141">
        <v>13787.2</v>
      </c>
      <c r="J87" s="145">
        <v>18329.314999999999</v>
      </c>
      <c r="K87" s="146">
        <f t="shared" si="4"/>
        <v>0.76927021004331042</v>
      </c>
      <c r="L87" s="147">
        <f t="shared" si="5"/>
        <v>0.75219395814846335</v>
      </c>
    </row>
    <row r="88" spans="2:12" ht="15" x14ac:dyDescent="0.2">
      <c r="B88" s="162" t="s">
        <v>88</v>
      </c>
      <c r="C88" s="151">
        <v>12869.751</v>
      </c>
      <c r="D88" s="152">
        <v>188.80199999999999</v>
      </c>
      <c r="E88" s="153">
        <f t="shared" si="3"/>
        <v>1.4458110328150446E-2</v>
      </c>
      <c r="F88" s="154"/>
      <c r="G88" s="150" t="s">
        <v>89</v>
      </c>
      <c r="H88" s="151">
        <v>2867.3</v>
      </c>
      <c r="I88" s="152">
        <v>12576.3</v>
      </c>
      <c r="J88" s="156">
        <v>15629.135</v>
      </c>
      <c r="K88" s="191">
        <f t="shared" si="4"/>
        <v>0.81654135049700438</v>
      </c>
      <c r="L88" s="158">
        <f t="shared" si="5"/>
        <v>0.80467025206449361</v>
      </c>
    </row>
    <row r="89" spans="2:12" ht="16" thickBot="1" x14ac:dyDescent="0.25">
      <c r="B89" s="214" t="s">
        <v>55</v>
      </c>
      <c r="C89" s="193">
        <v>10551.445</v>
      </c>
      <c r="D89" s="215">
        <v>148.99799999999999</v>
      </c>
      <c r="E89" s="194">
        <f t="shared" si="3"/>
        <v>1.3924470229877398E-2</v>
      </c>
      <c r="F89" s="216"/>
      <c r="G89" s="214" t="s">
        <v>55</v>
      </c>
      <c r="H89" s="193">
        <v>2084.877</v>
      </c>
      <c r="I89" s="215">
        <v>10551.445</v>
      </c>
      <c r="J89" s="220">
        <v>12785.32</v>
      </c>
      <c r="K89" s="217">
        <f t="shared" si="4"/>
        <v>0.83693196572318873</v>
      </c>
      <c r="L89" s="195">
        <f t="shared" si="5"/>
        <v>0.82527813148204343</v>
      </c>
    </row>
    <row r="90" spans="2:12" ht="16" thickBot="1" x14ac:dyDescent="0.25">
      <c r="B90" s="130" t="s">
        <v>41</v>
      </c>
      <c r="C90" s="131">
        <v>13278.205</v>
      </c>
      <c r="D90" s="132">
        <v>1042.077</v>
      </c>
      <c r="E90" s="133">
        <f t="shared" si="3"/>
        <v>7.2769307196604099E-2</v>
      </c>
      <c r="F90" s="134"/>
      <c r="G90" s="135" t="s">
        <v>42</v>
      </c>
      <c r="H90" s="131">
        <v>4699.433</v>
      </c>
      <c r="I90" s="132">
        <v>12769.404</v>
      </c>
      <c r="J90" s="136">
        <v>18411.974999999999</v>
      </c>
      <c r="K90" s="137">
        <f t="shared" si="4"/>
        <v>0.74476214528859608</v>
      </c>
      <c r="L90" s="138">
        <f t="shared" si="5"/>
        <v>0.69353798275307244</v>
      </c>
    </row>
    <row r="91" spans="2:12" ht="15" x14ac:dyDescent="0.2">
      <c r="B91" s="207" t="s">
        <v>84</v>
      </c>
      <c r="C91" s="140">
        <v>242.64599999999999</v>
      </c>
      <c r="D91" s="141">
        <v>82.289000000000001</v>
      </c>
      <c r="E91" s="142">
        <f t="shared" si="3"/>
        <v>0.25324757259144137</v>
      </c>
      <c r="F91" s="143"/>
      <c r="G91" s="144" t="s">
        <v>54</v>
      </c>
      <c r="H91" s="140">
        <v>792.24900000000002</v>
      </c>
      <c r="I91" s="141">
        <v>242.64599999999999</v>
      </c>
      <c r="J91" s="145">
        <v>1117.184</v>
      </c>
      <c r="K91" s="146">
        <f t="shared" si="4"/>
        <v>0.29085182029101736</v>
      </c>
      <c r="L91" s="147">
        <f t="shared" si="5"/>
        <v>0.21719430281851512</v>
      </c>
    </row>
    <row r="92" spans="2:12" ht="15" x14ac:dyDescent="0.2">
      <c r="B92" s="139" t="s">
        <v>140</v>
      </c>
      <c r="C92" s="140">
        <v>3478.2260000000001</v>
      </c>
      <c r="D92" s="141">
        <v>482.66899999999998</v>
      </c>
      <c r="E92" s="142">
        <f t="shared" si="3"/>
        <v>0.12185856984343185</v>
      </c>
      <c r="F92" s="143"/>
      <c r="G92" s="148" t="s">
        <v>18</v>
      </c>
      <c r="H92" s="140">
        <v>1554.296</v>
      </c>
      <c r="I92" s="141">
        <v>3478.2260000000001</v>
      </c>
      <c r="J92" s="145">
        <v>5515.1909999999998</v>
      </c>
      <c r="K92" s="146">
        <f t="shared" si="4"/>
        <v>0.71817911655280831</v>
      </c>
      <c r="L92" s="147">
        <f t="shared" si="5"/>
        <v>0.63066283651826383</v>
      </c>
    </row>
    <row r="93" spans="2:12" ht="15" x14ac:dyDescent="0.2">
      <c r="B93" s="149" t="s">
        <v>55</v>
      </c>
      <c r="C93" s="140">
        <v>9799.3349999999991</v>
      </c>
      <c r="D93" s="141">
        <v>584.81899999999996</v>
      </c>
      <c r="E93" s="142">
        <f t="shared" si="3"/>
        <v>5.6318405909619604E-2</v>
      </c>
      <c r="F93" s="143"/>
      <c r="G93" s="149" t="s">
        <v>55</v>
      </c>
      <c r="H93" s="140">
        <v>2440.1849999999999</v>
      </c>
      <c r="I93" s="141">
        <v>9799.3349999999991</v>
      </c>
      <c r="J93" s="145">
        <v>12824.339</v>
      </c>
      <c r="K93" s="146">
        <f t="shared" si="4"/>
        <v>0.80972235684037985</v>
      </c>
      <c r="L93" s="147">
        <f t="shared" si="5"/>
        <v>0.76412008447374946</v>
      </c>
    </row>
    <row r="94" spans="2:12" ht="15" x14ac:dyDescent="0.2">
      <c r="B94" s="150" t="s">
        <v>90</v>
      </c>
      <c r="C94" s="151">
        <v>10586.259</v>
      </c>
      <c r="D94" s="152">
        <v>913.10800000000006</v>
      </c>
      <c r="E94" s="153">
        <f t="shared" si="3"/>
        <v>7.9405066383219189E-2</v>
      </c>
      <c r="F94" s="154"/>
      <c r="G94" s="155" t="s">
        <v>91</v>
      </c>
      <c r="H94" s="151">
        <v>4381.0349999999999</v>
      </c>
      <c r="I94" s="152">
        <v>10377.620000000001</v>
      </c>
      <c r="J94" s="156">
        <v>15655.113999999998</v>
      </c>
      <c r="K94" s="157">
        <f t="shared" si="4"/>
        <v>0.7201531077959572</v>
      </c>
      <c r="L94" s="158">
        <f t="shared" si="5"/>
        <v>0.66289009457229131</v>
      </c>
    </row>
    <row r="95" spans="2:12" ht="15" x14ac:dyDescent="0.2">
      <c r="B95" s="159" t="s">
        <v>140</v>
      </c>
      <c r="C95" s="140">
        <v>3032.1819999999998</v>
      </c>
      <c r="D95" s="141">
        <v>464.44</v>
      </c>
      <c r="E95" s="142">
        <f t="shared" si="3"/>
        <v>0.13282533828363491</v>
      </c>
      <c r="F95" s="143"/>
      <c r="G95" s="159" t="s">
        <v>140</v>
      </c>
      <c r="H95" s="140">
        <v>1485.748</v>
      </c>
      <c r="I95" s="141">
        <v>3032.1819999999998</v>
      </c>
      <c r="J95" s="145">
        <v>4982.37</v>
      </c>
      <c r="K95" s="146">
        <f t="shared" si="4"/>
        <v>0.70179894307327639</v>
      </c>
      <c r="L95" s="147">
        <f t="shared" si="5"/>
        <v>0.60858226105247093</v>
      </c>
    </row>
    <row r="96" spans="2:12" ht="15" x14ac:dyDescent="0.2">
      <c r="B96" s="160" t="s">
        <v>55</v>
      </c>
      <c r="C96" s="140">
        <v>7751.0039999999999</v>
      </c>
      <c r="D96" s="141">
        <v>547.67399999999998</v>
      </c>
      <c r="E96" s="142">
        <f t="shared" si="3"/>
        <v>6.5995330822571974E-2</v>
      </c>
      <c r="F96" s="143"/>
      <c r="G96" s="160" t="s">
        <v>55</v>
      </c>
      <c r="H96" s="140">
        <v>2226.54</v>
      </c>
      <c r="I96" s="141">
        <v>7751.0039999999999</v>
      </c>
      <c r="J96" s="145">
        <v>10525.218000000001</v>
      </c>
      <c r="K96" s="146">
        <f t="shared" si="4"/>
        <v>0.78845663814279188</v>
      </c>
      <c r="L96" s="147">
        <f t="shared" si="5"/>
        <v>0.73642218146930538</v>
      </c>
    </row>
    <row r="97" spans="2:12" ht="15" x14ac:dyDescent="0.2">
      <c r="B97" s="161" t="s">
        <v>0</v>
      </c>
      <c r="C97" s="140">
        <v>1441.0519999999999</v>
      </c>
      <c r="D97" s="141">
        <v>275.33499999999998</v>
      </c>
      <c r="E97" s="142">
        <f t="shared" si="3"/>
        <v>0.16041545409048191</v>
      </c>
      <c r="F97" s="154"/>
      <c r="G97" s="159" t="s">
        <v>30</v>
      </c>
      <c r="H97" s="140">
        <v>1527.422</v>
      </c>
      <c r="I97" s="141">
        <v>1341.72</v>
      </c>
      <c r="J97" s="145">
        <v>3132.442</v>
      </c>
      <c r="K97" s="146">
        <f t="shared" si="4"/>
        <v>0.51238618304824157</v>
      </c>
      <c r="L97" s="147">
        <f t="shared" si="5"/>
        <v>0.4283303569547337</v>
      </c>
    </row>
    <row r="98" spans="2:12" ht="15" x14ac:dyDescent="0.2">
      <c r="B98" s="161" t="s">
        <v>1</v>
      </c>
      <c r="C98" s="140">
        <v>4739.799</v>
      </c>
      <c r="D98" s="141">
        <v>440.49900000000002</v>
      </c>
      <c r="E98" s="142">
        <f t="shared" si="3"/>
        <v>8.503352509836308E-2</v>
      </c>
      <c r="F98" s="154"/>
      <c r="G98" s="159" t="s">
        <v>31</v>
      </c>
      <c r="H98" s="140">
        <v>1678.133</v>
      </c>
      <c r="I98" s="141">
        <v>4678.8940000000002</v>
      </c>
      <c r="J98" s="145">
        <v>6794.6059999999998</v>
      </c>
      <c r="K98" s="146">
        <f t="shared" si="4"/>
        <v>0.75301982189990124</v>
      </c>
      <c r="L98" s="147">
        <f t="shared" si="5"/>
        <v>0.68861888386169856</v>
      </c>
    </row>
    <row r="99" spans="2:12" ht="15" x14ac:dyDescent="0.2">
      <c r="B99" s="161" t="s">
        <v>5</v>
      </c>
      <c r="C99" s="140">
        <v>4405.4080000000004</v>
      </c>
      <c r="D99" s="141">
        <v>197.274</v>
      </c>
      <c r="E99" s="142">
        <f t="shared" si="3"/>
        <v>4.2860662544142732E-2</v>
      </c>
      <c r="F99" s="154"/>
      <c r="G99" s="159" t="s">
        <v>32</v>
      </c>
      <c r="H99" s="140">
        <v>1175.48</v>
      </c>
      <c r="I99" s="141">
        <v>4357.0060000000003</v>
      </c>
      <c r="J99" s="145">
        <v>5728.0659999999998</v>
      </c>
      <c r="K99" s="146">
        <f t="shared" si="4"/>
        <v>0.79478588410119566</v>
      </c>
      <c r="L99" s="147">
        <f t="shared" si="5"/>
        <v>0.76064172444940414</v>
      </c>
    </row>
    <row r="100" spans="2:12" ht="15" x14ac:dyDescent="0.2">
      <c r="B100" s="162" t="s">
        <v>88</v>
      </c>
      <c r="C100" s="151">
        <v>2449.3000000000002</v>
      </c>
      <c r="D100" s="152">
        <v>46.679000000000002</v>
      </c>
      <c r="E100" s="153">
        <f t="shared" si="3"/>
        <v>1.8701679781760985E-2</v>
      </c>
      <c r="F100" s="154"/>
      <c r="G100" s="150" t="s">
        <v>89</v>
      </c>
      <c r="H100" s="151">
        <v>318.39800000000002</v>
      </c>
      <c r="I100" s="152">
        <v>2391.7840000000001</v>
      </c>
      <c r="J100" s="156">
        <v>2756.8609999999999</v>
      </c>
      <c r="K100" s="191">
        <f t="shared" si="4"/>
        <v>0.884507053493085</v>
      </c>
      <c r="L100" s="158">
        <f t="shared" si="5"/>
        <v>0.86757511532137466</v>
      </c>
    </row>
    <row r="101" spans="2:12" ht="16" thickBot="1" x14ac:dyDescent="0.25">
      <c r="B101" s="214" t="s">
        <v>55</v>
      </c>
      <c r="C101" s="193">
        <v>2048.3310000000001</v>
      </c>
      <c r="D101" s="215">
        <v>37.145000000000003</v>
      </c>
      <c r="E101" s="194">
        <f t="shared" si="3"/>
        <v>1.7811281453250959E-2</v>
      </c>
      <c r="F101" s="216"/>
      <c r="G101" s="214" t="s">
        <v>55</v>
      </c>
      <c r="H101" s="193">
        <v>213.64500000000001</v>
      </c>
      <c r="I101" s="215">
        <v>2048.3310000000001</v>
      </c>
      <c r="J101" s="220">
        <v>2299.1210000000001</v>
      </c>
      <c r="K101" s="217">
        <f t="shared" si="4"/>
        <v>0.90707535619047452</v>
      </c>
      <c r="L101" s="195">
        <f t="shared" si="5"/>
        <v>0.8909191817220582</v>
      </c>
    </row>
    <row r="102" spans="2:12" ht="16" thickBot="1" x14ac:dyDescent="0.25">
      <c r="B102" s="130" t="s">
        <v>66</v>
      </c>
      <c r="C102" s="131">
        <v>6022.6350000000002</v>
      </c>
      <c r="D102" s="132">
        <v>548.23800000000006</v>
      </c>
      <c r="E102" s="133">
        <f t="shared" si="3"/>
        <v>8.3434575588357901E-2</v>
      </c>
      <c r="F102" s="134"/>
      <c r="G102" s="135" t="s">
        <v>67</v>
      </c>
      <c r="H102" s="131">
        <v>1880.8230000000001</v>
      </c>
      <c r="I102" s="132">
        <v>5790.5039999999999</v>
      </c>
      <c r="J102" s="136">
        <v>8167.4679999999998</v>
      </c>
      <c r="K102" s="137">
        <f t="shared" si="4"/>
        <v>0.76971773871657645</v>
      </c>
      <c r="L102" s="138">
        <f t="shared" si="5"/>
        <v>0.70897174007905506</v>
      </c>
    </row>
    <row r="103" spans="2:12" ht="15" x14ac:dyDescent="0.2">
      <c r="B103" s="207" t="s">
        <v>84</v>
      </c>
      <c r="C103" s="140">
        <v>110.509</v>
      </c>
      <c r="D103" s="141">
        <v>43.110999999999997</v>
      </c>
      <c r="E103" s="142">
        <f t="shared" si="3"/>
        <v>0.28063403202707976</v>
      </c>
      <c r="F103" s="143"/>
      <c r="G103" s="144" t="s">
        <v>54</v>
      </c>
      <c r="H103" s="140">
        <v>405.67099999999999</v>
      </c>
      <c r="I103" s="141">
        <v>110.509</v>
      </c>
      <c r="J103" s="145">
        <v>559.29100000000005</v>
      </c>
      <c r="K103" s="146">
        <f t="shared" si="4"/>
        <v>0.2746691793717404</v>
      </c>
      <c r="L103" s="147">
        <f t="shared" si="5"/>
        <v>0.19758766009107959</v>
      </c>
    </row>
    <row r="104" spans="2:12" ht="15" x14ac:dyDescent="0.2">
      <c r="B104" s="139" t="s">
        <v>140</v>
      </c>
      <c r="C104" s="140">
        <v>1576.319</v>
      </c>
      <c r="D104" s="141">
        <v>253.32</v>
      </c>
      <c r="E104" s="142">
        <f t="shared" si="3"/>
        <v>0.13845354192821643</v>
      </c>
      <c r="F104" s="143"/>
      <c r="G104" s="148" t="s">
        <v>18</v>
      </c>
      <c r="H104" s="140">
        <v>666.30799999999999</v>
      </c>
      <c r="I104" s="141">
        <v>1576.319</v>
      </c>
      <c r="J104" s="145">
        <v>2495.9470000000001</v>
      </c>
      <c r="K104" s="146">
        <f t="shared" si="4"/>
        <v>0.73304401095055305</v>
      </c>
      <c r="L104" s="147">
        <f t="shared" si="5"/>
        <v>0.63155147124518263</v>
      </c>
    </row>
    <row r="105" spans="2:12" ht="15" x14ac:dyDescent="0.2">
      <c r="B105" s="149" t="s">
        <v>55</v>
      </c>
      <c r="C105" s="140">
        <v>4424.2280000000001</v>
      </c>
      <c r="D105" s="141">
        <v>302.53399999999999</v>
      </c>
      <c r="E105" s="142">
        <f t="shared" si="3"/>
        <v>6.4004491869910099E-2</v>
      </c>
      <c r="F105" s="143"/>
      <c r="G105" s="149" t="s">
        <v>55</v>
      </c>
      <c r="H105" s="140">
        <v>916.27</v>
      </c>
      <c r="I105" s="141">
        <v>4424.2280000000001</v>
      </c>
      <c r="J105" s="145">
        <v>5643.0320000000002</v>
      </c>
      <c r="K105" s="146">
        <f t="shared" si="4"/>
        <v>0.83762806944918977</v>
      </c>
      <c r="L105" s="147">
        <f t="shared" si="5"/>
        <v>0.78401611048812059</v>
      </c>
    </row>
    <row r="106" spans="2:12" ht="15" x14ac:dyDescent="0.2">
      <c r="B106" s="150" t="s">
        <v>90</v>
      </c>
      <c r="C106" s="151">
        <v>4869.2029999999995</v>
      </c>
      <c r="D106" s="152">
        <v>491.85900000000004</v>
      </c>
      <c r="E106" s="153">
        <f t="shared" si="3"/>
        <v>9.1746560662794061E-2</v>
      </c>
      <c r="F106" s="154"/>
      <c r="G106" s="155" t="s">
        <v>91</v>
      </c>
      <c r="H106" s="151">
        <v>1779.2500000000002</v>
      </c>
      <c r="I106" s="152">
        <v>4772.3559999999998</v>
      </c>
      <c r="J106" s="156">
        <v>7034.4789999999994</v>
      </c>
      <c r="K106" s="157">
        <f t="shared" si="4"/>
        <v>0.74706726681535329</v>
      </c>
      <c r="L106" s="158">
        <f t="shared" si="5"/>
        <v>0.67842351935374323</v>
      </c>
    </row>
    <row r="107" spans="2:12" ht="15" x14ac:dyDescent="0.2">
      <c r="B107" s="159" t="s">
        <v>140</v>
      </c>
      <c r="C107" s="140">
        <v>1403.4459999999999</v>
      </c>
      <c r="D107" s="141">
        <v>248.94499999999999</v>
      </c>
      <c r="E107" s="142">
        <f t="shared" si="3"/>
        <v>0.15065744124725927</v>
      </c>
      <c r="F107" s="143"/>
      <c r="G107" s="159" t="s">
        <v>140</v>
      </c>
      <c r="H107" s="140">
        <v>652.59400000000005</v>
      </c>
      <c r="I107" s="141">
        <v>1403.4459999999999</v>
      </c>
      <c r="J107" s="145">
        <v>2304.9850000000001</v>
      </c>
      <c r="K107" s="146">
        <f t="shared" si="4"/>
        <v>0.7168771163369827</v>
      </c>
      <c r="L107" s="147">
        <f t="shared" si="5"/>
        <v>0.60887424430093895</v>
      </c>
    </row>
    <row r="108" spans="2:12" ht="12.75" customHeight="1" x14ac:dyDescent="0.2">
      <c r="B108" s="160" t="s">
        <v>55</v>
      </c>
      <c r="C108" s="140">
        <v>3543.7060000000001</v>
      </c>
      <c r="D108" s="141">
        <v>291.61399999999998</v>
      </c>
      <c r="E108" s="142">
        <f t="shared" si="3"/>
        <v>7.6033812041759213E-2</v>
      </c>
      <c r="F108" s="143"/>
      <c r="G108" s="160" t="s">
        <v>55</v>
      </c>
      <c r="H108" s="140">
        <v>853.26199999999994</v>
      </c>
      <c r="I108" s="141">
        <v>3543.7060000000001</v>
      </c>
      <c r="J108" s="145">
        <v>4688.5820000000003</v>
      </c>
      <c r="K108" s="146">
        <f t="shared" si="4"/>
        <v>0.81801278083650886</v>
      </c>
      <c r="L108" s="147">
        <f t="shared" si="5"/>
        <v>0.75581615081062881</v>
      </c>
    </row>
    <row r="109" spans="2:12" ht="15" x14ac:dyDescent="0.2">
      <c r="B109" s="161" t="s">
        <v>0</v>
      </c>
      <c r="C109" s="140">
        <v>720.52200000000005</v>
      </c>
      <c r="D109" s="141">
        <v>137.40600000000001</v>
      </c>
      <c r="E109" s="142">
        <f t="shared" si="3"/>
        <v>0.16016029317145494</v>
      </c>
      <c r="F109" s="154"/>
      <c r="G109" s="159" t="s">
        <v>30</v>
      </c>
      <c r="H109" s="140">
        <v>650.34900000000005</v>
      </c>
      <c r="I109" s="141">
        <v>672.37300000000005</v>
      </c>
      <c r="J109" s="145">
        <v>1454.7360000000001</v>
      </c>
      <c r="K109" s="146">
        <f t="shared" si="4"/>
        <v>0.55294362688487808</v>
      </c>
      <c r="L109" s="147">
        <f t="shared" si="5"/>
        <v>0.46219588983843118</v>
      </c>
    </row>
    <row r="110" spans="2:12" ht="15" x14ac:dyDescent="0.2">
      <c r="B110" s="161" t="s">
        <v>1</v>
      </c>
      <c r="C110" s="140">
        <v>2316.098</v>
      </c>
      <c r="D110" s="141">
        <v>259.834</v>
      </c>
      <c r="E110" s="142">
        <f t="shared" si="3"/>
        <v>0.10086989873956301</v>
      </c>
      <c r="F110" s="154"/>
      <c r="G110" s="159" t="s">
        <v>31</v>
      </c>
      <c r="H110" s="140">
        <v>696.36599999999999</v>
      </c>
      <c r="I110" s="141">
        <v>2291.777</v>
      </c>
      <c r="J110" s="145">
        <v>3245.0569999999998</v>
      </c>
      <c r="K110" s="146">
        <f t="shared" si="4"/>
        <v>0.78540715925791138</v>
      </c>
      <c r="L110" s="147">
        <f t="shared" si="5"/>
        <v>0.70623628490963342</v>
      </c>
    </row>
    <row r="111" spans="2:12" ht="15" x14ac:dyDescent="0.2">
      <c r="B111" s="161" t="s">
        <v>5</v>
      </c>
      <c r="C111" s="140">
        <v>1832.5830000000001</v>
      </c>
      <c r="D111" s="141">
        <v>94.619</v>
      </c>
      <c r="E111" s="142">
        <f t="shared" si="3"/>
        <v>4.9096565902276977E-2</v>
      </c>
      <c r="F111" s="154"/>
      <c r="G111" s="159" t="s">
        <v>32</v>
      </c>
      <c r="H111" s="140">
        <v>432.53500000000003</v>
      </c>
      <c r="I111" s="141">
        <v>1808.2059999999999</v>
      </c>
      <c r="J111" s="145">
        <v>2334.6860000000001</v>
      </c>
      <c r="K111" s="146">
        <f t="shared" si="4"/>
        <v>0.81473525776057254</v>
      </c>
      <c r="L111" s="147">
        <f t="shared" si="5"/>
        <v>0.77449644191981271</v>
      </c>
    </row>
    <row r="112" spans="2:12" ht="15" x14ac:dyDescent="0.2">
      <c r="B112" s="162" t="s">
        <v>88</v>
      </c>
      <c r="C112" s="151">
        <v>1042.924</v>
      </c>
      <c r="D112" s="152">
        <v>13.268000000000001</v>
      </c>
      <c r="E112" s="153">
        <f t="shared" si="3"/>
        <v>1.2562109919408593E-2</v>
      </c>
      <c r="F112" s="154"/>
      <c r="G112" s="150" t="s">
        <v>89</v>
      </c>
      <c r="H112" s="151">
        <v>101.57299999999999</v>
      </c>
      <c r="I112" s="152">
        <v>1018.148</v>
      </c>
      <c r="J112" s="156">
        <v>1132.989</v>
      </c>
      <c r="K112" s="191">
        <f t="shared" si="4"/>
        <v>0.91034952678269598</v>
      </c>
      <c r="L112" s="158">
        <f t="shared" si="5"/>
        <v>0.89863890999824358</v>
      </c>
    </row>
    <row r="113" spans="2:12" ht="16" thickBot="1" x14ac:dyDescent="0.25">
      <c r="B113" s="214" t="s">
        <v>55</v>
      </c>
      <c r="C113" s="193">
        <v>880.52200000000005</v>
      </c>
      <c r="D113" s="215">
        <v>10.92</v>
      </c>
      <c r="E113" s="194">
        <f t="shared" si="3"/>
        <v>1.2249815467523406E-2</v>
      </c>
      <c r="F113" s="216"/>
      <c r="G113" s="214" t="s">
        <v>55</v>
      </c>
      <c r="H113" s="193">
        <v>63.008000000000003</v>
      </c>
      <c r="I113" s="215">
        <v>880.52200000000005</v>
      </c>
      <c r="J113" s="220">
        <v>954.45</v>
      </c>
      <c r="K113" s="217">
        <f t="shared" si="4"/>
        <v>0.93398501754937391</v>
      </c>
      <c r="L113" s="195">
        <f t="shared" si="5"/>
        <v>0.92254387343496258</v>
      </c>
    </row>
    <row r="114" spans="2:12" ht="16" thickBot="1" x14ac:dyDescent="0.25">
      <c r="B114" s="130" t="s">
        <v>68</v>
      </c>
      <c r="C114" s="131">
        <v>7255.57</v>
      </c>
      <c r="D114" s="132">
        <v>493.839</v>
      </c>
      <c r="E114" s="133">
        <f t="shared" si="3"/>
        <v>6.3726020913336748E-2</v>
      </c>
      <c r="F114" s="134"/>
      <c r="G114" s="135" t="s">
        <v>69</v>
      </c>
      <c r="H114" s="131">
        <v>2818.61</v>
      </c>
      <c r="I114" s="132">
        <v>6978.9</v>
      </c>
      <c r="J114" s="136">
        <v>10244.507</v>
      </c>
      <c r="K114" s="137">
        <f t="shared" si="4"/>
        <v>0.72486621366943271</v>
      </c>
      <c r="L114" s="138">
        <f t="shared" si="5"/>
        <v>0.68123336730601092</v>
      </c>
    </row>
    <row r="115" spans="2:12" ht="15" x14ac:dyDescent="0.2">
      <c r="B115" s="207" t="s">
        <v>84</v>
      </c>
      <c r="C115" s="140">
        <v>132.137</v>
      </c>
      <c r="D115" s="141">
        <v>39.177999999999997</v>
      </c>
      <c r="E115" s="142">
        <f t="shared" si="3"/>
        <v>0.2286898403525669</v>
      </c>
      <c r="F115" s="143"/>
      <c r="G115" s="144" t="s">
        <v>54</v>
      </c>
      <c r="H115" s="140">
        <v>386.57799999999997</v>
      </c>
      <c r="I115" s="141">
        <v>132.137</v>
      </c>
      <c r="J115" s="145">
        <v>557.89300000000003</v>
      </c>
      <c r="K115" s="146">
        <f t="shared" si="4"/>
        <v>0.30707501259202041</v>
      </c>
      <c r="L115" s="147">
        <f t="shared" si="5"/>
        <v>0.23685007698608873</v>
      </c>
    </row>
    <row r="116" spans="2:12" ht="15" x14ac:dyDescent="0.2">
      <c r="B116" s="139" t="s">
        <v>140</v>
      </c>
      <c r="C116" s="140">
        <v>1901.9069999999999</v>
      </c>
      <c r="D116" s="141">
        <v>229.34899999999999</v>
      </c>
      <c r="E116" s="142">
        <f t="shared" si="3"/>
        <v>0.10761213106262223</v>
      </c>
      <c r="F116" s="143"/>
      <c r="G116" s="148" t="s">
        <v>18</v>
      </c>
      <c r="H116" s="140">
        <v>887.98800000000006</v>
      </c>
      <c r="I116" s="141">
        <v>1901.9069999999999</v>
      </c>
      <c r="J116" s="145">
        <v>3019.2440000000001</v>
      </c>
      <c r="K116" s="146">
        <f t="shared" si="4"/>
        <v>0.70589061367680128</v>
      </c>
      <c r="L116" s="147">
        <f t="shared" si="5"/>
        <v>0.62992822044193841</v>
      </c>
    </row>
    <row r="117" spans="2:12" ht="15" x14ac:dyDescent="0.2">
      <c r="B117" s="149" t="s">
        <v>55</v>
      </c>
      <c r="C117" s="140">
        <v>5375.107</v>
      </c>
      <c r="D117" s="141">
        <v>282.28500000000003</v>
      </c>
      <c r="E117" s="142">
        <f t="shared" si="3"/>
        <v>4.9896666167025379E-2</v>
      </c>
      <c r="F117" s="143"/>
      <c r="G117" s="149" t="s">
        <v>55</v>
      </c>
      <c r="H117" s="140">
        <v>1523.915</v>
      </c>
      <c r="I117" s="141">
        <v>5375.107</v>
      </c>
      <c r="J117" s="145">
        <v>7181.3069999999998</v>
      </c>
      <c r="K117" s="146">
        <f t="shared" si="4"/>
        <v>0.78779419957954733</v>
      </c>
      <c r="L117" s="147">
        <f t="shared" si="5"/>
        <v>0.7484858953948077</v>
      </c>
    </row>
    <row r="118" spans="2:12" ht="15" x14ac:dyDescent="0.2">
      <c r="B118" s="150" t="s">
        <v>90</v>
      </c>
      <c r="C118" s="151">
        <v>5717.0559999999996</v>
      </c>
      <c r="D118" s="152">
        <v>421.24900000000002</v>
      </c>
      <c r="E118" s="153">
        <f t="shared" si="3"/>
        <v>6.8626273865505225E-2</v>
      </c>
      <c r="F118" s="154"/>
      <c r="G118" s="155" t="s">
        <v>91</v>
      </c>
      <c r="H118" s="151">
        <v>2601.7850000000003</v>
      </c>
      <c r="I118" s="152">
        <v>5605.2640000000001</v>
      </c>
      <c r="J118" s="156">
        <v>8620.6350000000002</v>
      </c>
      <c r="K118" s="157">
        <f t="shared" si="4"/>
        <v>0.69819102653110821</v>
      </c>
      <c r="L118" s="158">
        <f t="shared" si="5"/>
        <v>0.6502147463614919</v>
      </c>
    </row>
    <row r="119" spans="2:12" ht="15" x14ac:dyDescent="0.2">
      <c r="B119" s="159" t="s">
        <v>140</v>
      </c>
      <c r="C119" s="140">
        <v>1628.7360000000001</v>
      </c>
      <c r="D119" s="141">
        <v>215.495</v>
      </c>
      <c r="E119" s="142">
        <f t="shared" si="3"/>
        <v>0.11684816056123121</v>
      </c>
      <c r="F119" s="143"/>
      <c r="G119" s="159" t="s">
        <v>140</v>
      </c>
      <c r="H119" s="140">
        <v>833.154</v>
      </c>
      <c r="I119" s="141">
        <v>1628.7360000000001</v>
      </c>
      <c r="J119" s="145">
        <v>2677.3850000000002</v>
      </c>
      <c r="K119" s="146">
        <f t="shared" si="4"/>
        <v>0.68881800712262153</v>
      </c>
      <c r="L119" s="147">
        <f t="shared" si="5"/>
        <v>0.60833089002889007</v>
      </c>
    </row>
    <row r="120" spans="2:12" ht="15" x14ac:dyDescent="0.2">
      <c r="B120" s="160" t="s">
        <v>55</v>
      </c>
      <c r="C120" s="140">
        <v>4207.2979999999998</v>
      </c>
      <c r="D120" s="141">
        <v>256.06</v>
      </c>
      <c r="E120" s="142">
        <f t="shared" si="3"/>
        <v>5.7369361812339495E-2</v>
      </c>
      <c r="F120" s="143"/>
      <c r="G120" s="160" t="s">
        <v>55</v>
      </c>
      <c r="H120" s="140">
        <v>1373.278</v>
      </c>
      <c r="I120" s="141">
        <v>4207.2979999999998</v>
      </c>
      <c r="J120" s="145">
        <v>5836.6360000000004</v>
      </c>
      <c r="K120" s="146">
        <f t="shared" si="4"/>
        <v>0.76471412642487901</v>
      </c>
      <c r="L120" s="147">
        <f t="shared" si="5"/>
        <v>0.72084296502300294</v>
      </c>
    </row>
    <row r="121" spans="2:12" ht="15" x14ac:dyDescent="0.2">
      <c r="B121" s="161" t="s">
        <v>0</v>
      </c>
      <c r="C121" s="140">
        <v>720.53</v>
      </c>
      <c r="D121" s="141">
        <v>137.929</v>
      </c>
      <c r="E121" s="142">
        <f t="shared" si="3"/>
        <v>0.1606704571796673</v>
      </c>
      <c r="F121" s="154"/>
      <c r="G121" s="159" t="s">
        <v>30</v>
      </c>
      <c r="H121" s="140">
        <v>877.07299999999998</v>
      </c>
      <c r="I121" s="141">
        <v>669.34699999999998</v>
      </c>
      <c r="J121" s="145">
        <v>1677.7059999999999</v>
      </c>
      <c r="K121" s="146">
        <f t="shared" si="4"/>
        <v>0.47721889294071784</v>
      </c>
      <c r="L121" s="147">
        <f t="shared" si="5"/>
        <v>0.39896561137648673</v>
      </c>
    </row>
    <row r="122" spans="2:12" ht="15" x14ac:dyDescent="0.2">
      <c r="B122" s="161" t="s">
        <v>1</v>
      </c>
      <c r="C122" s="140">
        <v>2423.701</v>
      </c>
      <c r="D122" s="141">
        <v>180.66499999999999</v>
      </c>
      <c r="E122" s="142">
        <f t="shared" si="3"/>
        <v>6.9370050138882172E-2</v>
      </c>
      <c r="F122" s="154"/>
      <c r="G122" s="159" t="s">
        <v>31</v>
      </c>
      <c r="H122" s="140">
        <v>981.76700000000005</v>
      </c>
      <c r="I122" s="141">
        <v>2387.1170000000002</v>
      </c>
      <c r="J122" s="145">
        <v>3549.549</v>
      </c>
      <c r="K122" s="146">
        <f t="shared" si="4"/>
        <v>0.72341077697476497</v>
      </c>
      <c r="L122" s="147">
        <f t="shared" si="5"/>
        <v>0.67251276148040218</v>
      </c>
    </row>
    <row r="123" spans="2:12" ht="15" x14ac:dyDescent="0.2">
      <c r="B123" s="161" t="s">
        <v>5</v>
      </c>
      <c r="C123" s="140">
        <v>2572.8249999999998</v>
      </c>
      <c r="D123" s="141">
        <v>102.655</v>
      </c>
      <c r="E123" s="142">
        <f t="shared" si="3"/>
        <v>3.8368816062912078E-2</v>
      </c>
      <c r="F123" s="154"/>
      <c r="G123" s="159" t="s">
        <v>32</v>
      </c>
      <c r="H123" s="140">
        <v>742.94500000000005</v>
      </c>
      <c r="I123" s="141">
        <v>2548.8000000000002</v>
      </c>
      <c r="J123" s="145">
        <v>3393.38</v>
      </c>
      <c r="K123" s="146">
        <f t="shared" si="4"/>
        <v>0.78106047657497835</v>
      </c>
      <c r="L123" s="147">
        <f t="shared" si="5"/>
        <v>0.75110951322869823</v>
      </c>
    </row>
    <row r="124" spans="2:12" ht="15" x14ac:dyDescent="0.2">
      <c r="B124" s="162" t="s">
        <v>88</v>
      </c>
      <c r="C124" s="151">
        <v>1406.376</v>
      </c>
      <c r="D124" s="152">
        <v>33.411000000000001</v>
      </c>
      <c r="E124" s="153">
        <f t="shared" si="3"/>
        <v>2.3205515815881098E-2</v>
      </c>
      <c r="F124" s="154"/>
      <c r="G124" s="150" t="s">
        <v>89</v>
      </c>
      <c r="H124" s="151">
        <v>216.82499999999999</v>
      </c>
      <c r="I124" s="152">
        <v>1373.636</v>
      </c>
      <c r="J124" s="156">
        <v>1623.8720000000001</v>
      </c>
      <c r="K124" s="191">
        <f t="shared" si="4"/>
        <v>0.86647654494935555</v>
      </c>
      <c r="L124" s="158">
        <f t="shared" si="5"/>
        <v>0.84590164742048624</v>
      </c>
    </row>
    <row r="125" spans="2:12" ht="16" thickBot="1" x14ac:dyDescent="0.25">
      <c r="B125" s="214" t="s">
        <v>55</v>
      </c>
      <c r="C125" s="193">
        <v>1167.809</v>
      </c>
      <c r="D125" s="215">
        <v>26.225000000000001</v>
      </c>
      <c r="E125" s="194">
        <f t="shared" si="3"/>
        <v>2.1963361177319913E-2</v>
      </c>
      <c r="F125" s="216"/>
      <c r="G125" s="214" t="s">
        <v>55</v>
      </c>
      <c r="H125" s="193">
        <v>150.637</v>
      </c>
      <c r="I125" s="215">
        <v>1167.809</v>
      </c>
      <c r="J125" s="220">
        <v>1344.671</v>
      </c>
      <c r="K125" s="217">
        <f t="shared" si="4"/>
        <v>0.88797482804343963</v>
      </c>
      <c r="L125" s="195">
        <f t="shared" si="5"/>
        <v>0.86847191617875297</v>
      </c>
    </row>
    <row r="126" spans="2:12" ht="12.75" customHeight="1" thickBot="1" x14ac:dyDescent="0.25">
      <c r="B126" s="130" t="s">
        <v>70</v>
      </c>
      <c r="C126" s="131">
        <v>9475.2260000000006</v>
      </c>
      <c r="D126" s="132">
        <v>511.53100000000001</v>
      </c>
      <c r="E126" s="133">
        <f t="shared" si="3"/>
        <v>5.1220931880088798E-2</v>
      </c>
      <c r="F126" s="134"/>
      <c r="G126" s="135" t="s">
        <v>71</v>
      </c>
      <c r="H126" s="131">
        <v>3150.1280000000002</v>
      </c>
      <c r="I126" s="132">
        <v>9100.3109999999997</v>
      </c>
      <c r="J126" s="136">
        <v>12699.058999999999</v>
      </c>
      <c r="K126" s="137">
        <f t="shared" si="4"/>
        <v>0.7519400453214683</v>
      </c>
      <c r="L126" s="138">
        <f t="shared" si="5"/>
        <v>0.71661301833466562</v>
      </c>
    </row>
    <row r="127" spans="2:12" ht="15" x14ac:dyDescent="0.2">
      <c r="B127" s="207" t="s">
        <v>84</v>
      </c>
      <c r="C127" s="140">
        <v>188.911</v>
      </c>
      <c r="D127" s="141">
        <v>55.262</v>
      </c>
      <c r="E127" s="142">
        <f t="shared" si="3"/>
        <v>0.22632313974108523</v>
      </c>
      <c r="F127" s="143"/>
      <c r="G127" s="144" t="s">
        <v>54</v>
      </c>
      <c r="H127" s="140">
        <v>680.7</v>
      </c>
      <c r="I127" s="141">
        <v>188.911</v>
      </c>
      <c r="J127" s="145">
        <v>924.87300000000005</v>
      </c>
      <c r="K127" s="146">
        <f t="shared" si="4"/>
        <v>0.26400705826637816</v>
      </c>
      <c r="L127" s="147">
        <f t="shared" si="5"/>
        <v>0.20425615192572386</v>
      </c>
    </row>
    <row r="128" spans="2:12" ht="15" x14ac:dyDescent="0.2">
      <c r="B128" s="139" t="s">
        <v>140</v>
      </c>
      <c r="C128" s="140">
        <v>3344.7710000000002</v>
      </c>
      <c r="D128" s="141">
        <v>248.989</v>
      </c>
      <c r="E128" s="142">
        <f t="shared" si="3"/>
        <v>6.9283702862739854E-2</v>
      </c>
      <c r="F128" s="143"/>
      <c r="G128" s="148" t="s">
        <v>18</v>
      </c>
      <c r="H128" s="140">
        <v>1125.106</v>
      </c>
      <c r="I128" s="141">
        <v>3344.7710000000002</v>
      </c>
      <c r="J128" s="145">
        <v>4718.866</v>
      </c>
      <c r="K128" s="146">
        <f t="shared" si="4"/>
        <v>0.76157280160106267</v>
      </c>
      <c r="L128" s="147">
        <f t="shared" si="5"/>
        <v>0.70880821790659032</v>
      </c>
    </row>
    <row r="129" spans="2:12" ht="15" x14ac:dyDescent="0.2">
      <c r="B129" s="149" t="s">
        <v>55</v>
      </c>
      <c r="C129" s="140">
        <v>6534.2870000000003</v>
      </c>
      <c r="D129" s="141">
        <v>236.66</v>
      </c>
      <c r="E129" s="142">
        <f t="shared" si="3"/>
        <v>3.4952274770427234E-2</v>
      </c>
      <c r="F129" s="143"/>
      <c r="G129" s="149" t="s">
        <v>55</v>
      </c>
      <c r="H129" s="140">
        <v>1690.104</v>
      </c>
      <c r="I129" s="141">
        <v>6534.2870000000003</v>
      </c>
      <c r="J129" s="145">
        <v>8461.0509999999995</v>
      </c>
      <c r="K129" s="146">
        <f t="shared" si="4"/>
        <v>0.80024892888602128</v>
      </c>
      <c r="L129" s="147">
        <f t="shared" si="5"/>
        <v>0.77227840843885709</v>
      </c>
    </row>
    <row r="130" spans="2:12" ht="15" x14ac:dyDescent="0.2">
      <c r="B130" s="150" t="s">
        <v>90</v>
      </c>
      <c r="C130" s="151">
        <v>7635.762999999999</v>
      </c>
      <c r="D130" s="152">
        <v>431.86399999999998</v>
      </c>
      <c r="E130" s="153">
        <f t="shared" si="3"/>
        <v>5.3530486721808039E-2</v>
      </c>
      <c r="F130" s="154"/>
      <c r="G130" s="155" t="s">
        <v>91</v>
      </c>
      <c r="H130" s="151">
        <v>2833.6970000000001</v>
      </c>
      <c r="I130" s="152">
        <v>7486.7910000000002</v>
      </c>
      <c r="J130" s="156">
        <v>10745.120999999999</v>
      </c>
      <c r="K130" s="157">
        <f t="shared" si="4"/>
        <v>0.73628058725443857</v>
      </c>
      <c r="L130" s="158">
        <f t="shared" si="5"/>
        <v>0.69676190710183727</v>
      </c>
    </row>
    <row r="131" spans="2:12" ht="15" x14ac:dyDescent="0.2">
      <c r="B131" s="159" t="s">
        <v>140</v>
      </c>
      <c r="C131" s="140">
        <v>2960.7860000000001</v>
      </c>
      <c r="D131" s="141">
        <v>244.47399999999999</v>
      </c>
      <c r="E131" s="142">
        <f t="shared" si="3"/>
        <v>7.6272751664451549E-2</v>
      </c>
      <c r="F131" s="143"/>
      <c r="G131" s="159" t="s">
        <v>140</v>
      </c>
      <c r="H131" s="140">
        <v>1073.0719999999999</v>
      </c>
      <c r="I131" s="141">
        <v>2960.7860000000001</v>
      </c>
      <c r="J131" s="145">
        <v>4278.3320000000003</v>
      </c>
      <c r="K131" s="146">
        <f t="shared" si="4"/>
        <v>0.74918449526591202</v>
      </c>
      <c r="L131" s="147">
        <f t="shared" si="5"/>
        <v>0.69204213230763756</v>
      </c>
    </row>
    <row r="132" spans="2:12" ht="15" x14ac:dyDescent="0.2">
      <c r="B132" s="160" t="s">
        <v>55</v>
      </c>
      <c r="C132" s="140">
        <v>5109.3639999999996</v>
      </c>
      <c r="D132" s="141">
        <v>216.096</v>
      </c>
      <c r="E132" s="142">
        <f t="shared" si="3"/>
        <v>4.0577903129494927E-2</v>
      </c>
      <c r="F132" s="143"/>
      <c r="G132" s="160" t="s">
        <v>55</v>
      </c>
      <c r="H132" s="140">
        <v>1464.289</v>
      </c>
      <c r="I132" s="141">
        <v>5109.3639999999996</v>
      </c>
      <c r="J132" s="145">
        <v>6789.7489999999998</v>
      </c>
      <c r="K132" s="146">
        <f t="shared" si="4"/>
        <v>0.78433827229843112</v>
      </c>
      <c r="L132" s="147">
        <f t="shared" si="5"/>
        <v>0.75251146986434991</v>
      </c>
    </row>
    <row r="133" spans="2:12" ht="15" x14ac:dyDescent="0.2">
      <c r="B133" s="161" t="s">
        <v>0</v>
      </c>
      <c r="C133" s="140">
        <v>1560.9</v>
      </c>
      <c r="D133" s="141">
        <v>170.50299999999999</v>
      </c>
      <c r="E133" s="142">
        <f t="shared" si="3"/>
        <v>9.8476784434357562E-2</v>
      </c>
      <c r="F133" s="154"/>
      <c r="G133" s="159" t="s">
        <v>30</v>
      </c>
      <c r="H133" s="140">
        <v>1125.143</v>
      </c>
      <c r="I133" s="141">
        <v>1498.931</v>
      </c>
      <c r="J133" s="145">
        <v>2793.5790000000002</v>
      </c>
      <c r="K133" s="146">
        <f t="shared" si="4"/>
        <v>0.59723959837899698</v>
      </c>
      <c r="L133" s="147">
        <f t="shared" si="5"/>
        <v>0.53656295383091013</v>
      </c>
    </row>
    <row r="134" spans="2:12" ht="15" x14ac:dyDescent="0.2">
      <c r="B134" s="161" t="s">
        <v>1</v>
      </c>
      <c r="C134" s="140">
        <v>3367.402</v>
      </c>
      <c r="D134" s="141">
        <v>162.721</v>
      </c>
      <c r="E134" s="142">
        <f t="shared" si="3"/>
        <v>4.6094994423707049E-2</v>
      </c>
      <c r="F134" s="154"/>
      <c r="G134" s="159" t="s">
        <v>31</v>
      </c>
      <c r="H134" s="140">
        <v>1010.168</v>
      </c>
      <c r="I134" s="141">
        <v>3304.9540000000002</v>
      </c>
      <c r="J134" s="145">
        <v>4471.6099999999997</v>
      </c>
      <c r="K134" s="146">
        <f t="shared" si="4"/>
        <v>0.77409300006038084</v>
      </c>
      <c r="L134" s="147">
        <f t="shared" si="5"/>
        <v>0.73909710372774018</v>
      </c>
    </row>
    <row r="135" spans="2:12" ht="15" x14ac:dyDescent="0.2">
      <c r="B135" s="161" t="s">
        <v>5</v>
      </c>
      <c r="C135" s="140">
        <v>2707.4609999999998</v>
      </c>
      <c r="D135" s="141">
        <v>98.64</v>
      </c>
      <c r="E135" s="142">
        <f t="shared" si="3"/>
        <v>3.5151977779844711E-2</v>
      </c>
      <c r="F135" s="154"/>
      <c r="G135" s="159" t="s">
        <v>32</v>
      </c>
      <c r="H135" s="140">
        <v>698.38599999999997</v>
      </c>
      <c r="I135" s="141">
        <v>2682.9059999999999</v>
      </c>
      <c r="J135" s="145">
        <v>3479.9319999999998</v>
      </c>
      <c r="K135" s="146">
        <f t="shared" si="4"/>
        <v>0.79931044629607706</v>
      </c>
      <c r="L135" s="147">
        <f t="shared" si="5"/>
        <v>0.77096506483460026</v>
      </c>
    </row>
    <row r="136" spans="2:12" ht="15" x14ac:dyDescent="0.2">
      <c r="B136" s="162" t="s">
        <v>88</v>
      </c>
      <c r="C136" s="151">
        <v>1650.5509999999999</v>
      </c>
      <c r="D136" s="152">
        <v>24.405000000000001</v>
      </c>
      <c r="E136" s="153">
        <f t="shared" si="3"/>
        <v>1.4570532002034682E-2</v>
      </c>
      <c r="F136" s="154"/>
      <c r="G136" s="150" t="s">
        <v>89</v>
      </c>
      <c r="H136" s="151">
        <v>316.43099999999998</v>
      </c>
      <c r="I136" s="152">
        <v>1613.52</v>
      </c>
      <c r="J136" s="156">
        <v>1953.9380000000001</v>
      </c>
      <c r="K136" s="191">
        <f t="shared" si="4"/>
        <v>0.83805473868669322</v>
      </c>
      <c r="L136" s="158">
        <f t="shared" si="5"/>
        <v>0.82577850474272974</v>
      </c>
    </row>
    <row r="137" spans="2:12" ht="16" thickBot="1" x14ac:dyDescent="0.25">
      <c r="B137" s="214" t="s">
        <v>55</v>
      </c>
      <c r="C137" s="193">
        <v>1424.923</v>
      </c>
      <c r="D137" s="215">
        <v>20.564</v>
      </c>
      <c r="E137" s="194">
        <f t="shared" si="3"/>
        <v>1.4226347244907771E-2</v>
      </c>
      <c r="F137" s="216"/>
      <c r="G137" s="214" t="s">
        <v>55</v>
      </c>
      <c r="H137" s="193">
        <v>225.815</v>
      </c>
      <c r="I137" s="215">
        <v>1424.923</v>
      </c>
      <c r="J137" s="220">
        <v>1671.3019999999999</v>
      </c>
      <c r="K137" s="217">
        <f t="shared" si="4"/>
        <v>0.8648867768960965</v>
      </c>
      <c r="L137" s="195">
        <f t="shared" si="5"/>
        <v>0.85258259728044372</v>
      </c>
    </row>
    <row r="138" spans="2:12" ht="16" thickBot="1" x14ac:dyDescent="0.25">
      <c r="B138" s="130" t="s">
        <v>72</v>
      </c>
      <c r="C138" s="131">
        <v>4988.7150000000001</v>
      </c>
      <c r="D138" s="132">
        <v>261.71899999999999</v>
      </c>
      <c r="E138" s="133">
        <f t="shared" si="3"/>
        <v>4.9847117400199675E-2</v>
      </c>
      <c r="F138" s="134"/>
      <c r="G138" s="135" t="s">
        <v>73</v>
      </c>
      <c r="H138" s="131">
        <v>1089.4010000000001</v>
      </c>
      <c r="I138" s="132">
        <v>4789.5950000000003</v>
      </c>
      <c r="J138" s="136">
        <v>6111.6769999999997</v>
      </c>
      <c r="K138" s="137">
        <f t="shared" si="4"/>
        <v>0.82175088768598215</v>
      </c>
      <c r="L138" s="138">
        <f t="shared" si="5"/>
        <v>0.78367934038398956</v>
      </c>
    </row>
    <row r="139" spans="2:12" ht="15" x14ac:dyDescent="0.2">
      <c r="B139" s="207" t="s">
        <v>84</v>
      </c>
      <c r="C139" s="140">
        <v>87.492999999999995</v>
      </c>
      <c r="D139" s="141">
        <v>24.806999999999999</v>
      </c>
      <c r="E139" s="142">
        <f t="shared" si="3"/>
        <v>0.22089937666963491</v>
      </c>
      <c r="F139" s="143"/>
      <c r="G139" s="144" t="s">
        <v>54</v>
      </c>
      <c r="H139" s="140">
        <v>373.702</v>
      </c>
      <c r="I139" s="141">
        <v>87.492999999999995</v>
      </c>
      <c r="J139" s="145">
        <v>486.00200000000001</v>
      </c>
      <c r="K139" s="146">
        <f t="shared" si="4"/>
        <v>0.23106900794646937</v>
      </c>
      <c r="L139" s="147">
        <f t="shared" si="5"/>
        <v>0.18002600812342334</v>
      </c>
    </row>
    <row r="140" spans="2:12" ht="15" x14ac:dyDescent="0.2">
      <c r="B140" s="139" t="s">
        <v>140</v>
      </c>
      <c r="C140" s="140">
        <v>1765.4690000000001</v>
      </c>
      <c r="D140" s="141">
        <v>121.321</v>
      </c>
      <c r="E140" s="142">
        <f t="shared" si="3"/>
        <v>6.4300213590277669E-2</v>
      </c>
      <c r="F140" s="143"/>
      <c r="G140" s="148" t="s">
        <v>18</v>
      </c>
      <c r="H140" s="140">
        <v>415.01799999999997</v>
      </c>
      <c r="I140" s="141">
        <v>1765.4690000000001</v>
      </c>
      <c r="J140" s="145">
        <v>2301.808</v>
      </c>
      <c r="K140" s="146">
        <f t="shared" si="4"/>
        <v>0.8196991234716362</v>
      </c>
      <c r="L140" s="147">
        <f t="shared" si="5"/>
        <v>0.76699229475264663</v>
      </c>
    </row>
    <row r="141" spans="2:12" ht="15" x14ac:dyDescent="0.2">
      <c r="B141" s="149" t="s">
        <v>55</v>
      </c>
      <c r="C141" s="140">
        <v>3416.826</v>
      </c>
      <c r="D141" s="141">
        <v>125.892</v>
      </c>
      <c r="E141" s="142">
        <f t="shared" si="3"/>
        <v>3.553542788333703E-2</v>
      </c>
      <c r="F141" s="143"/>
      <c r="G141" s="149" t="s">
        <v>55</v>
      </c>
      <c r="H141" s="140">
        <v>505.04700000000003</v>
      </c>
      <c r="I141" s="141">
        <v>3416.826</v>
      </c>
      <c r="J141" s="145">
        <v>4047.7649999999999</v>
      </c>
      <c r="K141" s="146">
        <f t="shared" si="4"/>
        <v>0.87522818147792669</v>
      </c>
      <c r="L141" s="147">
        <f t="shared" si="5"/>
        <v>0.84412657355355369</v>
      </c>
    </row>
    <row r="142" spans="2:12" ht="15" x14ac:dyDescent="0.2">
      <c r="B142" s="150" t="s">
        <v>90</v>
      </c>
      <c r="C142" s="151">
        <v>4050.8649999999998</v>
      </c>
      <c r="D142" s="152">
        <v>228.79</v>
      </c>
      <c r="E142" s="153">
        <f t="shared" si="3"/>
        <v>5.3459916745625523E-2</v>
      </c>
      <c r="F142" s="154"/>
      <c r="G142" s="155" t="s">
        <v>91</v>
      </c>
      <c r="H142" s="151">
        <v>971.81099999999992</v>
      </c>
      <c r="I142" s="152">
        <v>3964.2049999999999</v>
      </c>
      <c r="J142" s="156">
        <v>5160.5749999999998</v>
      </c>
      <c r="K142" s="157">
        <f t="shared" si="4"/>
        <v>0.81168551953997381</v>
      </c>
      <c r="L142" s="158">
        <f t="shared" si="5"/>
        <v>0.76817118247482108</v>
      </c>
    </row>
    <row r="143" spans="2:12" ht="15" x14ac:dyDescent="0.2">
      <c r="B143" s="159" t="s">
        <v>140</v>
      </c>
      <c r="C143" s="140">
        <v>1580.633</v>
      </c>
      <c r="D143" s="141">
        <v>119.65600000000001</v>
      </c>
      <c r="E143" s="142">
        <f t="shared" si="3"/>
        <v>7.0373918786747439E-2</v>
      </c>
      <c r="F143" s="143"/>
      <c r="G143" s="159" t="s">
        <v>140</v>
      </c>
      <c r="H143" s="140">
        <v>393.22399999999999</v>
      </c>
      <c r="I143" s="141">
        <v>1580.633</v>
      </c>
      <c r="J143" s="145">
        <v>2093.5129999999999</v>
      </c>
      <c r="K143" s="146">
        <f t="shared" si="4"/>
        <v>0.81217026118299718</v>
      </c>
      <c r="L143" s="147">
        <f t="shared" si="5"/>
        <v>0.75501465718149352</v>
      </c>
    </row>
    <row r="144" spans="2:12" ht="15" x14ac:dyDescent="0.2">
      <c r="B144" s="160" t="s">
        <v>55</v>
      </c>
      <c r="C144" s="140">
        <v>2698.1120000000001</v>
      </c>
      <c r="D144" s="141">
        <v>117.77</v>
      </c>
      <c r="E144" s="142">
        <f t="shared" si="3"/>
        <v>4.1823485501168017E-2</v>
      </c>
      <c r="F144" s="143"/>
      <c r="G144" s="160" t="s">
        <v>55</v>
      </c>
      <c r="H144" s="140">
        <v>429.14499999999998</v>
      </c>
      <c r="I144" s="141">
        <v>2698.1120000000001</v>
      </c>
      <c r="J144" s="145">
        <v>3245.027</v>
      </c>
      <c r="K144" s="146">
        <f t="shared" si="4"/>
        <v>0.86775302640008856</v>
      </c>
      <c r="L144" s="147">
        <f t="shared" si="5"/>
        <v>0.83146057028184972</v>
      </c>
    </row>
    <row r="145" spans="2:12" ht="15" x14ac:dyDescent="0.2">
      <c r="B145" s="161" t="s">
        <v>0</v>
      </c>
      <c r="C145" s="140">
        <v>863.43100000000004</v>
      </c>
      <c r="D145" s="141">
        <v>95.671999999999997</v>
      </c>
      <c r="E145" s="142">
        <f t="shared" ref="E145:E208" si="6">D145/(C145+D145)</f>
        <v>9.9751538677284909E-2</v>
      </c>
      <c r="F145" s="154"/>
      <c r="G145" s="159" t="s">
        <v>30</v>
      </c>
      <c r="H145" s="140">
        <v>412.262</v>
      </c>
      <c r="I145" s="141">
        <v>821.83600000000001</v>
      </c>
      <c r="J145" s="145">
        <v>1328.7719999999999</v>
      </c>
      <c r="K145" s="146">
        <f t="shared" si="4"/>
        <v>0.68974210775061484</v>
      </c>
      <c r="L145" s="147">
        <f t="shared" si="5"/>
        <v>0.61849286408804527</v>
      </c>
    </row>
    <row r="146" spans="2:12" ht="15" x14ac:dyDescent="0.2">
      <c r="B146" s="161" t="s">
        <v>1</v>
      </c>
      <c r="C146" s="140">
        <v>1854.056</v>
      </c>
      <c r="D146" s="141">
        <v>89.88</v>
      </c>
      <c r="E146" s="142">
        <f t="shared" si="6"/>
        <v>4.623609007703957E-2</v>
      </c>
      <c r="F146" s="154"/>
      <c r="G146" s="159" t="s">
        <v>31</v>
      </c>
      <c r="H146" s="140">
        <v>336.91199999999998</v>
      </c>
      <c r="I146" s="141">
        <v>1819.414</v>
      </c>
      <c r="J146" s="145">
        <v>2242.973</v>
      </c>
      <c r="K146" s="146">
        <f t="shared" ref="K146:K209" si="7">(J146-H146)/J146</f>
        <v>0.84979221773958047</v>
      </c>
      <c r="L146" s="147">
        <f t="shared" ref="L146:L209" si="8">I146/J146</f>
        <v>0.81116179285261125</v>
      </c>
    </row>
    <row r="147" spans="2:12" ht="15" x14ac:dyDescent="0.2">
      <c r="B147" s="161" t="s">
        <v>5</v>
      </c>
      <c r="C147" s="140">
        <v>1333.3779999999999</v>
      </c>
      <c r="D147" s="141">
        <v>43.238</v>
      </c>
      <c r="E147" s="142">
        <f t="shared" si="6"/>
        <v>3.1408904153373197E-2</v>
      </c>
      <c r="F147" s="154"/>
      <c r="G147" s="159" t="s">
        <v>32</v>
      </c>
      <c r="H147" s="140">
        <v>222.637</v>
      </c>
      <c r="I147" s="141">
        <v>1322.9549999999999</v>
      </c>
      <c r="J147" s="145">
        <v>1588.83</v>
      </c>
      <c r="K147" s="146">
        <f t="shared" si="7"/>
        <v>0.85987361769352288</v>
      </c>
      <c r="L147" s="147">
        <f t="shared" si="8"/>
        <v>0.83265988179981498</v>
      </c>
    </row>
    <row r="148" spans="2:12" ht="15" x14ac:dyDescent="0.2">
      <c r="B148" s="162" t="s">
        <v>88</v>
      </c>
      <c r="C148" s="151">
        <v>850.35699999999997</v>
      </c>
      <c r="D148" s="152">
        <v>8.1219999999999999</v>
      </c>
      <c r="E148" s="153">
        <f t="shared" si="6"/>
        <v>9.4609186712779243E-3</v>
      </c>
      <c r="F148" s="154"/>
      <c r="G148" s="150" t="s">
        <v>89</v>
      </c>
      <c r="H148" s="151">
        <v>117.59</v>
      </c>
      <c r="I148" s="152">
        <v>825.39</v>
      </c>
      <c r="J148" s="156">
        <v>951.10199999999998</v>
      </c>
      <c r="K148" s="191">
        <f t="shared" si="7"/>
        <v>0.87636446984655691</v>
      </c>
      <c r="L148" s="158">
        <f t="shared" si="8"/>
        <v>0.86782490206097773</v>
      </c>
    </row>
    <row r="149" spans="2:12" ht="16" thickBot="1" x14ac:dyDescent="0.25">
      <c r="B149" s="214" t="s">
        <v>55</v>
      </c>
      <c r="C149" s="193">
        <v>718.71400000000006</v>
      </c>
      <c r="D149" s="215">
        <v>8.1219999999999999</v>
      </c>
      <c r="E149" s="194">
        <f t="shared" si="6"/>
        <v>1.1174460263388164E-2</v>
      </c>
      <c r="F149" s="216"/>
      <c r="G149" s="214" t="s">
        <v>55</v>
      </c>
      <c r="H149" s="193">
        <v>75.902000000000001</v>
      </c>
      <c r="I149" s="215">
        <v>718.71400000000006</v>
      </c>
      <c r="J149" s="220">
        <v>802.73800000000006</v>
      </c>
      <c r="K149" s="217">
        <f t="shared" si="7"/>
        <v>0.90544611068617653</v>
      </c>
      <c r="L149" s="195">
        <f t="shared" si="8"/>
        <v>0.89532823910167447</v>
      </c>
    </row>
    <row r="150" spans="2:12" ht="16" thickBot="1" x14ac:dyDescent="0.25">
      <c r="B150" s="130" t="s">
        <v>74</v>
      </c>
      <c r="C150" s="131">
        <v>4486.5110000000004</v>
      </c>
      <c r="D150" s="132">
        <v>249.81200000000001</v>
      </c>
      <c r="E150" s="133">
        <f t="shared" si="6"/>
        <v>5.2743869030891684E-2</v>
      </c>
      <c r="F150" s="134"/>
      <c r="G150" s="135" t="s">
        <v>75</v>
      </c>
      <c r="H150" s="131">
        <v>2060.7269999999999</v>
      </c>
      <c r="I150" s="132">
        <v>4310.7160000000003</v>
      </c>
      <c r="J150" s="136">
        <v>6587.3819999999996</v>
      </c>
      <c r="K150" s="137">
        <f t="shared" si="7"/>
        <v>0.68717056335885784</v>
      </c>
      <c r="L150" s="138">
        <f t="shared" si="8"/>
        <v>0.6543898623155604</v>
      </c>
    </row>
    <row r="151" spans="2:12" ht="15" x14ac:dyDescent="0.2">
      <c r="B151" s="207" t="s">
        <v>84</v>
      </c>
      <c r="C151" s="140">
        <v>101.41800000000001</v>
      </c>
      <c r="D151" s="141">
        <v>30.454999999999998</v>
      </c>
      <c r="E151" s="142">
        <f t="shared" si="6"/>
        <v>0.23094189106185498</v>
      </c>
      <c r="F151" s="143"/>
      <c r="G151" s="144" t="s">
        <v>54</v>
      </c>
      <c r="H151" s="140">
        <v>306.99799999999999</v>
      </c>
      <c r="I151" s="141">
        <v>101.41800000000001</v>
      </c>
      <c r="J151" s="145">
        <v>438.87099999999998</v>
      </c>
      <c r="K151" s="146">
        <f t="shared" si="7"/>
        <v>0.30048237409170347</v>
      </c>
      <c r="L151" s="147">
        <f t="shared" si="8"/>
        <v>0.23108840638820977</v>
      </c>
    </row>
    <row r="152" spans="2:12" ht="15" x14ac:dyDescent="0.2">
      <c r="B152" s="139" t="s">
        <v>140</v>
      </c>
      <c r="C152" s="140">
        <v>1579.3019999999999</v>
      </c>
      <c r="D152" s="141">
        <v>127.66800000000001</v>
      </c>
      <c r="E152" s="142">
        <f t="shared" si="6"/>
        <v>7.4792175609413189E-2</v>
      </c>
      <c r="F152" s="143"/>
      <c r="G152" s="148" t="s">
        <v>18</v>
      </c>
      <c r="H152" s="140">
        <v>710.08799999999997</v>
      </c>
      <c r="I152" s="141">
        <v>1579.3019999999999</v>
      </c>
      <c r="J152" s="145">
        <v>2417.058</v>
      </c>
      <c r="K152" s="146">
        <f t="shared" si="7"/>
        <v>0.70621805517285896</v>
      </c>
      <c r="L152" s="147">
        <f t="shared" si="8"/>
        <v>0.65339847037183219</v>
      </c>
    </row>
    <row r="153" spans="2:12" ht="15" x14ac:dyDescent="0.2">
      <c r="B153" s="149" t="s">
        <v>55</v>
      </c>
      <c r="C153" s="140">
        <v>3117.4609999999998</v>
      </c>
      <c r="D153" s="141">
        <v>110.768</v>
      </c>
      <c r="E153" s="142">
        <f t="shared" si="6"/>
        <v>3.4312311796963597E-2</v>
      </c>
      <c r="F153" s="143"/>
      <c r="G153" s="149" t="s">
        <v>55</v>
      </c>
      <c r="H153" s="140">
        <v>1185.057</v>
      </c>
      <c r="I153" s="141">
        <v>3117.4609999999998</v>
      </c>
      <c r="J153" s="145">
        <v>4413.2860000000001</v>
      </c>
      <c r="K153" s="146">
        <f t="shared" si="7"/>
        <v>0.73147967296930227</v>
      </c>
      <c r="L153" s="147">
        <f t="shared" si="8"/>
        <v>0.70638091435723849</v>
      </c>
    </row>
    <row r="154" spans="2:12" ht="15" x14ac:dyDescent="0.2">
      <c r="B154" s="150" t="s">
        <v>90</v>
      </c>
      <c r="C154" s="151">
        <v>3584.8980000000001</v>
      </c>
      <c r="D154" s="152">
        <v>203.07400000000001</v>
      </c>
      <c r="E154" s="153">
        <f t="shared" si="6"/>
        <v>5.3610216759785972E-2</v>
      </c>
      <c r="F154" s="154"/>
      <c r="G154" s="155" t="s">
        <v>91</v>
      </c>
      <c r="H154" s="151">
        <v>1861.886</v>
      </c>
      <c r="I154" s="152">
        <v>3522.5860000000002</v>
      </c>
      <c r="J154" s="156">
        <v>5584.5460000000003</v>
      </c>
      <c r="K154" s="157">
        <f t="shared" si="7"/>
        <v>0.66660029302292434</v>
      </c>
      <c r="L154" s="158">
        <f t="shared" si="8"/>
        <v>0.63077392504242957</v>
      </c>
    </row>
    <row r="155" spans="2:12" ht="15" x14ac:dyDescent="0.2">
      <c r="B155" s="159" t="s">
        <v>140</v>
      </c>
      <c r="C155" s="140">
        <v>1380.153</v>
      </c>
      <c r="D155" s="141">
        <v>124.818</v>
      </c>
      <c r="E155" s="142">
        <f t="shared" si="6"/>
        <v>8.293714629717118E-2</v>
      </c>
      <c r="F155" s="143"/>
      <c r="G155" s="159" t="s">
        <v>140</v>
      </c>
      <c r="H155" s="140">
        <v>679.84799999999996</v>
      </c>
      <c r="I155" s="141">
        <v>1380.153</v>
      </c>
      <c r="J155" s="145">
        <v>2184.819</v>
      </c>
      <c r="K155" s="146">
        <f t="shared" si="7"/>
        <v>0.68883097409899863</v>
      </c>
      <c r="L155" s="147">
        <f t="shared" si="8"/>
        <v>0.63170129882612702</v>
      </c>
    </row>
    <row r="156" spans="2:12" ht="15" x14ac:dyDescent="0.2">
      <c r="B156" s="160" t="s">
        <v>55</v>
      </c>
      <c r="C156" s="140">
        <v>2411.252</v>
      </c>
      <c r="D156" s="141">
        <v>98.325999999999993</v>
      </c>
      <c r="E156" s="142">
        <f t="shared" si="6"/>
        <v>3.9180292463513781E-2</v>
      </c>
      <c r="F156" s="143"/>
      <c r="G156" s="160" t="s">
        <v>55</v>
      </c>
      <c r="H156" s="140">
        <v>1035.144</v>
      </c>
      <c r="I156" s="141">
        <v>2411.252</v>
      </c>
      <c r="J156" s="145">
        <v>3544.7220000000002</v>
      </c>
      <c r="K156" s="146">
        <f t="shared" si="7"/>
        <v>0.70797597103524623</v>
      </c>
      <c r="L156" s="147">
        <f t="shared" si="8"/>
        <v>0.68023726543294505</v>
      </c>
    </row>
    <row r="157" spans="2:12" ht="15" x14ac:dyDescent="0.2">
      <c r="B157" s="161" t="s">
        <v>0</v>
      </c>
      <c r="C157" s="140">
        <v>697.46900000000005</v>
      </c>
      <c r="D157" s="141">
        <v>74.831000000000003</v>
      </c>
      <c r="E157" s="142">
        <f t="shared" si="6"/>
        <v>9.68936941603004E-2</v>
      </c>
      <c r="F157" s="154"/>
      <c r="G157" s="159" t="s">
        <v>30</v>
      </c>
      <c r="H157" s="140">
        <v>712.88099999999997</v>
      </c>
      <c r="I157" s="141">
        <v>677.09500000000003</v>
      </c>
      <c r="J157" s="145">
        <v>1464.807</v>
      </c>
      <c r="K157" s="146">
        <f t="shared" si="7"/>
        <v>0.51332769436519621</v>
      </c>
      <c r="L157" s="147">
        <f t="shared" si="8"/>
        <v>0.46224178338852834</v>
      </c>
    </row>
    <row r="158" spans="2:12" ht="15" x14ac:dyDescent="0.2">
      <c r="B158" s="161" t="s">
        <v>1</v>
      </c>
      <c r="C158" s="140">
        <v>1513.346</v>
      </c>
      <c r="D158" s="141">
        <v>72.840999999999994</v>
      </c>
      <c r="E158" s="142">
        <f t="shared" si="6"/>
        <v>4.5922076022562285E-2</v>
      </c>
      <c r="F158" s="154"/>
      <c r="G158" s="159" t="s">
        <v>31</v>
      </c>
      <c r="H158" s="140">
        <v>673.25599999999997</v>
      </c>
      <c r="I158" s="141">
        <v>1485.54</v>
      </c>
      <c r="J158" s="145">
        <v>2228.6370000000002</v>
      </c>
      <c r="K158" s="146">
        <f t="shared" si="7"/>
        <v>0.69790683722831492</v>
      </c>
      <c r="L158" s="147">
        <f t="shared" si="8"/>
        <v>0.66656884903194191</v>
      </c>
    </row>
    <row r="159" spans="2:12" ht="15" x14ac:dyDescent="0.2">
      <c r="B159" s="161" t="s">
        <v>5</v>
      </c>
      <c r="C159" s="140">
        <v>1374.0830000000001</v>
      </c>
      <c r="D159" s="141">
        <v>55.402000000000001</v>
      </c>
      <c r="E159" s="142">
        <f t="shared" si="6"/>
        <v>3.8756615144615016E-2</v>
      </c>
      <c r="F159" s="154"/>
      <c r="G159" s="159" t="s">
        <v>32</v>
      </c>
      <c r="H159" s="140">
        <v>475.74900000000002</v>
      </c>
      <c r="I159" s="141">
        <v>1359.951</v>
      </c>
      <c r="J159" s="145">
        <v>1891.1020000000001</v>
      </c>
      <c r="K159" s="146">
        <f t="shared" si="7"/>
        <v>0.74842763637286625</v>
      </c>
      <c r="L159" s="147">
        <f t="shared" si="8"/>
        <v>0.71913149052774517</v>
      </c>
    </row>
    <row r="160" spans="2:12" ht="15" x14ac:dyDescent="0.2">
      <c r="B160" s="162" t="s">
        <v>88</v>
      </c>
      <c r="C160" s="151">
        <v>800.19399999999996</v>
      </c>
      <c r="D160" s="152">
        <v>16.283000000000001</v>
      </c>
      <c r="E160" s="153">
        <f t="shared" si="6"/>
        <v>1.9942999006708092E-2</v>
      </c>
      <c r="F160" s="154"/>
      <c r="G160" s="150" t="s">
        <v>89</v>
      </c>
      <c r="H160" s="151">
        <v>198.84100000000001</v>
      </c>
      <c r="I160" s="152">
        <v>788.13</v>
      </c>
      <c r="J160" s="156">
        <v>1002.836</v>
      </c>
      <c r="K160" s="191">
        <f t="shared" si="7"/>
        <v>0.80172131834118443</v>
      </c>
      <c r="L160" s="158">
        <f t="shared" si="8"/>
        <v>0.78590118424149114</v>
      </c>
    </row>
    <row r="161" spans="2:12" ht="16" thickBot="1" x14ac:dyDescent="0.25">
      <c r="B161" s="214" t="s">
        <v>55</v>
      </c>
      <c r="C161" s="193">
        <v>706.20899999999995</v>
      </c>
      <c r="D161" s="215">
        <v>12.442</v>
      </c>
      <c r="E161" s="194">
        <f t="shared" si="6"/>
        <v>1.7312993372304498E-2</v>
      </c>
      <c r="F161" s="216"/>
      <c r="G161" s="214" t="s">
        <v>55</v>
      </c>
      <c r="H161" s="193">
        <v>149.91300000000001</v>
      </c>
      <c r="I161" s="215">
        <v>706.20899999999995</v>
      </c>
      <c r="J161" s="220">
        <v>868.56399999999996</v>
      </c>
      <c r="K161" s="217">
        <f t="shared" si="7"/>
        <v>0.82740131987970944</v>
      </c>
      <c r="L161" s="195">
        <f t="shared" si="8"/>
        <v>0.81307652631239602</v>
      </c>
    </row>
    <row r="162" spans="2:12" ht="16" thickBot="1" x14ac:dyDescent="0.25">
      <c r="B162" s="130" t="s">
        <v>24</v>
      </c>
      <c r="C162" s="131">
        <v>18797.023000000001</v>
      </c>
      <c r="D162" s="132">
        <v>789.23400000000004</v>
      </c>
      <c r="E162" s="133">
        <f t="shared" si="6"/>
        <v>4.0295294807987048E-2</v>
      </c>
      <c r="F162" s="134"/>
      <c r="G162" s="135" t="s">
        <v>23</v>
      </c>
      <c r="H162" s="131">
        <v>6074.1890000000003</v>
      </c>
      <c r="I162" s="132">
        <v>18255.951000000001</v>
      </c>
      <c r="J162" s="136">
        <v>25083.242999999999</v>
      </c>
      <c r="K162" s="137">
        <f t="shared" si="7"/>
        <v>0.75783876909377301</v>
      </c>
      <c r="L162" s="138">
        <f t="shared" si="8"/>
        <v>0.72781462109983153</v>
      </c>
    </row>
    <row r="163" spans="2:12" ht="15" x14ac:dyDescent="0.2">
      <c r="B163" s="207" t="s">
        <v>84</v>
      </c>
      <c r="C163" s="140">
        <v>174.77600000000001</v>
      </c>
      <c r="D163" s="141">
        <v>19.199000000000002</v>
      </c>
      <c r="E163" s="142">
        <f t="shared" si="6"/>
        <v>9.8976672251578815E-2</v>
      </c>
      <c r="F163" s="143"/>
      <c r="G163" s="144" t="s">
        <v>54</v>
      </c>
      <c r="H163" s="140">
        <v>451.214</v>
      </c>
      <c r="I163" s="141">
        <v>174.77600000000001</v>
      </c>
      <c r="J163" s="145">
        <v>645.18899999999996</v>
      </c>
      <c r="K163" s="146">
        <f t="shared" si="7"/>
        <v>0.3006483371539192</v>
      </c>
      <c r="L163" s="147">
        <f t="shared" si="8"/>
        <v>0.27089116522445367</v>
      </c>
    </row>
    <row r="164" spans="2:12" ht="15" x14ac:dyDescent="0.2">
      <c r="B164" s="139" t="s">
        <v>140</v>
      </c>
      <c r="C164" s="140">
        <v>4849.1589999999997</v>
      </c>
      <c r="D164" s="141">
        <v>292.98</v>
      </c>
      <c r="E164" s="142">
        <f t="shared" si="6"/>
        <v>5.697628943908363E-2</v>
      </c>
      <c r="F164" s="143"/>
      <c r="G164" s="148" t="s">
        <v>18</v>
      </c>
      <c r="H164" s="140">
        <v>1989.0170000000001</v>
      </c>
      <c r="I164" s="141">
        <v>4849.1589999999997</v>
      </c>
      <c r="J164" s="145">
        <v>7131.1559999999999</v>
      </c>
      <c r="K164" s="146">
        <f t="shared" si="7"/>
        <v>0.72108070556863435</v>
      </c>
      <c r="L164" s="147">
        <f t="shared" si="8"/>
        <v>0.67999620257921711</v>
      </c>
    </row>
    <row r="165" spans="2:12" ht="15" x14ac:dyDescent="0.2">
      <c r="B165" s="149" t="s">
        <v>55</v>
      </c>
      <c r="C165" s="140">
        <v>14305.803</v>
      </c>
      <c r="D165" s="141">
        <v>512.83000000000004</v>
      </c>
      <c r="E165" s="142">
        <f t="shared" si="6"/>
        <v>3.4607105797140672E-2</v>
      </c>
      <c r="F165" s="143"/>
      <c r="G165" s="149" t="s">
        <v>55</v>
      </c>
      <c r="H165" s="140">
        <v>3675.375</v>
      </c>
      <c r="I165" s="141">
        <v>14305.803</v>
      </c>
      <c r="J165" s="145">
        <v>18494.008000000002</v>
      </c>
      <c r="K165" s="146">
        <f t="shared" si="7"/>
        <v>0.80126671298076657</v>
      </c>
      <c r="L165" s="147">
        <f t="shared" si="8"/>
        <v>0.77353719107291397</v>
      </c>
    </row>
    <row r="166" spans="2:12" ht="15" x14ac:dyDescent="0.2">
      <c r="B166" s="150" t="s">
        <v>90</v>
      </c>
      <c r="C166" s="151">
        <v>13565.409000000001</v>
      </c>
      <c r="D166" s="152">
        <v>664.77</v>
      </c>
      <c r="E166" s="153">
        <f t="shared" si="6"/>
        <v>4.6715505124707138E-2</v>
      </c>
      <c r="F166" s="154"/>
      <c r="G166" s="155" t="s">
        <v>91</v>
      </c>
      <c r="H166" s="151">
        <v>4900.91</v>
      </c>
      <c r="I166" s="152">
        <v>13292.725999999999</v>
      </c>
      <c r="J166" s="156">
        <v>18843.756000000001</v>
      </c>
      <c r="K166" s="157">
        <f t="shared" si="7"/>
        <v>0.73991862344216308</v>
      </c>
      <c r="L166" s="158">
        <f t="shared" si="8"/>
        <v>0.70541807057998407</v>
      </c>
    </row>
    <row r="167" spans="2:12" ht="15" x14ac:dyDescent="0.2">
      <c r="B167" s="159" t="s">
        <v>140</v>
      </c>
      <c r="C167" s="140">
        <v>3937.4789999999998</v>
      </c>
      <c r="D167" s="141">
        <v>262.10199999999998</v>
      </c>
      <c r="E167" s="142">
        <f t="shared" si="6"/>
        <v>6.2411464381803797E-2</v>
      </c>
      <c r="F167" s="143"/>
      <c r="G167" s="159" t="s">
        <v>140</v>
      </c>
      <c r="H167" s="140">
        <v>1702.6959999999999</v>
      </c>
      <c r="I167" s="141">
        <v>3937.4789999999998</v>
      </c>
      <c r="J167" s="145">
        <v>5902.277</v>
      </c>
      <c r="K167" s="146">
        <f t="shared" si="7"/>
        <v>0.71151879181542987</v>
      </c>
      <c r="L167" s="147">
        <f t="shared" si="8"/>
        <v>0.66711186208305706</v>
      </c>
    </row>
    <row r="168" spans="2:12" ht="15" x14ac:dyDescent="0.2">
      <c r="B168" s="160" t="s">
        <v>55</v>
      </c>
      <c r="C168" s="140">
        <v>10077.566000000001</v>
      </c>
      <c r="D168" s="141">
        <v>436.613</v>
      </c>
      <c r="E168" s="142">
        <f t="shared" si="6"/>
        <v>4.1526114402275251E-2</v>
      </c>
      <c r="F168" s="143"/>
      <c r="G168" s="160" t="s">
        <v>55</v>
      </c>
      <c r="H168" s="140">
        <v>2813.3870000000002</v>
      </c>
      <c r="I168" s="141">
        <v>10077.566000000001</v>
      </c>
      <c r="J168" s="145">
        <v>13327.566000000001</v>
      </c>
      <c r="K168" s="146">
        <f t="shared" si="7"/>
        <v>0.78890466571315421</v>
      </c>
      <c r="L168" s="147">
        <f t="shared" si="8"/>
        <v>0.75614452031226109</v>
      </c>
    </row>
    <row r="169" spans="2:12" ht="15" x14ac:dyDescent="0.2">
      <c r="B169" s="161" t="s">
        <v>0</v>
      </c>
      <c r="C169" s="140">
        <v>5493.8860000000004</v>
      </c>
      <c r="D169" s="141">
        <v>341.02499999999998</v>
      </c>
      <c r="E169" s="142">
        <f t="shared" si="6"/>
        <v>5.8445621535615534E-2</v>
      </c>
      <c r="F169" s="154"/>
      <c r="G169" s="159" t="s">
        <v>30</v>
      </c>
      <c r="H169" s="140">
        <v>2304.0120000000002</v>
      </c>
      <c r="I169" s="141">
        <v>5404.8440000000001</v>
      </c>
      <c r="J169" s="145">
        <v>8042.4319999999998</v>
      </c>
      <c r="K169" s="146">
        <f t="shared" si="7"/>
        <v>0.7135180005252143</v>
      </c>
      <c r="L169" s="147">
        <f t="shared" si="8"/>
        <v>0.67204099456482813</v>
      </c>
    </row>
    <row r="170" spans="2:12" ht="15" x14ac:dyDescent="0.2">
      <c r="B170" s="161" t="s">
        <v>1</v>
      </c>
      <c r="C170" s="140">
        <v>4719.2610000000004</v>
      </c>
      <c r="D170" s="141">
        <v>209.839</v>
      </c>
      <c r="E170" s="142">
        <f t="shared" si="6"/>
        <v>4.2571463350307356E-2</v>
      </c>
      <c r="F170" s="154"/>
      <c r="G170" s="159" t="s">
        <v>31</v>
      </c>
      <c r="H170" s="140">
        <v>1487.3130000000001</v>
      </c>
      <c r="I170" s="141">
        <v>4632.9560000000001</v>
      </c>
      <c r="J170" s="145">
        <v>6323.3770000000004</v>
      </c>
      <c r="K170" s="146">
        <f t="shared" si="7"/>
        <v>0.76479134487790301</v>
      </c>
      <c r="L170" s="147">
        <f t="shared" si="8"/>
        <v>0.73267116605573257</v>
      </c>
    </row>
    <row r="171" spans="2:12" ht="15" x14ac:dyDescent="0.2">
      <c r="B171" s="161" t="s">
        <v>5</v>
      </c>
      <c r="C171" s="140">
        <v>3352.2620000000002</v>
      </c>
      <c r="D171" s="141">
        <v>113.90600000000001</v>
      </c>
      <c r="E171" s="142">
        <f t="shared" si="6"/>
        <v>3.2862227104975869E-2</v>
      </c>
      <c r="F171" s="154"/>
      <c r="G171" s="159" t="s">
        <v>32</v>
      </c>
      <c r="H171" s="140">
        <v>1109.585</v>
      </c>
      <c r="I171" s="141">
        <v>3254.9259999999999</v>
      </c>
      <c r="J171" s="145">
        <v>4477.9470000000001</v>
      </c>
      <c r="K171" s="146">
        <f t="shared" si="7"/>
        <v>0.75221122536733909</v>
      </c>
      <c r="L171" s="147">
        <f t="shared" si="8"/>
        <v>0.72687908097170417</v>
      </c>
    </row>
    <row r="172" spans="2:12" ht="15" x14ac:dyDescent="0.2">
      <c r="B172" s="162" t="s">
        <v>88</v>
      </c>
      <c r="C172" s="151">
        <v>5056.8370000000004</v>
      </c>
      <c r="D172" s="152">
        <v>105.265</v>
      </c>
      <c r="E172" s="153">
        <f t="shared" si="6"/>
        <v>2.0391886870890965E-2</v>
      </c>
      <c r="F172" s="154"/>
      <c r="G172" s="150" t="s">
        <v>89</v>
      </c>
      <c r="H172" s="151">
        <v>1173.279</v>
      </c>
      <c r="I172" s="152">
        <v>4963.2250000000004</v>
      </c>
      <c r="J172" s="156">
        <v>6239.4870000000001</v>
      </c>
      <c r="K172" s="191">
        <f t="shared" si="7"/>
        <v>0.81195906009580598</v>
      </c>
      <c r="L172" s="158">
        <f t="shared" si="8"/>
        <v>0.79545401729340892</v>
      </c>
    </row>
    <row r="173" spans="2:12" ht="16" thickBot="1" x14ac:dyDescent="0.25">
      <c r="B173" s="214" t="s">
        <v>55</v>
      </c>
      <c r="C173" s="193">
        <v>4228.2370000000001</v>
      </c>
      <c r="D173" s="215">
        <v>76.216999999999999</v>
      </c>
      <c r="E173" s="194">
        <f t="shared" si="6"/>
        <v>1.7706543036584897E-2</v>
      </c>
      <c r="F173" s="216"/>
      <c r="G173" s="214" t="s">
        <v>55</v>
      </c>
      <c r="H173" s="193">
        <v>861.98800000000006</v>
      </c>
      <c r="I173" s="215">
        <v>4228.2370000000001</v>
      </c>
      <c r="J173" s="220">
        <v>5166.442</v>
      </c>
      <c r="K173" s="217">
        <f t="shared" si="7"/>
        <v>0.83315635789582065</v>
      </c>
      <c r="L173" s="195">
        <f t="shared" si="8"/>
        <v>0.81840403898853409</v>
      </c>
    </row>
    <row r="174" spans="2:12" ht="16" thickBot="1" x14ac:dyDescent="0.25">
      <c r="B174" s="130" t="s">
        <v>76</v>
      </c>
      <c r="C174" s="131">
        <v>11334.066000000001</v>
      </c>
      <c r="D174" s="132">
        <v>409.23599999999999</v>
      </c>
      <c r="E174" s="133">
        <f t="shared" si="6"/>
        <v>3.4848460850278734E-2</v>
      </c>
      <c r="F174" s="134"/>
      <c r="G174" s="135" t="s">
        <v>77</v>
      </c>
      <c r="H174" s="131">
        <v>1487.973</v>
      </c>
      <c r="I174" s="132">
        <v>11013.505999999999</v>
      </c>
      <c r="J174" s="136">
        <v>12889.944</v>
      </c>
      <c r="K174" s="137">
        <f t="shared" si="7"/>
        <v>0.88456326885516334</v>
      </c>
      <c r="L174" s="138">
        <f t="shared" si="8"/>
        <v>0.85442621007507868</v>
      </c>
    </row>
    <row r="175" spans="2:12" ht="15" x14ac:dyDescent="0.2">
      <c r="B175" s="207" t="s">
        <v>84</v>
      </c>
      <c r="C175" s="140">
        <v>92.236000000000004</v>
      </c>
      <c r="D175" s="141">
        <v>10.596</v>
      </c>
      <c r="E175" s="142">
        <f t="shared" si="6"/>
        <v>0.10304185467558735</v>
      </c>
      <c r="F175" s="143"/>
      <c r="G175" s="144" t="s">
        <v>54</v>
      </c>
      <c r="H175" s="140">
        <v>212.631</v>
      </c>
      <c r="I175" s="141">
        <v>92.236000000000004</v>
      </c>
      <c r="J175" s="145">
        <v>315.46300000000002</v>
      </c>
      <c r="K175" s="146">
        <f t="shared" si="7"/>
        <v>0.32597166704177671</v>
      </c>
      <c r="L175" s="147">
        <f t="shared" si="8"/>
        <v>0.29238294189809899</v>
      </c>
    </row>
    <row r="176" spans="2:12" ht="15" x14ac:dyDescent="0.2">
      <c r="B176" s="139" t="s">
        <v>140</v>
      </c>
      <c r="C176" s="140">
        <v>3121.2719999999999</v>
      </c>
      <c r="D176" s="141">
        <v>152.761</v>
      </c>
      <c r="E176" s="142">
        <f t="shared" si="6"/>
        <v>4.6658356833910959E-2</v>
      </c>
      <c r="F176" s="143"/>
      <c r="G176" s="148" t="s">
        <v>18</v>
      </c>
      <c r="H176" s="140">
        <v>572.28200000000004</v>
      </c>
      <c r="I176" s="141">
        <v>3121.2719999999999</v>
      </c>
      <c r="J176" s="145">
        <v>3846.3150000000001</v>
      </c>
      <c r="K176" s="146">
        <f t="shared" si="7"/>
        <v>0.85121291417889589</v>
      </c>
      <c r="L176" s="147">
        <f t="shared" si="8"/>
        <v>0.81149671828750369</v>
      </c>
    </row>
    <row r="177" spans="2:12" ht="15" x14ac:dyDescent="0.2">
      <c r="B177" s="149" t="s">
        <v>55</v>
      </c>
      <c r="C177" s="140">
        <v>8556.8089999999993</v>
      </c>
      <c r="D177" s="141">
        <v>259.91300000000001</v>
      </c>
      <c r="E177" s="142">
        <f t="shared" si="6"/>
        <v>2.9479550336281444E-2</v>
      </c>
      <c r="F177" s="143"/>
      <c r="G177" s="149" t="s">
        <v>55</v>
      </c>
      <c r="H177" s="140">
        <v>707.93899999999996</v>
      </c>
      <c r="I177" s="141">
        <v>8556.8089999999993</v>
      </c>
      <c r="J177" s="145">
        <v>9524.6610000000001</v>
      </c>
      <c r="K177" s="146">
        <f t="shared" si="7"/>
        <v>0.9256730502009467</v>
      </c>
      <c r="L177" s="147">
        <f t="shared" si="8"/>
        <v>0.89838462492260873</v>
      </c>
    </row>
    <row r="178" spans="2:12" ht="15" x14ac:dyDescent="0.2">
      <c r="B178" s="150" t="s">
        <v>90</v>
      </c>
      <c r="C178" s="151">
        <v>8238.8950000000004</v>
      </c>
      <c r="D178" s="152">
        <v>345.58299999999997</v>
      </c>
      <c r="E178" s="153">
        <f t="shared" si="6"/>
        <v>4.0256728481335727E-2</v>
      </c>
      <c r="F178" s="154"/>
      <c r="G178" s="155" t="s">
        <v>91</v>
      </c>
      <c r="H178" s="151">
        <v>1199.1379999999999</v>
      </c>
      <c r="I178" s="152">
        <v>8083.0030000000006</v>
      </c>
      <c r="J178" s="156">
        <v>9619.8310000000001</v>
      </c>
      <c r="K178" s="157">
        <f t="shared" si="7"/>
        <v>0.87534729040458181</v>
      </c>
      <c r="L178" s="158">
        <f t="shared" si="8"/>
        <v>0.84024376311808391</v>
      </c>
    </row>
    <row r="179" spans="2:12" ht="15" x14ac:dyDescent="0.2">
      <c r="B179" s="159" t="s">
        <v>140</v>
      </c>
      <c r="C179" s="140">
        <v>2635.875</v>
      </c>
      <c r="D179" s="141">
        <v>135.48400000000001</v>
      </c>
      <c r="E179" s="142">
        <f t="shared" si="6"/>
        <v>4.8887206601526546E-2</v>
      </c>
      <c r="F179" s="143"/>
      <c r="G179" s="159" t="s">
        <v>140</v>
      </c>
      <c r="H179" s="140">
        <v>510.52600000000001</v>
      </c>
      <c r="I179" s="141">
        <v>2635.875</v>
      </c>
      <c r="J179" s="145">
        <v>3281.8850000000002</v>
      </c>
      <c r="K179" s="146">
        <f t="shared" si="7"/>
        <v>0.84444122813565992</v>
      </c>
      <c r="L179" s="147">
        <f t="shared" si="8"/>
        <v>0.80315885535294496</v>
      </c>
    </row>
    <row r="180" spans="2:12" ht="15" x14ac:dyDescent="0.2">
      <c r="B180" s="160" t="s">
        <v>55</v>
      </c>
      <c r="C180" s="140">
        <v>6054.4870000000001</v>
      </c>
      <c r="D180" s="141">
        <v>224.678</v>
      </c>
      <c r="E180" s="142">
        <f t="shared" si="6"/>
        <v>3.5781509165629506E-2</v>
      </c>
      <c r="F180" s="143"/>
      <c r="G180" s="160" t="s">
        <v>55</v>
      </c>
      <c r="H180" s="140">
        <v>533.447</v>
      </c>
      <c r="I180" s="141">
        <v>6054.4870000000001</v>
      </c>
      <c r="J180" s="145">
        <v>6812.6120000000001</v>
      </c>
      <c r="K180" s="146">
        <f t="shared" si="7"/>
        <v>0.92169714053875373</v>
      </c>
      <c r="L180" s="147">
        <f t="shared" si="8"/>
        <v>0.88871742585663183</v>
      </c>
    </row>
    <row r="181" spans="2:12" ht="15" x14ac:dyDescent="0.2">
      <c r="B181" s="161" t="s">
        <v>0</v>
      </c>
      <c r="C181" s="140">
        <v>3779.8380000000002</v>
      </c>
      <c r="D181" s="141">
        <v>185.92500000000001</v>
      </c>
      <c r="E181" s="142">
        <f t="shared" si="6"/>
        <v>4.688252928881529E-2</v>
      </c>
      <c r="F181" s="154"/>
      <c r="G181" s="159" t="s">
        <v>30</v>
      </c>
      <c r="H181" s="140">
        <v>520.16200000000003</v>
      </c>
      <c r="I181" s="141">
        <v>3718.788</v>
      </c>
      <c r="J181" s="145">
        <v>4420.326</v>
      </c>
      <c r="K181" s="146">
        <f t="shared" si="7"/>
        <v>0.88232496879189448</v>
      </c>
      <c r="L181" s="147">
        <f t="shared" si="8"/>
        <v>0.84129270103607745</v>
      </c>
    </row>
    <row r="182" spans="2:12" ht="15" x14ac:dyDescent="0.2">
      <c r="B182" s="161" t="s">
        <v>1</v>
      </c>
      <c r="C182" s="140">
        <v>2645.85</v>
      </c>
      <c r="D182" s="141">
        <v>100.14</v>
      </c>
      <c r="E182" s="142">
        <f t="shared" si="6"/>
        <v>3.6467722023751002E-2</v>
      </c>
      <c r="F182" s="154"/>
      <c r="G182" s="159" t="s">
        <v>31</v>
      </c>
      <c r="H182" s="140">
        <v>313.83600000000001</v>
      </c>
      <c r="I182" s="141">
        <v>2599.42</v>
      </c>
      <c r="J182" s="145">
        <v>3010.0520000000001</v>
      </c>
      <c r="K182" s="146">
        <f t="shared" si="7"/>
        <v>0.89573734938798411</v>
      </c>
      <c r="L182" s="147">
        <f t="shared" si="8"/>
        <v>0.86357976539940173</v>
      </c>
    </row>
    <row r="183" spans="2:12" ht="15" x14ac:dyDescent="0.2">
      <c r="B183" s="161" t="s">
        <v>5</v>
      </c>
      <c r="C183" s="140">
        <v>1813.2070000000001</v>
      </c>
      <c r="D183" s="141">
        <v>59.518000000000001</v>
      </c>
      <c r="E183" s="142">
        <f t="shared" si="6"/>
        <v>3.1781494880454952E-2</v>
      </c>
      <c r="F183" s="154"/>
      <c r="G183" s="159" t="s">
        <v>32</v>
      </c>
      <c r="H183" s="140">
        <v>365.14</v>
      </c>
      <c r="I183" s="141">
        <v>1764.7950000000001</v>
      </c>
      <c r="J183" s="145">
        <v>2189.453</v>
      </c>
      <c r="K183" s="146">
        <f t="shared" si="7"/>
        <v>0.8332277514064016</v>
      </c>
      <c r="L183" s="147">
        <f t="shared" si="8"/>
        <v>0.80604379267332982</v>
      </c>
    </row>
    <row r="184" spans="2:12" ht="15" x14ac:dyDescent="0.2">
      <c r="B184" s="162" t="s">
        <v>88</v>
      </c>
      <c r="C184" s="151">
        <v>3002.9349999999999</v>
      </c>
      <c r="D184" s="152">
        <v>53.057000000000002</v>
      </c>
      <c r="E184" s="153">
        <f t="shared" si="6"/>
        <v>1.736162921892466E-2</v>
      </c>
      <c r="F184" s="154"/>
      <c r="G184" s="150" t="s">
        <v>89</v>
      </c>
      <c r="H184" s="151">
        <v>288.83499999999998</v>
      </c>
      <c r="I184" s="152">
        <v>2930.5030000000002</v>
      </c>
      <c r="J184" s="156">
        <v>3270.1129999999998</v>
      </c>
      <c r="K184" s="191">
        <f t="shared" si="7"/>
        <v>0.91167430605609046</v>
      </c>
      <c r="L184" s="158">
        <f t="shared" si="8"/>
        <v>0.89614731967977879</v>
      </c>
    </row>
    <row r="185" spans="2:12" ht="16" thickBot="1" x14ac:dyDescent="0.25">
      <c r="B185" s="214" t="s">
        <v>55</v>
      </c>
      <c r="C185" s="193">
        <v>2502.3220000000001</v>
      </c>
      <c r="D185" s="215">
        <v>35.234999999999999</v>
      </c>
      <c r="E185" s="194">
        <f t="shared" si="6"/>
        <v>1.3885402377168276E-2</v>
      </c>
      <c r="F185" s="216"/>
      <c r="G185" s="214" t="s">
        <v>55</v>
      </c>
      <c r="H185" s="193">
        <v>174.49199999999999</v>
      </c>
      <c r="I185" s="215">
        <v>2502.3220000000001</v>
      </c>
      <c r="J185" s="220">
        <v>2712.049</v>
      </c>
      <c r="K185" s="217">
        <f t="shared" si="7"/>
        <v>0.93566045451243685</v>
      </c>
      <c r="L185" s="195">
        <f t="shared" si="8"/>
        <v>0.92266843261312759</v>
      </c>
    </row>
    <row r="186" spans="2:12" ht="16" thickBot="1" x14ac:dyDescent="0.25">
      <c r="B186" s="130" t="s">
        <v>78</v>
      </c>
      <c r="C186" s="131">
        <v>7462.9570000000003</v>
      </c>
      <c r="D186" s="132">
        <v>379.99799999999999</v>
      </c>
      <c r="E186" s="133">
        <f t="shared" si="6"/>
        <v>4.8450870877112008E-2</v>
      </c>
      <c r="F186" s="134"/>
      <c r="G186" s="135" t="s">
        <v>79</v>
      </c>
      <c r="H186" s="131">
        <v>4586.2160000000003</v>
      </c>
      <c r="I186" s="132">
        <v>7242.4449999999997</v>
      </c>
      <c r="J186" s="136">
        <v>12193.299000000001</v>
      </c>
      <c r="K186" s="137">
        <f t="shared" si="7"/>
        <v>0.6238740639428263</v>
      </c>
      <c r="L186" s="138">
        <f t="shared" si="8"/>
        <v>0.5939692777155714</v>
      </c>
    </row>
    <row r="187" spans="2:12" ht="15" x14ac:dyDescent="0.2">
      <c r="B187" s="207" t="s">
        <v>84</v>
      </c>
      <c r="C187" s="140">
        <v>82.54</v>
      </c>
      <c r="D187" s="141">
        <v>8.6029999999999998</v>
      </c>
      <c r="E187" s="142">
        <f t="shared" si="6"/>
        <v>9.4390134184742652E-2</v>
      </c>
      <c r="F187" s="143"/>
      <c r="G187" s="144" t="s">
        <v>54</v>
      </c>
      <c r="H187" s="140">
        <v>238.583</v>
      </c>
      <c r="I187" s="141">
        <v>82.54</v>
      </c>
      <c r="J187" s="145">
        <v>329.726</v>
      </c>
      <c r="K187" s="146">
        <f t="shared" si="7"/>
        <v>0.27642042180477122</v>
      </c>
      <c r="L187" s="147">
        <f t="shared" si="8"/>
        <v>0.25032906109921571</v>
      </c>
    </row>
    <row r="188" spans="2:12" ht="15" x14ac:dyDescent="0.2">
      <c r="B188" s="139" t="s">
        <v>140</v>
      </c>
      <c r="C188" s="140">
        <v>1727.8869999999999</v>
      </c>
      <c r="D188" s="141">
        <v>140.21899999999999</v>
      </c>
      <c r="E188" s="142">
        <f t="shared" si="6"/>
        <v>7.5059445234906361E-2</v>
      </c>
      <c r="F188" s="143"/>
      <c r="G188" s="148" t="s">
        <v>18</v>
      </c>
      <c r="H188" s="140">
        <v>1416.7349999999999</v>
      </c>
      <c r="I188" s="141">
        <v>1727.8869999999999</v>
      </c>
      <c r="J188" s="145">
        <v>3284.8409999999999</v>
      </c>
      <c r="K188" s="146">
        <f t="shared" si="7"/>
        <v>0.56870515193886095</v>
      </c>
      <c r="L188" s="147">
        <f t="shared" si="8"/>
        <v>0.52601845873209696</v>
      </c>
    </row>
    <row r="189" spans="2:12" ht="15" x14ac:dyDescent="0.2">
      <c r="B189" s="149" t="s">
        <v>55</v>
      </c>
      <c r="C189" s="140">
        <v>5748.9939999999997</v>
      </c>
      <c r="D189" s="141">
        <v>252.917</v>
      </c>
      <c r="E189" s="142">
        <f t="shared" si="6"/>
        <v>4.2139411930633426E-2</v>
      </c>
      <c r="F189" s="143"/>
      <c r="G189" s="149" t="s">
        <v>55</v>
      </c>
      <c r="H189" s="140">
        <v>2967.4360000000001</v>
      </c>
      <c r="I189" s="141">
        <v>5748.9939999999997</v>
      </c>
      <c r="J189" s="145">
        <v>8969.3469999999998</v>
      </c>
      <c r="K189" s="146">
        <f t="shared" si="7"/>
        <v>0.669158078062985</v>
      </c>
      <c r="L189" s="147">
        <f t="shared" si="8"/>
        <v>0.64096015016477792</v>
      </c>
    </row>
    <row r="190" spans="2:12" ht="15" x14ac:dyDescent="0.2">
      <c r="B190" s="150" t="s">
        <v>90</v>
      </c>
      <c r="C190" s="151">
        <v>5326.5140000000001</v>
      </c>
      <c r="D190" s="152">
        <v>319.18699999999995</v>
      </c>
      <c r="E190" s="153">
        <f t="shared" si="6"/>
        <v>5.6536291950282161E-2</v>
      </c>
      <c r="F190" s="154"/>
      <c r="G190" s="155" t="s">
        <v>91</v>
      </c>
      <c r="H190" s="151">
        <v>3701.7720000000004</v>
      </c>
      <c r="I190" s="152">
        <v>5209.723</v>
      </c>
      <c r="J190" s="156">
        <v>9223.9250000000011</v>
      </c>
      <c r="K190" s="157">
        <f t="shared" si="7"/>
        <v>0.59867713581799498</v>
      </c>
      <c r="L190" s="158">
        <f t="shared" si="8"/>
        <v>0.56480543803207417</v>
      </c>
    </row>
    <row r="191" spans="2:12" ht="15" x14ac:dyDescent="0.2">
      <c r="B191" s="159" t="s">
        <v>140</v>
      </c>
      <c r="C191" s="140">
        <v>1301.604</v>
      </c>
      <c r="D191" s="141">
        <v>126.61799999999999</v>
      </c>
      <c r="E191" s="142">
        <f t="shared" si="6"/>
        <v>8.865428483807139E-2</v>
      </c>
      <c r="F191" s="143"/>
      <c r="G191" s="159" t="s">
        <v>140</v>
      </c>
      <c r="H191" s="140">
        <v>1192.17</v>
      </c>
      <c r="I191" s="141">
        <v>1301.604</v>
      </c>
      <c r="J191" s="145">
        <v>2620.3919999999998</v>
      </c>
      <c r="K191" s="146">
        <f t="shared" si="7"/>
        <v>0.54504135259152064</v>
      </c>
      <c r="L191" s="147">
        <f t="shared" si="8"/>
        <v>0.49672110127034436</v>
      </c>
    </row>
    <row r="192" spans="2:12" ht="15" x14ac:dyDescent="0.2">
      <c r="B192" s="160" t="s">
        <v>55</v>
      </c>
      <c r="C192" s="140">
        <v>4023.0790000000002</v>
      </c>
      <c r="D192" s="141">
        <v>211.935</v>
      </c>
      <c r="E192" s="142">
        <f t="shared" si="6"/>
        <v>5.0043518156020261E-2</v>
      </c>
      <c r="F192" s="143"/>
      <c r="G192" s="160" t="s">
        <v>55</v>
      </c>
      <c r="H192" s="140">
        <v>2279.94</v>
      </c>
      <c r="I192" s="141">
        <v>4023.0790000000002</v>
      </c>
      <c r="J192" s="145">
        <v>6514.9539999999997</v>
      </c>
      <c r="K192" s="146">
        <f t="shared" si="7"/>
        <v>0.65004511160017386</v>
      </c>
      <c r="L192" s="147">
        <f t="shared" si="8"/>
        <v>0.61751456725557852</v>
      </c>
    </row>
    <row r="193" spans="2:12" ht="15" x14ac:dyDescent="0.2">
      <c r="B193" s="161" t="s">
        <v>0</v>
      </c>
      <c r="C193" s="140">
        <v>1714.048</v>
      </c>
      <c r="D193" s="141">
        <v>155.1</v>
      </c>
      <c r="E193" s="142">
        <f t="shared" si="6"/>
        <v>8.2978982937680704E-2</v>
      </c>
      <c r="F193" s="154"/>
      <c r="G193" s="159" t="s">
        <v>30</v>
      </c>
      <c r="H193" s="140">
        <v>1783.85</v>
      </c>
      <c r="I193" s="141">
        <v>1686.056</v>
      </c>
      <c r="J193" s="145">
        <v>3622.1060000000002</v>
      </c>
      <c r="K193" s="146">
        <f t="shared" si="7"/>
        <v>0.50751027164859341</v>
      </c>
      <c r="L193" s="147">
        <f t="shared" si="8"/>
        <v>0.46549051849945861</v>
      </c>
    </row>
    <row r="194" spans="2:12" ht="15" x14ac:dyDescent="0.2">
      <c r="B194" s="161" t="s">
        <v>1</v>
      </c>
      <c r="C194" s="140">
        <v>2073.4110000000001</v>
      </c>
      <c r="D194" s="141">
        <v>109.699</v>
      </c>
      <c r="E194" s="142">
        <f t="shared" si="6"/>
        <v>5.0248956763516262E-2</v>
      </c>
      <c r="F194" s="154"/>
      <c r="G194" s="159" t="s">
        <v>31</v>
      </c>
      <c r="H194" s="140">
        <v>1173.4770000000001</v>
      </c>
      <c r="I194" s="141">
        <v>2033.5360000000001</v>
      </c>
      <c r="J194" s="145">
        <v>3313.3249999999998</v>
      </c>
      <c r="K194" s="146">
        <f t="shared" si="7"/>
        <v>0.64583100058098741</v>
      </c>
      <c r="L194" s="147">
        <f t="shared" si="8"/>
        <v>0.61374480318109459</v>
      </c>
    </row>
    <row r="195" spans="2:12" ht="15" x14ac:dyDescent="0.2">
      <c r="B195" s="161" t="s">
        <v>5</v>
      </c>
      <c r="C195" s="140">
        <v>1539.0550000000001</v>
      </c>
      <c r="D195" s="141">
        <v>54.387999999999998</v>
      </c>
      <c r="E195" s="142">
        <f t="shared" si="6"/>
        <v>3.4132378754684035E-2</v>
      </c>
      <c r="F195" s="154"/>
      <c r="G195" s="159" t="s">
        <v>32</v>
      </c>
      <c r="H195" s="140">
        <v>744.44500000000005</v>
      </c>
      <c r="I195" s="141">
        <v>1490.1310000000001</v>
      </c>
      <c r="J195" s="145">
        <v>2288.4940000000001</v>
      </c>
      <c r="K195" s="146">
        <f t="shared" si="7"/>
        <v>0.67470091684749878</v>
      </c>
      <c r="L195" s="147">
        <f t="shared" si="8"/>
        <v>0.65114044432714269</v>
      </c>
    </row>
    <row r="196" spans="2:12" ht="15" x14ac:dyDescent="0.2">
      <c r="B196" s="162" t="s">
        <v>88</v>
      </c>
      <c r="C196" s="151">
        <v>2053.902</v>
      </c>
      <c r="D196" s="152">
        <v>52.207999999999998</v>
      </c>
      <c r="E196" s="153">
        <f t="shared" si="6"/>
        <v>2.4788828693657974E-2</v>
      </c>
      <c r="F196" s="154"/>
      <c r="G196" s="150" t="s">
        <v>89</v>
      </c>
      <c r="H196" s="151">
        <v>884.44399999999996</v>
      </c>
      <c r="I196" s="152">
        <v>2032.722</v>
      </c>
      <c r="J196" s="156">
        <v>2969.3739999999998</v>
      </c>
      <c r="K196" s="191">
        <f t="shared" si="7"/>
        <v>0.7021446271166919</v>
      </c>
      <c r="L196" s="158">
        <f t="shared" si="8"/>
        <v>0.68456247006944904</v>
      </c>
    </row>
    <row r="197" spans="2:12" ht="16" thickBot="1" x14ac:dyDescent="0.25">
      <c r="B197" s="214" t="s">
        <v>55</v>
      </c>
      <c r="C197" s="193">
        <v>1725.915</v>
      </c>
      <c r="D197" s="215">
        <v>40.981999999999999</v>
      </c>
      <c r="E197" s="194">
        <f t="shared" si="6"/>
        <v>2.3194334474505307E-2</v>
      </c>
      <c r="F197" s="216"/>
      <c r="G197" s="214" t="s">
        <v>55</v>
      </c>
      <c r="H197" s="193">
        <v>687.49599999999998</v>
      </c>
      <c r="I197" s="215">
        <v>1725.915</v>
      </c>
      <c r="J197" s="220">
        <v>2454.393</v>
      </c>
      <c r="K197" s="217">
        <f t="shared" si="7"/>
        <v>0.71989163919551591</v>
      </c>
      <c r="L197" s="195">
        <f t="shared" si="8"/>
        <v>0.70319423173061524</v>
      </c>
    </row>
    <row r="198" spans="2:12" ht="16" thickBot="1" x14ac:dyDescent="0.25">
      <c r="B198" s="169" t="s">
        <v>80</v>
      </c>
      <c r="C198" s="131">
        <v>8729.8430000000008</v>
      </c>
      <c r="D198" s="132">
        <v>471.88799999999998</v>
      </c>
      <c r="E198" s="133">
        <f t="shared" si="6"/>
        <v>5.1282524994482007E-2</v>
      </c>
      <c r="F198" s="134"/>
      <c r="G198" s="135" t="s">
        <v>81</v>
      </c>
      <c r="H198" s="131">
        <v>2765.3319999999999</v>
      </c>
      <c r="I198" s="132">
        <v>8548.3529999999992</v>
      </c>
      <c r="J198" s="136">
        <v>11766.531999999999</v>
      </c>
      <c r="K198" s="137">
        <f t="shared" si="7"/>
        <v>0.76498325929849165</v>
      </c>
      <c r="L198" s="138">
        <f t="shared" si="8"/>
        <v>0.72649723809870226</v>
      </c>
    </row>
    <row r="199" spans="2:12" ht="15" x14ac:dyDescent="0.2">
      <c r="B199" s="207" t="s">
        <v>84</v>
      </c>
      <c r="C199" s="140">
        <v>92.278999999999996</v>
      </c>
      <c r="D199" s="141">
        <v>11.236000000000001</v>
      </c>
      <c r="E199" s="142">
        <f t="shared" si="6"/>
        <v>0.10854465536395692</v>
      </c>
      <c r="F199" s="143"/>
      <c r="G199" s="144" t="s">
        <v>54</v>
      </c>
      <c r="H199" s="140">
        <v>231.911</v>
      </c>
      <c r="I199" s="141">
        <v>92.278999999999996</v>
      </c>
      <c r="J199" s="145">
        <v>335.42599999999999</v>
      </c>
      <c r="K199" s="146">
        <f t="shared" si="7"/>
        <v>0.30860756172747489</v>
      </c>
      <c r="L199" s="147">
        <f t="shared" si="8"/>
        <v>0.27510986029705509</v>
      </c>
    </row>
    <row r="200" spans="2:12" ht="15" x14ac:dyDescent="0.2">
      <c r="B200" s="139" t="s">
        <v>140</v>
      </c>
      <c r="C200" s="140">
        <v>2837.8820000000001</v>
      </c>
      <c r="D200" s="141">
        <v>195.42400000000001</v>
      </c>
      <c r="E200" s="142">
        <f t="shared" si="6"/>
        <v>6.442607504814879E-2</v>
      </c>
      <c r="F200" s="143"/>
      <c r="G200" s="148" t="s">
        <v>18</v>
      </c>
      <c r="H200" s="140">
        <v>1001.4690000000001</v>
      </c>
      <c r="I200" s="141">
        <v>2837.8820000000001</v>
      </c>
      <c r="J200" s="145">
        <v>4034.7750000000001</v>
      </c>
      <c r="K200" s="146">
        <f t="shared" si="7"/>
        <v>0.75179062029481192</v>
      </c>
      <c r="L200" s="147">
        <f t="shared" si="8"/>
        <v>0.70335570137120407</v>
      </c>
    </row>
    <row r="201" spans="2:12" ht="15" x14ac:dyDescent="0.2">
      <c r="B201" s="149" t="s">
        <v>55</v>
      </c>
      <c r="C201" s="140">
        <v>6566.5910000000003</v>
      </c>
      <c r="D201" s="141">
        <v>303.255</v>
      </c>
      <c r="E201" s="142">
        <f t="shared" si="6"/>
        <v>4.4142910918236009E-2</v>
      </c>
      <c r="F201" s="143"/>
      <c r="G201" s="149" t="s">
        <v>55</v>
      </c>
      <c r="H201" s="140">
        <v>1738.4059999999999</v>
      </c>
      <c r="I201" s="141">
        <v>6566.5910000000003</v>
      </c>
      <c r="J201" s="145">
        <v>8608.2520000000004</v>
      </c>
      <c r="K201" s="146">
        <f t="shared" si="7"/>
        <v>0.79805354211284707</v>
      </c>
      <c r="L201" s="147">
        <f t="shared" si="8"/>
        <v>0.76282513569537691</v>
      </c>
    </row>
    <row r="202" spans="2:12" ht="15" x14ac:dyDescent="0.2">
      <c r="B202" s="150" t="s">
        <v>90</v>
      </c>
      <c r="C202" s="151">
        <v>7856.119999999999</v>
      </c>
      <c r="D202" s="152">
        <v>442.14599999999996</v>
      </c>
      <c r="E202" s="153">
        <f t="shared" si="6"/>
        <v>5.3281733798362207E-2</v>
      </c>
      <c r="F202" s="154"/>
      <c r="G202" s="155" t="s">
        <v>91</v>
      </c>
      <c r="H202" s="151">
        <v>2591.66</v>
      </c>
      <c r="I202" s="152">
        <v>7770.9519999999993</v>
      </c>
      <c r="J202" s="156">
        <v>10796.951999999999</v>
      </c>
      <c r="K202" s="157">
        <f t="shared" si="7"/>
        <v>0.7599637379141817</v>
      </c>
      <c r="L202" s="158">
        <f t="shared" si="8"/>
        <v>0.71973571800634106</v>
      </c>
    </row>
    <row r="203" spans="2:12" ht="15" x14ac:dyDescent="0.2">
      <c r="B203" s="159" t="s">
        <v>140</v>
      </c>
      <c r="C203" s="140">
        <v>2703.8270000000002</v>
      </c>
      <c r="D203" s="141">
        <v>187.828</v>
      </c>
      <c r="E203" s="142">
        <f t="shared" si="6"/>
        <v>6.4955190020939566E-2</v>
      </c>
      <c r="F203" s="143"/>
      <c r="G203" s="159" t="s">
        <v>140</v>
      </c>
      <c r="H203" s="140">
        <v>955.25300000000004</v>
      </c>
      <c r="I203" s="141">
        <v>2703.8270000000002</v>
      </c>
      <c r="J203" s="145">
        <v>3846.9079999999999</v>
      </c>
      <c r="K203" s="146">
        <f t="shared" si="7"/>
        <v>0.7516829100150042</v>
      </c>
      <c r="L203" s="147">
        <f t="shared" si="8"/>
        <v>0.7028572037594869</v>
      </c>
    </row>
    <row r="204" spans="2:12" ht="15" x14ac:dyDescent="0.2">
      <c r="B204" s="160" t="s">
        <v>55</v>
      </c>
      <c r="C204" s="140">
        <v>5881.9229999999998</v>
      </c>
      <c r="D204" s="141">
        <v>293.30700000000002</v>
      </c>
      <c r="E204" s="142">
        <f t="shared" si="6"/>
        <v>4.7497340180041883E-2</v>
      </c>
      <c r="F204" s="143"/>
      <c r="G204" s="160" t="s">
        <v>55</v>
      </c>
      <c r="H204" s="140">
        <v>1598.0260000000001</v>
      </c>
      <c r="I204" s="141">
        <v>5881.9229999999998</v>
      </c>
      <c r="J204" s="145">
        <v>7773.2560000000003</v>
      </c>
      <c r="K204" s="146">
        <f t="shared" si="7"/>
        <v>0.79441999594507118</v>
      </c>
      <c r="L204" s="147">
        <f t="shared" si="8"/>
        <v>0.75668715915184059</v>
      </c>
    </row>
    <row r="205" spans="2:12" ht="15" x14ac:dyDescent="0.2">
      <c r="B205" s="161" t="s">
        <v>0</v>
      </c>
      <c r="C205" s="140">
        <v>4412.9849999999997</v>
      </c>
      <c r="D205" s="141">
        <v>274.839</v>
      </c>
      <c r="E205" s="142">
        <f t="shared" si="6"/>
        <v>5.8628267614142512E-2</v>
      </c>
      <c r="F205" s="154"/>
      <c r="G205" s="159" t="s">
        <v>30</v>
      </c>
      <c r="H205" s="140">
        <v>1707.2719999999999</v>
      </c>
      <c r="I205" s="141">
        <v>4376.2209999999995</v>
      </c>
      <c r="J205" s="145">
        <v>6353.8059999999996</v>
      </c>
      <c r="K205" s="146">
        <f t="shared" si="7"/>
        <v>0.73129931886494492</v>
      </c>
      <c r="L205" s="147">
        <f t="shared" si="8"/>
        <v>0.6887558417742059</v>
      </c>
    </row>
    <row r="206" spans="2:12" ht="15" x14ac:dyDescent="0.2">
      <c r="B206" s="161" t="s">
        <v>1</v>
      </c>
      <c r="C206" s="140">
        <v>2253.9389999999999</v>
      </c>
      <c r="D206" s="141">
        <v>120.611</v>
      </c>
      <c r="E206" s="142">
        <f t="shared" si="6"/>
        <v>5.0793202922659035E-2</v>
      </c>
      <c r="F206" s="154"/>
      <c r="G206" s="159" t="s">
        <v>31</v>
      </c>
      <c r="H206" s="140">
        <v>589.72799999999995</v>
      </c>
      <c r="I206" s="141">
        <v>2238.3710000000001</v>
      </c>
      <c r="J206" s="145">
        <v>2945.43</v>
      </c>
      <c r="K206" s="146">
        <f t="shared" si="7"/>
        <v>0.79978203522066382</v>
      </c>
      <c r="L206" s="147">
        <f t="shared" si="8"/>
        <v>0.75994710449747582</v>
      </c>
    </row>
    <row r="207" spans="2:12" ht="15" x14ac:dyDescent="0.2">
      <c r="B207" s="161" t="s">
        <v>5</v>
      </c>
      <c r="C207" s="140">
        <v>1189.1959999999999</v>
      </c>
      <c r="D207" s="141">
        <v>46.695999999999998</v>
      </c>
      <c r="E207" s="142">
        <f t="shared" si="6"/>
        <v>3.7783236722949906E-2</v>
      </c>
      <c r="F207" s="154"/>
      <c r="G207" s="159" t="s">
        <v>32</v>
      </c>
      <c r="H207" s="140">
        <v>294.66000000000003</v>
      </c>
      <c r="I207" s="141">
        <v>1156.3599999999999</v>
      </c>
      <c r="J207" s="145">
        <v>1497.7159999999999</v>
      </c>
      <c r="K207" s="146">
        <f t="shared" si="7"/>
        <v>0.80326043121659907</v>
      </c>
      <c r="L207" s="147">
        <f t="shared" si="8"/>
        <v>0.77208229063453948</v>
      </c>
    </row>
    <row r="208" spans="2:12" ht="15" x14ac:dyDescent="0.2">
      <c r="B208" s="162" t="s">
        <v>88</v>
      </c>
      <c r="C208" s="151">
        <v>781.44600000000003</v>
      </c>
      <c r="D208" s="152">
        <v>18.507000000000001</v>
      </c>
      <c r="E208" s="153">
        <f t="shared" si="6"/>
        <v>2.3135109187664777E-2</v>
      </c>
      <c r="F208" s="154"/>
      <c r="G208" s="150" t="s">
        <v>89</v>
      </c>
      <c r="H208" s="151">
        <v>173.672</v>
      </c>
      <c r="I208" s="152">
        <v>777.40099999999995</v>
      </c>
      <c r="J208" s="156">
        <v>969.58</v>
      </c>
      <c r="K208" s="191">
        <f t="shared" si="7"/>
        <v>0.82087914354669034</v>
      </c>
      <c r="L208" s="158">
        <f t="shared" si="8"/>
        <v>0.80179149734936772</v>
      </c>
    </row>
    <row r="209" spans="2:12" ht="16" thickBot="1" x14ac:dyDescent="0.25">
      <c r="B209" s="214" t="s">
        <v>55</v>
      </c>
      <c r="C209" s="193">
        <v>684.66800000000001</v>
      </c>
      <c r="D209" s="215">
        <v>9.9480000000000004</v>
      </c>
      <c r="E209" s="194">
        <f>D209/(C209+D209)</f>
        <v>1.4321581996383614E-2</v>
      </c>
      <c r="F209" s="216"/>
      <c r="G209" s="214" t="s">
        <v>55</v>
      </c>
      <c r="H209" s="193">
        <v>140.38</v>
      </c>
      <c r="I209" s="215">
        <v>684.66800000000001</v>
      </c>
      <c r="J209" s="220">
        <v>834.99599999999998</v>
      </c>
      <c r="K209" s="217">
        <f t="shared" si="7"/>
        <v>0.83187943415297794</v>
      </c>
      <c r="L209" s="195">
        <f t="shared" si="8"/>
        <v>0.81996560462565093</v>
      </c>
    </row>
    <row r="210" spans="2:12" ht="61.5" customHeight="1" x14ac:dyDescent="0.15">
      <c r="B210" s="383" t="s">
        <v>175</v>
      </c>
      <c r="C210" s="384"/>
      <c r="D210" s="384"/>
      <c r="E210" s="384"/>
      <c r="F210" s="384"/>
      <c r="G210" s="384"/>
      <c r="H210" s="384"/>
      <c r="I210" s="384"/>
      <c r="J210" s="384"/>
      <c r="K210" s="384"/>
      <c r="L210" s="384"/>
    </row>
    <row r="211" spans="2:12" ht="15" x14ac:dyDescent="0.15">
      <c r="B211" s="48" t="s">
        <v>169</v>
      </c>
      <c r="C211" s="42"/>
      <c r="D211" s="42"/>
      <c r="E211" s="42"/>
      <c r="F211" s="49"/>
      <c r="G211" s="49"/>
      <c r="H211" s="42"/>
      <c r="I211" s="42"/>
      <c r="J211" s="42"/>
      <c r="K211" s="42"/>
      <c r="L211" s="42"/>
    </row>
    <row r="212" spans="2:12" ht="15" x14ac:dyDescent="0.15">
      <c r="B212" s="48" t="s">
        <v>170</v>
      </c>
      <c r="C212" s="42"/>
      <c r="D212" s="42"/>
      <c r="E212" s="42"/>
      <c r="F212" s="49"/>
      <c r="G212" s="49"/>
      <c r="H212" s="42"/>
      <c r="I212" s="42"/>
      <c r="J212" s="42"/>
      <c r="K212" s="42"/>
      <c r="L212" s="42"/>
    </row>
    <row r="213" spans="2:12" ht="15" x14ac:dyDescent="0.15">
      <c r="B213" s="50" t="s">
        <v>171</v>
      </c>
      <c r="C213" s="42"/>
      <c r="D213" s="42"/>
      <c r="E213" s="42"/>
      <c r="F213" s="49"/>
      <c r="G213" s="49"/>
      <c r="H213" s="42"/>
      <c r="I213" s="42"/>
      <c r="J213" s="42"/>
      <c r="K213" s="42"/>
      <c r="L213" s="42"/>
    </row>
    <row r="214" spans="2:12" ht="15" x14ac:dyDescent="0.15">
      <c r="B214" s="50" t="s">
        <v>172</v>
      </c>
      <c r="F214" s="51"/>
      <c r="G214" s="51"/>
      <c r="K214" s="52"/>
    </row>
    <row r="215" spans="2:12" x14ac:dyDescent="0.15">
      <c r="B215" s="170"/>
      <c r="F215" s="51"/>
      <c r="G215" s="51"/>
    </row>
    <row r="216" spans="2:12" x14ac:dyDescent="0.15">
      <c r="F216" s="51"/>
      <c r="G216" s="51"/>
    </row>
  </sheetData>
  <mergeCells count="4">
    <mergeCell ref="B2:L2"/>
    <mergeCell ref="B3:L3"/>
    <mergeCell ref="B4:L4"/>
    <mergeCell ref="B210:L210"/>
  </mergeCells>
  <pageMargins left="0.39" right="0.17" top="0.43" bottom="0.17" header="0.5" footer="0.5"/>
  <pageSetup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L43"/>
  <sheetViews>
    <sheetView zoomScaleNormal="100" workbookViewId="0">
      <selection activeCell="A41" sqref="A41"/>
    </sheetView>
  </sheetViews>
  <sheetFormatPr baseColWidth="10" defaultColWidth="9" defaultRowHeight="13" x14ac:dyDescent="0.15"/>
  <cols>
    <col min="1" max="2" width="9" style="8"/>
    <col min="3" max="3" width="6.83203125" style="8" bestFit="1" customWidth="1"/>
    <col min="4" max="4" width="10.1640625" style="8" bestFit="1" customWidth="1"/>
    <col min="5" max="16384" width="9" style="8"/>
  </cols>
  <sheetData>
    <row r="1" spans="2:8" ht="14" thickBot="1" x14ac:dyDescent="0.2"/>
    <row r="2" spans="2:8" ht="16" thickBot="1" x14ac:dyDescent="0.25">
      <c r="B2" s="224"/>
      <c r="C2" s="78" t="s">
        <v>38</v>
      </c>
      <c r="D2" s="79" t="s">
        <v>20</v>
      </c>
    </row>
    <row r="3" spans="2:8" ht="15" x14ac:dyDescent="0.2">
      <c r="B3" s="274" t="s">
        <v>97</v>
      </c>
      <c r="C3" s="262">
        <v>0.77328812975982331</v>
      </c>
      <c r="D3" s="263">
        <v>0.74637387568944158</v>
      </c>
      <c r="E3" s="77"/>
      <c r="F3" s="9"/>
      <c r="G3" s="9"/>
      <c r="H3" s="9"/>
    </row>
    <row r="4" spans="2:8" ht="15" x14ac:dyDescent="0.2">
      <c r="B4" s="275" t="s">
        <v>98</v>
      </c>
      <c r="C4" s="264">
        <v>0.76785643032169437</v>
      </c>
      <c r="D4" s="265">
        <v>0.7505373312108452</v>
      </c>
      <c r="E4" s="77"/>
      <c r="F4" s="9"/>
      <c r="G4" s="9"/>
      <c r="H4" s="9"/>
    </row>
    <row r="5" spans="2:8" ht="15" x14ac:dyDescent="0.2">
      <c r="B5" s="275" t="s">
        <v>99</v>
      </c>
      <c r="C5" s="264">
        <v>0.76478762324752192</v>
      </c>
      <c r="D5" s="265">
        <v>0.74057756309428768</v>
      </c>
      <c r="E5" s="77"/>
      <c r="F5" s="9"/>
      <c r="G5" s="9"/>
      <c r="H5" s="9"/>
    </row>
    <row r="6" spans="2:8" ht="15" x14ac:dyDescent="0.2">
      <c r="B6" s="275" t="s">
        <v>100</v>
      </c>
      <c r="C6" s="264">
        <v>0.75809203839525374</v>
      </c>
      <c r="D6" s="265">
        <v>0.73967673992441174</v>
      </c>
      <c r="E6" s="77"/>
      <c r="F6" s="9"/>
      <c r="G6" s="9"/>
      <c r="H6" s="9"/>
    </row>
    <row r="7" spans="2:8" ht="15" x14ac:dyDescent="0.2">
      <c r="B7" s="275" t="s">
        <v>101</v>
      </c>
      <c r="C7" s="264">
        <v>0.75495030157172482</v>
      </c>
      <c r="D7" s="265">
        <v>0.74708905212227839</v>
      </c>
      <c r="E7" s="77"/>
      <c r="F7" s="9"/>
      <c r="G7" s="9"/>
      <c r="H7" s="9"/>
    </row>
    <row r="8" spans="2:8" ht="15" x14ac:dyDescent="0.2">
      <c r="B8" s="275" t="s">
        <v>102</v>
      </c>
      <c r="C8" s="264">
        <v>0.7542643505986395</v>
      </c>
      <c r="D8" s="265">
        <v>0.74991097597155854</v>
      </c>
      <c r="E8" s="77"/>
      <c r="F8" s="9"/>
      <c r="G8" s="9"/>
      <c r="H8" s="9"/>
    </row>
    <row r="9" spans="2:8" ht="15" x14ac:dyDescent="0.2">
      <c r="B9" s="275" t="s">
        <v>103</v>
      </c>
      <c r="C9" s="264">
        <v>0.75628127306106885</v>
      </c>
      <c r="D9" s="265">
        <v>0.75569077868259416</v>
      </c>
      <c r="E9" s="77"/>
      <c r="F9" s="9"/>
      <c r="G9" s="9"/>
      <c r="H9" s="9"/>
    </row>
    <row r="10" spans="2:8" ht="15" x14ac:dyDescent="0.2">
      <c r="B10" s="275" t="s">
        <v>104</v>
      </c>
      <c r="C10" s="264">
        <v>0.75202984421964159</v>
      </c>
      <c r="D10" s="265">
        <v>0.75371831054397553</v>
      </c>
      <c r="E10" s="77"/>
      <c r="F10" s="9"/>
      <c r="G10" s="9"/>
      <c r="H10" s="9"/>
    </row>
    <row r="11" spans="2:8" ht="15" x14ac:dyDescent="0.2">
      <c r="B11" s="275" t="s">
        <v>105</v>
      </c>
      <c r="C11" s="264">
        <v>0.75096566246897178</v>
      </c>
      <c r="D11" s="265">
        <v>0.75198616370396265</v>
      </c>
      <c r="E11" s="77"/>
      <c r="F11" s="9"/>
      <c r="G11" s="9"/>
      <c r="H11" s="9"/>
    </row>
    <row r="12" spans="2:8" ht="15" x14ac:dyDescent="0.2">
      <c r="B12" s="275" t="s">
        <v>106</v>
      </c>
      <c r="C12" s="264">
        <v>0.73606746105820298</v>
      </c>
      <c r="D12" s="265">
        <v>0.75295135874977692</v>
      </c>
      <c r="E12" s="77"/>
      <c r="F12" s="9"/>
      <c r="G12" s="9"/>
      <c r="H12" s="9"/>
    </row>
    <row r="13" spans="2:8" ht="15" x14ac:dyDescent="0.2">
      <c r="B13" s="275" t="s">
        <v>107</v>
      </c>
      <c r="C13" s="264">
        <v>0.73093875668007857</v>
      </c>
      <c r="D13" s="265">
        <v>0.75197994161037707</v>
      </c>
      <c r="E13" s="77"/>
      <c r="F13" s="9"/>
      <c r="G13" s="9"/>
      <c r="H13" s="9"/>
    </row>
    <row r="14" spans="2:8" ht="15" x14ac:dyDescent="0.2">
      <c r="B14" s="275" t="s">
        <v>108</v>
      </c>
      <c r="C14" s="264">
        <v>0.72731717047956657</v>
      </c>
      <c r="D14" s="265">
        <v>0.75041180460912194</v>
      </c>
      <c r="E14" s="77"/>
      <c r="F14" s="9"/>
      <c r="G14" s="9"/>
      <c r="H14" s="9"/>
    </row>
    <row r="15" spans="2:8" ht="15" x14ac:dyDescent="0.2">
      <c r="B15" s="275" t="s">
        <v>109</v>
      </c>
      <c r="C15" s="264">
        <v>0.72897986403995352</v>
      </c>
      <c r="D15" s="265">
        <v>0.7396315061083738</v>
      </c>
      <c r="E15" s="77"/>
      <c r="F15" s="9"/>
      <c r="G15" s="9"/>
      <c r="H15" s="9"/>
    </row>
    <row r="16" spans="2:8" ht="15" x14ac:dyDescent="0.2">
      <c r="B16" s="275" t="s">
        <v>110</v>
      </c>
      <c r="C16" s="264">
        <v>0.72171598093029887</v>
      </c>
      <c r="D16" s="265">
        <v>0.73557276238872626</v>
      </c>
      <c r="E16" s="77"/>
      <c r="F16" s="9"/>
      <c r="G16" s="9"/>
      <c r="H16" s="9"/>
    </row>
    <row r="17" spans="2:8" ht="15" x14ac:dyDescent="0.2">
      <c r="B17" s="275" t="s">
        <v>111</v>
      </c>
      <c r="C17" s="264">
        <v>0.72393279221428131</v>
      </c>
      <c r="D17" s="265">
        <v>0.7382442905010882</v>
      </c>
      <c r="E17" s="77"/>
      <c r="F17" s="9"/>
      <c r="G17" s="9"/>
      <c r="H17" s="9"/>
    </row>
    <row r="18" spans="2:8" ht="15" x14ac:dyDescent="0.2">
      <c r="B18" s="275" t="s">
        <v>112</v>
      </c>
      <c r="C18" s="264">
        <v>0.72341349035176417</v>
      </c>
      <c r="D18" s="265">
        <v>0.73304299220028024</v>
      </c>
      <c r="E18" s="77"/>
      <c r="F18" s="9"/>
      <c r="G18" s="9"/>
      <c r="H18" s="9"/>
    </row>
    <row r="19" spans="2:8" ht="15" x14ac:dyDescent="0.2">
      <c r="B19" s="275" t="s">
        <v>113</v>
      </c>
      <c r="C19" s="264">
        <v>0.72839843209005251</v>
      </c>
      <c r="D19" s="265">
        <v>0.73250219770715608</v>
      </c>
      <c r="E19" s="77"/>
      <c r="F19" s="9"/>
      <c r="G19" s="9"/>
      <c r="H19" s="9"/>
    </row>
    <row r="20" spans="2:8" ht="15" customHeight="1" x14ac:dyDescent="0.2">
      <c r="B20" s="275" t="s">
        <v>114</v>
      </c>
      <c r="C20" s="264">
        <v>0.73057543307617956</v>
      </c>
      <c r="D20" s="265">
        <v>0.73979297220206564</v>
      </c>
      <c r="E20" s="77"/>
      <c r="F20" s="9"/>
    </row>
    <row r="21" spans="2:8" ht="15" x14ac:dyDescent="0.2">
      <c r="B21" s="275" t="s">
        <v>115</v>
      </c>
      <c r="C21" s="264">
        <v>0.73458736740113229</v>
      </c>
      <c r="D21" s="265">
        <v>0.7480705478390608</v>
      </c>
      <c r="E21" s="77"/>
      <c r="F21" s="9"/>
    </row>
    <row r="22" spans="2:8" ht="15" x14ac:dyDescent="0.2">
      <c r="B22" s="275" t="s">
        <v>116</v>
      </c>
      <c r="C22" s="264">
        <v>0.74075417306265212</v>
      </c>
      <c r="D22" s="265">
        <v>0.75306441620329556</v>
      </c>
      <c r="E22" s="77"/>
      <c r="F22" s="9"/>
    </row>
    <row r="23" spans="2:8" ht="15" x14ac:dyDescent="0.2">
      <c r="B23" s="275" t="s">
        <v>117</v>
      </c>
      <c r="C23" s="264">
        <v>0.72644547589785247</v>
      </c>
      <c r="D23" s="265">
        <v>0.73712491086801868</v>
      </c>
      <c r="E23" s="276"/>
      <c r="F23" s="9"/>
    </row>
    <row r="24" spans="2:8" ht="15" x14ac:dyDescent="0.2">
      <c r="B24" s="275" t="s">
        <v>118</v>
      </c>
      <c r="C24" s="264">
        <v>0.73226588180930285</v>
      </c>
      <c r="D24" s="265">
        <v>0.75220935387217291</v>
      </c>
      <c r="E24" s="77"/>
      <c r="F24" s="9"/>
    </row>
    <row r="25" spans="2:8" ht="16" thickBot="1" x14ac:dyDescent="0.25">
      <c r="B25" s="277" t="s">
        <v>119</v>
      </c>
      <c r="C25" s="266">
        <v>0.73525717648871836</v>
      </c>
      <c r="D25" s="267">
        <v>0.75784655750907448</v>
      </c>
      <c r="E25" s="276"/>
    </row>
    <row r="26" spans="2:8" ht="14" customHeight="1" x14ac:dyDescent="0.15"/>
    <row r="27" spans="2:8" ht="15" x14ac:dyDescent="0.2">
      <c r="B27" s="10"/>
      <c r="C27" s="9"/>
      <c r="D27" s="9"/>
      <c r="E27" s="9"/>
      <c r="F27" s="9"/>
    </row>
    <row r="28" spans="2:8" ht="15" x14ac:dyDescent="0.2">
      <c r="B28" s="10"/>
      <c r="C28" s="9"/>
      <c r="D28" s="9"/>
      <c r="E28" s="9"/>
      <c r="F28" s="9"/>
    </row>
    <row r="30" spans="2:8" ht="15" customHeight="1" x14ac:dyDescent="0.15"/>
    <row r="37" spans="1:12" ht="14.75" customHeight="1" x14ac:dyDescent="0.15"/>
    <row r="38" spans="1:12" ht="38" customHeight="1" x14ac:dyDescent="0.15">
      <c r="A38" s="310" t="s">
        <v>190</v>
      </c>
      <c r="B38" s="311"/>
      <c r="C38" s="311"/>
      <c r="D38" s="311"/>
      <c r="E38" s="311"/>
      <c r="F38" s="311"/>
      <c r="G38" s="311"/>
      <c r="H38" s="311"/>
      <c r="I38" s="311"/>
      <c r="J38" s="311"/>
      <c r="K38" s="311"/>
      <c r="L38" s="311"/>
    </row>
    <row r="39" spans="1:12" ht="25" customHeight="1" x14ac:dyDescent="0.15">
      <c r="A39" s="311"/>
      <c r="B39" s="311"/>
      <c r="C39" s="311"/>
      <c r="D39" s="311"/>
      <c r="E39" s="311"/>
      <c r="F39" s="311"/>
      <c r="G39" s="311"/>
      <c r="H39" s="311"/>
      <c r="I39" s="311"/>
      <c r="J39" s="311"/>
      <c r="K39" s="311"/>
      <c r="L39" s="311"/>
    </row>
    <row r="40" spans="1:12" ht="15" x14ac:dyDescent="0.2">
      <c r="A40" s="33" t="s">
        <v>141</v>
      </c>
      <c r="B40" s="273"/>
      <c r="C40" s="273"/>
      <c r="D40" s="273"/>
      <c r="E40" s="273"/>
      <c r="F40" s="273"/>
      <c r="G40" s="273"/>
      <c r="H40" s="273"/>
      <c r="I40" s="273"/>
      <c r="J40" s="273"/>
      <c r="K40" s="273"/>
      <c r="L40" s="273"/>
    </row>
    <row r="41" spans="1:12" ht="15" customHeight="1" x14ac:dyDescent="0.15"/>
    <row r="43" spans="1:12" ht="12.75" customHeight="1" x14ac:dyDescent="0.15"/>
  </sheetData>
  <mergeCells count="1">
    <mergeCell ref="A38:L3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FFCC00"/>
  </sheetPr>
  <dimension ref="B2:M72"/>
  <sheetViews>
    <sheetView zoomScale="115" zoomScaleNormal="115" workbookViewId="0"/>
  </sheetViews>
  <sheetFormatPr baseColWidth="10" defaultColWidth="9.1640625" defaultRowHeight="13" x14ac:dyDescent="0.15"/>
  <cols>
    <col min="1" max="1" width="9.1640625" style="36"/>
    <col min="2" max="2" width="13.33203125" style="36" customWidth="1"/>
    <col min="3" max="7" width="9.1640625" style="36"/>
    <col min="8" max="8" width="12.6640625" style="36" customWidth="1"/>
    <col min="9" max="16384" width="9.1640625" style="36"/>
  </cols>
  <sheetData>
    <row r="2" spans="2:13" x14ac:dyDescent="0.15">
      <c r="B2" s="385" t="s">
        <v>131</v>
      </c>
      <c r="C2" s="386"/>
      <c r="D2" s="386"/>
      <c r="E2" s="386"/>
      <c r="F2" s="386"/>
      <c r="G2" s="386"/>
      <c r="H2" s="386"/>
      <c r="I2" s="386"/>
      <c r="J2" s="386"/>
      <c r="K2" s="386"/>
      <c r="L2" s="386"/>
      <c r="M2" s="386"/>
    </row>
    <row r="3" spans="2:13" ht="26.25" customHeight="1" x14ac:dyDescent="0.15">
      <c r="B3" s="386"/>
      <c r="C3" s="386"/>
      <c r="D3" s="386"/>
      <c r="E3" s="386"/>
      <c r="F3" s="386"/>
      <c r="G3" s="386"/>
      <c r="H3" s="386"/>
      <c r="I3" s="386"/>
      <c r="J3" s="386"/>
      <c r="K3" s="386"/>
      <c r="L3" s="386"/>
      <c r="M3" s="386"/>
    </row>
    <row r="4" spans="2:13" x14ac:dyDescent="0.15">
      <c r="H4" s="37"/>
    </row>
    <row r="6" spans="2:13" ht="15" x14ac:dyDescent="0.2">
      <c r="B6" s="387" t="s">
        <v>7</v>
      </c>
      <c r="C6" s="387"/>
      <c r="D6" s="387"/>
      <c r="E6" s="387"/>
      <c r="F6" s="387"/>
      <c r="H6" s="388" t="s">
        <v>8</v>
      </c>
      <c r="I6" s="388"/>
      <c r="J6" s="388"/>
      <c r="K6" s="388"/>
      <c r="L6" s="388"/>
    </row>
    <row r="7" spans="2:13" ht="16" thickBot="1" x14ac:dyDescent="0.25">
      <c r="C7" s="38" t="s">
        <v>38</v>
      </c>
      <c r="I7" s="38" t="s">
        <v>38</v>
      </c>
    </row>
    <row r="8" spans="2:13" ht="16" thickBot="1" x14ac:dyDescent="0.25">
      <c r="B8" s="177"/>
      <c r="C8" s="178" t="s">
        <v>97</v>
      </c>
      <c r="D8" s="180" t="s">
        <v>103</v>
      </c>
      <c r="E8" s="180" t="s">
        <v>116</v>
      </c>
      <c r="F8" s="179" t="s">
        <v>119</v>
      </c>
      <c r="H8" s="39"/>
      <c r="I8" s="178" t="s">
        <v>97</v>
      </c>
      <c r="J8" s="180" t="s">
        <v>103</v>
      </c>
      <c r="K8" s="180" t="s">
        <v>116</v>
      </c>
      <c r="L8" s="179" t="s">
        <v>119</v>
      </c>
    </row>
    <row r="9" spans="2:13" ht="15" x14ac:dyDescent="0.2">
      <c r="B9" s="40" t="s">
        <v>9</v>
      </c>
      <c r="C9" s="230">
        <v>0.52970782796123683</v>
      </c>
      <c r="D9" s="231">
        <v>0.50378207805466613</v>
      </c>
      <c r="E9" s="231">
        <v>0.46394553572178038</v>
      </c>
      <c r="F9" s="181">
        <v>0.46389922304205128</v>
      </c>
      <c r="H9" s="40" t="s">
        <v>9</v>
      </c>
      <c r="I9" s="230">
        <v>0.58614761139849791</v>
      </c>
      <c r="J9" s="231">
        <v>0.56198103606579886</v>
      </c>
      <c r="K9" s="231">
        <v>0.50872420813867703</v>
      </c>
      <c r="L9" s="181">
        <v>0.50572969102390342</v>
      </c>
    </row>
    <row r="10" spans="2:13" ht="15" x14ac:dyDescent="0.2">
      <c r="B10" s="40" t="s">
        <v>10</v>
      </c>
      <c r="C10" s="232">
        <v>0.74758934247463216</v>
      </c>
      <c r="D10" s="233">
        <v>0.72264469761984873</v>
      </c>
      <c r="E10" s="233">
        <v>0.68499658548271902</v>
      </c>
      <c r="F10" s="182">
        <v>0.67142012781934768</v>
      </c>
      <c r="H10" s="40" t="s">
        <v>10</v>
      </c>
      <c r="I10" s="232">
        <v>0.78057603260190778</v>
      </c>
      <c r="J10" s="233">
        <v>0.7648797468833064</v>
      </c>
      <c r="K10" s="233">
        <v>0.7211915866586599</v>
      </c>
      <c r="L10" s="182">
        <v>0.70673626601264561</v>
      </c>
    </row>
    <row r="11" spans="2:13" ht="15" x14ac:dyDescent="0.2">
      <c r="B11" s="40" t="s">
        <v>11</v>
      </c>
      <c r="C11" s="232">
        <v>0.7874625252842864</v>
      </c>
      <c r="D11" s="233">
        <v>0.7569944479188121</v>
      </c>
      <c r="E11" s="233">
        <v>0.72868294461717154</v>
      </c>
      <c r="F11" s="182">
        <v>0.71456655522447088</v>
      </c>
      <c r="H11" s="40" t="s">
        <v>11</v>
      </c>
      <c r="I11" s="232">
        <v>0.80918335434391864</v>
      </c>
      <c r="J11" s="233">
        <v>0.78605700266485212</v>
      </c>
      <c r="K11" s="233">
        <v>0.75202994331741768</v>
      </c>
      <c r="L11" s="182">
        <v>0.73875337465250668</v>
      </c>
    </row>
    <row r="12" spans="2:13" ht="16" thickBot="1" x14ac:dyDescent="0.25">
      <c r="B12" s="41" t="s">
        <v>87</v>
      </c>
      <c r="C12" s="234">
        <v>0.86139973884425403</v>
      </c>
      <c r="D12" s="235">
        <v>0.85078925921224535</v>
      </c>
      <c r="E12" s="235">
        <v>0.85296061853952665</v>
      </c>
      <c r="F12" s="183">
        <v>0.8494479175364853</v>
      </c>
      <c r="H12" s="41" t="s">
        <v>87</v>
      </c>
      <c r="I12" s="234">
        <v>0.87388523243345617</v>
      </c>
      <c r="J12" s="235">
        <v>0.86729501344777526</v>
      </c>
      <c r="K12" s="235">
        <v>0.86872944460826196</v>
      </c>
      <c r="L12" s="183">
        <v>0.86543923478498752</v>
      </c>
    </row>
    <row r="13" spans="2:13" x14ac:dyDescent="0.15">
      <c r="C13" s="110"/>
    </row>
    <row r="14" spans="2:13" ht="16" thickBot="1" x14ac:dyDescent="0.25">
      <c r="C14" s="250" t="s">
        <v>43</v>
      </c>
      <c r="I14" s="38" t="s">
        <v>43</v>
      </c>
    </row>
    <row r="15" spans="2:13" ht="16" thickBot="1" x14ac:dyDescent="0.25">
      <c r="B15" s="39"/>
      <c r="C15" s="251" t="s">
        <v>97</v>
      </c>
      <c r="D15" s="180" t="s">
        <v>103</v>
      </c>
      <c r="E15" s="180" t="s">
        <v>116</v>
      </c>
      <c r="F15" s="179" t="s">
        <v>119</v>
      </c>
      <c r="H15" s="39"/>
      <c r="I15" s="178" t="s">
        <v>97</v>
      </c>
      <c r="J15" s="180" t="s">
        <v>103</v>
      </c>
      <c r="K15" s="180" t="s">
        <v>116</v>
      </c>
      <c r="L15" s="179" t="s">
        <v>119</v>
      </c>
    </row>
    <row r="16" spans="2:13" ht="15" x14ac:dyDescent="0.2">
      <c r="B16" s="40" t="s">
        <v>9</v>
      </c>
      <c r="C16" s="230">
        <v>0.4283303569547337</v>
      </c>
      <c r="D16" s="231">
        <v>0.40905488042506133</v>
      </c>
      <c r="E16" s="231">
        <v>0.37480198885379162</v>
      </c>
      <c r="F16" s="181">
        <v>0.39357324479614225</v>
      </c>
      <c r="H16" s="40" t="s">
        <v>9</v>
      </c>
      <c r="I16" s="230">
        <v>0.51238633871390482</v>
      </c>
      <c r="J16" s="231">
        <v>0.49422634625013045</v>
      </c>
      <c r="K16" s="231">
        <v>0.44202893239928259</v>
      </c>
      <c r="L16" s="181">
        <v>0.45694736527859781</v>
      </c>
    </row>
    <row r="17" spans="2:12" ht="15" x14ac:dyDescent="0.2">
      <c r="B17" s="40" t="s">
        <v>10</v>
      </c>
      <c r="C17" s="232">
        <v>0.68861883803399904</v>
      </c>
      <c r="D17" s="233">
        <v>0.64840633304670081</v>
      </c>
      <c r="E17" s="233">
        <v>0.63164275461047326</v>
      </c>
      <c r="F17" s="182">
        <v>0.62342860090999852</v>
      </c>
      <c r="H17" s="40" t="s">
        <v>10</v>
      </c>
      <c r="I17" s="232">
        <v>0.7530197855504478</v>
      </c>
      <c r="J17" s="233">
        <v>0.72642034766414421</v>
      </c>
      <c r="K17" s="233">
        <v>0.69216924678848002</v>
      </c>
      <c r="L17" s="182">
        <v>0.67761062067386613</v>
      </c>
    </row>
    <row r="18" spans="2:12" ht="15" x14ac:dyDescent="0.2">
      <c r="B18" s="40" t="s">
        <v>11</v>
      </c>
      <c r="C18" s="232">
        <v>0.76064168266246979</v>
      </c>
      <c r="D18" s="233">
        <v>0.71506066076151298</v>
      </c>
      <c r="E18" s="233">
        <v>0.7036427855887375</v>
      </c>
      <c r="F18" s="182">
        <v>0.69527020187257915</v>
      </c>
      <c r="H18" s="40" t="s">
        <v>11</v>
      </c>
      <c r="I18" s="232">
        <v>0.79478584827511556</v>
      </c>
      <c r="J18" s="233">
        <v>0.76821376096721383</v>
      </c>
      <c r="K18" s="233">
        <v>0.73150957132910444</v>
      </c>
      <c r="L18" s="182">
        <v>0.73035326747956231</v>
      </c>
    </row>
    <row r="19" spans="2:12" ht="16" thickBot="1" x14ac:dyDescent="0.25">
      <c r="B19" s="41" t="s">
        <v>87</v>
      </c>
      <c r="C19" s="234">
        <v>0.86757506728669564</v>
      </c>
      <c r="D19" s="235">
        <v>0.85534945840296794</v>
      </c>
      <c r="E19" s="235">
        <v>0.83939491039593583</v>
      </c>
      <c r="F19" s="183">
        <v>0.81721386828244968</v>
      </c>
      <c r="H19" s="41" t="s">
        <v>87</v>
      </c>
      <c r="I19" s="234">
        <v>0.88450701160015366</v>
      </c>
      <c r="J19" s="235">
        <v>0.87928897645323545</v>
      </c>
      <c r="K19" s="235">
        <v>0.86091425663971166</v>
      </c>
      <c r="L19" s="183">
        <v>0.84546872629879755</v>
      </c>
    </row>
    <row r="20" spans="2:12" x14ac:dyDescent="0.15">
      <c r="C20" s="110"/>
    </row>
    <row r="21" spans="2:12" x14ac:dyDescent="0.15">
      <c r="C21" s="110"/>
    </row>
    <row r="22" spans="2:12" ht="16" thickBot="1" x14ac:dyDescent="0.25">
      <c r="C22" s="250" t="s">
        <v>44</v>
      </c>
      <c r="I22" s="38" t="s">
        <v>44</v>
      </c>
    </row>
    <row r="23" spans="2:12" ht="16" thickBot="1" x14ac:dyDescent="0.25">
      <c r="B23" s="39"/>
      <c r="C23" s="251" t="s">
        <v>97</v>
      </c>
      <c r="D23" s="180" t="s">
        <v>103</v>
      </c>
      <c r="E23" s="180" t="s">
        <v>116</v>
      </c>
      <c r="F23" s="179" t="s">
        <v>119</v>
      </c>
      <c r="H23" s="39"/>
      <c r="I23" s="178" t="s">
        <v>97</v>
      </c>
      <c r="J23" s="180" t="s">
        <v>103</v>
      </c>
      <c r="K23" s="180" t="s">
        <v>116</v>
      </c>
      <c r="L23" s="179" t="s">
        <v>119</v>
      </c>
    </row>
    <row r="24" spans="2:12" ht="15" x14ac:dyDescent="0.2">
      <c r="B24" s="40" t="s">
        <v>9</v>
      </c>
      <c r="C24" s="230">
        <v>0.53656292765450508</v>
      </c>
      <c r="D24" s="231">
        <v>0.50698692497567099</v>
      </c>
      <c r="E24" s="231">
        <v>0.51096701958634849</v>
      </c>
      <c r="F24" s="181">
        <v>0.49229576294313832</v>
      </c>
      <c r="G24" s="110"/>
      <c r="H24" s="111" t="s">
        <v>9</v>
      </c>
      <c r="I24" s="230">
        <v>0.59723952876254527</v>
      </c>
      <c r="J24" s="231">
        <v>0.56107041760542087</v>
      </c>
      <c r="K24" s="231">
        <v>0.55483466429845074</v>
      </c>
      <c r="L24" s="181">
        <v>0.53883855100870948</v>
      </c>
    </row>
    <row r="25" spans="2:12" ht="15" x14ac:dyDescent="0.2">
      <c r="B25" s="40" t="s">
        <v>10</v>
      </c>
      <c r="C25" s="232">
        <v>0.73909710372773996</v>
      </c>
      <c r="D25" s="233">
        <v>0.71616327552838399</v>
      </c>
      <c r="E25" s="233">
        <v>0.71001631837992485</v>
      </c>
      <c r="F25" s="182">
        <v>0.69203581584786245</v>
      </c>
      <c r="G25" s="110"/>
      <c r="H25" s="111" t="s">
        <v>10</v>
      </c>
      <c r="I25" s="232">
        <v>0.77409300006038095</v>
      </c>
      <c r="J25" s="233">
        <v>0.76178029490566768</v>
      </c>
      <c r="K25" s="233">
        <v>0.75035026247136272</v>
      </c>
      <c r="L25" s="182">
        <v>0.73496327825629459</v>
      </c>
    </row>
    <row r="26" spans="2:12" ht="15" x14ac:dyDescent="0.2">
      <c r="B26" s="40" t="s">
        <v>11</v>
      </c>
      <c r="C26" s="232">
        <v>0.77096506483460014</v>
      </c>
      <c r="D26" s="233">
        <v>0.76509925118915012</v>
      </c>
      <c r="E26" s="233">
        <v>0.7325919283179515</v>
      </c>
      <c r="F26" s="182">
        <v>0.72575663598024454</v>
      </c>
      <c r="G26" s="110"/>
      <c r="H26" s="111" t="s">
        <v>11</v>
      </c>
      <c r="I26" s="232">
        <v>0.79931044629607717</v>
      </c>
      <c r="J26" s="233">
        <v>0.79430225206006189</v>
      </c>
      <c r="K26" s="233">
        <v>0.76431293717216564</v>
      </c>
      <c r="L26" s="182">
        <v>0.75067147427334446</v>
      </c>
    </row>
    <row r="27" spans="2:12" ht="12.75" customHeight="1" thickBot="1" x14ac:dyDescent="0.25">
      <c r="B27" s="41" t="s">
        <v>87</v>
      </c>
      <c r="C27" s="234">
        <v>0.82577892736562131</v>
      </c>
      <c r="D27" s="235">
        <v>0.85975616248735554</v>
      </c>
      <c r="E27" s="235">
        <v>0.84711900728464173</v>
      </c>
      <c r="F27" s="183">
        <v>0.85831956107055629</v>
      </c>
      <c r="G27" s="110"/>
      <c r="H27" s="112" t="s">
        <v>87</v>
      </c>
      <c r="I27" s="234">
        <v>0.8380551675924045</v>
      </c>
      <c r="J27" s="235">
        <v>0.88106384614929578</v>
      </c>
      <c r="K27" s="235">
        <v>0.87097180642744998</v>
      </c>
      <c r="L27" s="183">
        <v>0.877873379607092</v>
      </c>
    </row>
    <row r="28" spans="2:12" ht="12.75" customHeight="1" x14ac:dyDescent="0.2">
      <c r="B28" s="42"/>
      <c r="C28" s="43"/>
      <c r="D28" s="43"/>
      <c r="E28" s="43"/>
      <c r="F28" s="44"/>
      <c r="H28" s="42"/>
      <c r="I28" s="43"/>
      <c r="J28" s="43"/>
      <c r="K28" s="43"/>
      <c r="L28" s="44"/>
    </row>
    <row r="29" spans="2:12" ht="12.75" customHeight="1" x14ac:dyDescent="0.15">
      <c r="C29" s="110"/>
    </row>
    <row r="30" spans="2:12" ht="12.75" customHeight="1" thickBot="1" x14ac:dyDescent="0.25">
      <c r="C30" s="250" t="s">
        <v>45</v>
      </c>
      <c r="I30" s="38" t="s">
        <v>45</v>
      </c>
    </row>
    <row r="31" spans="2:12" ht="12.75" customHeight="1" thickBot="1" x14ac:dyDescent="0.25">
      <c r="B31" s="39"/>
      <c r="C31" s="251" t="s">
        <v>97</v>
      </c>
      <c r="D31" s="180" t="s">
        <v>103</v>
      </c>
      <c r="E31" s="180" t="s">
        <v>116</v>
      </c>
      <c r="F31" s="179" t="s">
        <v>119</v>
      </c>
      <c r="H31" s="39"/>
      <c r="I31" s="178" t="s">
        <v>97</v>
      </c>
      <c r="J31" s="180" t="s">
        <v>103</v>
      </c>
      <c r="K31" s="180" t="s">
        <v>116</v>
      </c>
      <c r="L31" s="179" t="s">
        <v>119</v>
      </c>
    </row>
    <row r="32" spans="2:12" ht="15" x14ac:dyDescent="0.2">
      <c r="B32" s="40" t="s">
        <v>9</v>
      </c>
      <c r="C32" s="230">
        <v>0.56400395101549294</v>
      </c>
      <c r="D32" s="231">
        <v>0.54149275058000479</v>
      </c>
      <c r="E32" s="231">
        <v>0.48462740825281436</v>
      </c>
      <c r="F32" s="181">
        <v>0.47974872748346575</v>
      </c>
      <c r="G32" s="110"/>
      <c r="H32" s="111" t="s">
        <v>9</v>
      </c>
      <c r="I32" s="230">
        <v>0.60893978424732043</v>
      </c>
      <c r="J32" s="231">
        <v>0.59085443207781263</v>
      </c>
      <c r="K32" s="231">
        <v>0.52247504690660695</v>
      </c>
      <c r="L32" s="181">
        <v>0.51146069435592245</v>
      </c>
    </row>
    <row r="33" spans="2:12" ht="15" x14ac:dyDescent="0.2">
      <c r="B33" s="40" t="s">
        <v>10</v>
      </c>
      <c r="C33" s="232">
        <v>0.76148835458882136</v>
      </c>
      <c r="D33" s="233">
        <v>0.74077136996788595</v>
      </c>
      <c r="E33" s="233">
        <v>0.69714815623115522</v>
      </c>
      <c r="F33" s="182">
        <v>0.6836767745253467</v>
      </c>
      <c r="G33" s="110"/>
      <c r="H33" s="111" t="s">
        <v>10</v>
      </c>
      <c r="I33" s="232">
        <v>0.78785039453752181</v>
      </c>
      <c r="J33" s="233">
        <v>0.77484339950451286</v>
      </c>
      <c r="K33" s="233">
        <v>0.72506614534030889</v>
      </c>
      <c r="L33" s="182">
        <v>0.70993176402397007</v>
      </c>
    </row>
    <row r="34" spans="2:12" ht="15" x14ac:dyDescent="0.2">
      <c r="B34" s="40" t="s">
        <v>11</v>
      </c>
      <c r="C34" s="232">
        <v>0.79520032584810219</v>
      </c>
      <c r="D34" s="233">
        <v>0.76621143282558957</v>
      </c>
      <c r="E34" s="233">
        <v>0.73692114977298373</v>
      </c>
      <c r="F34" s="182">
        <v>0.72485169760704948</v>
      </c>
      <c r="G34" s="110"/>
      <c r="H34" s="111" t="s">
        <v>11</v>
      </c>
      <c r="I34" s="232">
        <v>0.81411433861335536</v>
      </c>
      <c r="J34" s="233">
        <v>0.79110267409414026</v>
      </c>
      <c r="K34" s="233">
        <v>0.75717216484945515</v>
      </c>
      <c r="L34" s="182">
        <v>0.74617356558972692</v>
      </c>
    </row>
    <row r="35" spans="2:12" ht="16" thickBot="1" x14ac:dyDescent="0.25">
      <c r="B35" s="41" t="s">
        <v>87</v>
      </c>
      <c r="C35" s="234">
        <v>0.86307748299159759</v>
      </c>
      <c r="D35" s="235">
        <v>0.85013161414679828</v>
      </c>
      <c r="E35" s="235">
        <v>0.85714272326889163</v>
      </c>
      <c r="F35" s="183">
        <v>0.85530322690552618</v>
      </c>
      <c r="G35" s="110"/>
      <c r="H35" s="112" t="s">
        <v>87</v>
      </c>
      <c r="I35" s="234">
        <v>0.87506798742868908</v>
      </c>
      <c r="J35" s="235">
        <v>0.86562204515385033</v>
      </c>
      <c r="K35" s="235">
        <v>0.87063489962414553</v>
      </c>
      <c r="L35" s="183">
        <v>0.86897941202373241</v>
      </c>
    </row>
    <row r="36" spans="2:12" x14ac:dyDescent="0.15">
      <c r="B36" s="8"/>
      <c r="C36" s="8"/>
      <c r="D36" s="8"/>
      <c r="E36" s="8"/>
      <c r="F36" s="8"/>
      <c r="G36" s="8"/>
      <c r="H36" s="8"/>
      <c r="I36" s="8"/>
      <c r="J36" s="8"/>
      <c r="K36" s="8"/>
      <c r="L36" s="8"/>
    </row>
    <row r="38" spans="2:12" x14ac:dyDescent="0.15">
      <c r="B38" s="45"/>
      <c r="C38" s="45"/>
      <c r="D38" s="45"/>
      <c r="E38" s="45"/>
      <c r="F38" s="45"/>
      <c r="G38" s="45"/>
      <c r="H38" s="45"/>
      <c r="I38" s="45"/>
      <c r="J38" s="45"/>
      <c r="K38" s="45"/>
      <c r="L38" s="45"/>
    </row>
    <row r="39" spans="2:12" x14ac:dyDescent="0.15">
      <c r="B39" s="45"/>
      <c r="C39" s="45"/>
      <c r="D39" s="45"/>
      <c r="E39" s="45"/>
      <c r="F39" s="45"/>
      <c r="G39" s="45"/>
      <c r="H39" s="45"/>
      <c r="I39" s="45"/>
      <c r="J39" s="45"/>
      <c r="K39" s="45"/>
      <c r="L39" s="45"/>
    </row>
    <row r="40" spans="2:12" x14ac:dyDescent="0.15">
      <c r="B40" s="45"/>
      <c r="C40" s="45"/>
      <c r="D40" s="45"/>
      <c r="E40" s="45"/>
      <c r="F40" s="45"/>
      <c r="G40" s="45"/>
      <c r="H40" s="45"/>
      <c r="I40" s="45"/>
      <c r="J40" s="45"/>
      <c r="K40" s="45"/>
      <c r="L40" s="45"/>
    </row>
    <row r="41" spans="2:12" x14ac:dyDescent="0.15">
      <c r="B41" s="45"/>
      <c r="C41" s="45"/>
      <c r="D41" s="45"/>
      <c r="E41" s="45"/>
      <c r="F41" s="45"/>
      <c r="G41" s="45"/>
      <c r="H41" s="45"/>
      <c r="I41" s="45"/>
      <c r="J41" s="45"/>
      <c r="K41" s="45"/>
      <c r="L41" s="45"/>
    </row>
    <row r="42" spans="2:12" x14ac:dyDescent="0.15">
      <c r="B42" s="45"/>
      <c r="C42" s="45"/>
      <c r="D42" s="45"/>
      <c r="E42" s="45"/>
      <c r="F42" s="45"/>
      <c r="G42" s="45"/>
      <c r="H42" s="45"/>
      <c r="I42" s="45"/>
      <c r="J42" s="45"/>
      <c r="K42" s="45"/>
      <c r="L42" s="45"/>
    </row>
    <row r="43" spans="2:12" x14ac:dyDescent="0.15">
      <c r="B43" s="45"/>
      <c r="C43" s="45"/>
      <c r="D43" s="45"/>
      <c r="E43" s="45"/>
      <c r="F43" s="45"/>
      <c r="G43" s="45"/>
      <c r="H43" s="45"/>
      <c r="I43" s="45"/>
      <c r="J43" s="45"/>
      <c r="K43" s="45"/>
      <c r="L43" s="45"/>
    </row>
    <row r="69" spans="2:13" ht="50.25" customHeight="1" x14ac:dyDescent="0.15"/>
    <row r="70" spans="2:13" s="114" customFormat="1" ht="3.75" customHeight="1" x14ac:dyDescent="0.15">
      <c r="B70" s="389" t="s">
        <v>176</v>
      </c>
      <c r="C70" s="389"/>
      <c r="D70" s="389"/>
      <c r="E70" s="389"/>
      <c r="F70" s="389"/>
      <c r="G70" s="389"/>
      <c r="H70" s="389"/>
      <c r="I70" s="389"/>
      <c r="J70" s="389"/>
      <c r="K70" s="389"/>
      <c r="L70" s="389"/>
      <c r="M70" s="389"/>
    </row>
    <row r="71" spans="2:13" s="114" customFormat="1" ht="50.25" customHeight="1" x14ac:dyDescent="0.15">
      <c r="B71" s="389"/>
      <c r="C71" s="389"/>
      <c r="D71" s="389"/>
      <c r="E71" s="389"/>
      <c r="F71" s="389"/>
      <c r="G71" s="389"/>
      <c r="H71" s="389"/>
      <c r="I71" s="389"/>
      <c r="J71" s="389"/>
      <c r="K71" s="389"/>
      <c r="L71" s="389"/>
      <c r="M71" s="389"/>
    </row>
    <row r="72" spans="2:13" s="114" customFormat="1" ht="21.75" customHeight="1" x14ac:dyDescent="0.15">
      <c r="B72" s="389"/>
      <c r="C72" s="389"/>
      <c r="D72" s="389"/>
      <c r="E72" s="389"/>
      <c r="F72" s="389"/>
      <c r="G72" s="389"/>
      <c r="H72" s="389"/>
      <c r="I72" s="389"/>
      <c r="J72" s="389"/>
      <c r="K72" s="389"/>
      <c r="L72" s="389"/>
      <c r="M72" s="389"/>
    </row>
  </sheetData>
  <mergeCells count="4">
    <mergeCell ref="B2:M3"/>
    <mergeCell ref="B6:F6"/>
    <mergeCell ref="H6:L6"/>
    <mergeCell ref="B70:M72"/>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FFCC00"/>
  </sheetPr>
  <dimension ref="B2:AA74"/>
  <sheetViews>
    <sheetView zoomScaleNormal="100" workbookViewId="0"/>
  </sheetViews>
  <sheetFormatPr baseColWidth="10" defaultColWidth="9.1640625" defaultRowHeight="13" x14ac:dyDescent="0.15"/>
  <cols>
    <col min="1" max="1" width="9.1640625" style="36"/>
    <col min="2" max="2" width="13.33203125" style="36" customWidth="1"/>
    <col min="3" max="7" width="9.1640625" style="36"/>
    <col min="8" max="8" width="12.6640625" style="36" customWidth="1"/>
    <col min="9" max="16384" width="9.1640625" style="36"/>
  </cols>
  <sheetData>
    <row r="2" spans="2:14" x14ac:dyDescent="0.15">
      <c r="B2" s="385" t="s">
        <v>133</v>
      </c>
      <c r="C2" s="386"/>
      <c r="D2" s="386"/>
      <c r="E2" s="386"/>
      <c r="F2" s="386"/>
      <c r="G2" s="386"/>
      <c r="H2" s="386"/>
      <c r="I2" s="386"/>
      <c r="J2" s="386"/>
      <c r="K2" s="386"/>
      <c r="L2" s="386"/>
      <c r="M2" s="386"/>
      <c r="N2" s="386"/>
    </row>
    <row r="3" spans="2:14" ht="26.25" customHeight="1" x14ac:dyDescent="0.15">
      <c r="B3" s="386"/>
      <c r="C3" s="386"/>
      <c r="D3" s="386"/>
      <c r="E3" s="386"/>
      <c r="F3" s="386"/>
      <c r="G3" s="386"/>
      <c r="H3" s="386"/>
      <c r="I3" s="386"/>
      <c r="J3" s="386"/>
      <c r="K3" s="386"/>
      <c r="L3" s="386"/>
      <c r="M3" s="386"/>
      <c r="N3" s="386"/>
    </row>
    <row r="4" spans="2:14" x14ac:dyDescent="0.15">
      <c r="H4" s="37"/>
    </row>
    <row r="6" spans="2:14" ht="15" x14ac:dyDescent="0.2">
      <c r="B6" s="387" t="s">
        <v>7</v>
      </c>
      <c r="C6" s="387"/>
      <c r="D6" s="387"/>
      <c r="E6" s="387"/>
      <c r="F6" s="387"/>
      <c r="H6" s="388" t="s">
        <v>8</v>
      </c>
      <c r="I6" s="388"/>
      <c r="J6" s="388"/>
      <c r="K6" s="388"/>
      <c r="L6" s="388"/>
    </row>
    <row r="7" spans="2:14" ht="16" thickBot="1" x14ac:dyDescent="0.25">
      <c r="C7" s="38" t="s">
        <v>38</v>
      </c>
      <c r="I7" s="38" t="s">
        <v>38</v>
      </c>
    </row>
    <row r="8" spans="2:14" ht="16" thickBot="1" x14ac:dyDescent="0.25">
      <c r="B8" s="177"/>
      <c r="C8" s="178" t="s">
        <v>97</v>
      </c>
      <c r="D8" s="180" t="s">
        <v>103</v>
      </c>
      <c r="E8" s="180" t="s">
        <v>116</v>
      </c>
      <c r="F8" s="179" t="s">
        <v>119</v>
      </c>
      <c r="H8" s="177"/>
      <c r="I8" s="178" t="s">
        <v>97</v>
      </c>
      <c r="J8" s="180" t="s">
        <v>103</v>
      </c>
      <c r="K8" s="180" t="s">
        <v>116</v>
      </c>
      <c r="L8" s="179" t="s">
        <v>119</v>
      </c>
    </row>
    <row r="9" spans="2:14" ht="15" x14ac:dyDescent="0.2">
      <c r="B9" s="40" t="s">
        <v>9</v>
      </c>
      <c r="C9" s="237">
        <v>0.69992739533373405</v>
      </c>
      <c r="D9" s="238">
        <v>0.67548116003947201</v>
      </c>
      <c r="E9" s="238">
        <v>0.64075298342302189</v>
      </c>
      <c r="F9" s="239">
        <v>0.65056482940213911</v>
      </c>
      <c r="H9" s="40" t="s">
        <v>9</v>
      </c>
      <c r="I9" s="237">
        <v>0.75293490648112449</v>
      </c>
      <c r="J9" s="238">
        <v>0.73069918510913068</v>
      </c>
      <c r="K9" s="238">
        <v>0.69831503941345219</v>
      </c>
      <c r="L9" s="239">
        <v>0.69498446649709789</v>
      </c>
    </row>
    <row r="10" spans="2:14" ht="15" x14ac:dyDescent="0.2">
      <c r="B10" s="40" t="s">
        <v>10</v>
      </c>
      <c r="C10" s="240">
        <v>0.87044414389529545</v>
      </c>
      <c r="D10" s="236">
        <v>0.84739697973784178</v>
      </c>
      <c r="E10" s="236">
        <v>0.80969132247591136</v>
      </c>
      <c r="F10" s="241">
        <v>0.78836722668054482</v>
      </c>
      <c r="H10" s="40" t="s">
        <v>10</v>
      </c>
      <c r="I10" s="240">
        <v>0.90241831359518021</v>
      </c>
      <c r="J10" s="236">
        <v>0.88975240249898813</v>
      </c>
      <c r="K10" s="236">
        <v>0.8445657187679686</v>
      </c>
      <c r="L10" s="241">
        <v>0.82157105087575144</v>
      </c>
    </row>
    <row r="11" spans="2:14" ht="15" x14ac:dyDescent="0.2">
      <c r="B11" s="40" t="s">
        <v>11</v>
      </c>
      <c r="C11" s="240">
        <v>0.90324078876762626</v>
      </c>
      <c r="D11" s="236">
        <v>0.88808220977496488</v>
      </c>
      <c r="E11" s="236">
        <v>0.86689607826232928</v>
      </c>
      <c r="F11" s="241">
        <v>0.85500243885052907</v>
      </c>
      <c r="H11" s="40" t="s">
        <v>11</v>
      </c>
      <c r="I11" s="240">
        <v>0.92489344395979378</v>
      </c>
      <c r="J11" s="236">
        <v>0.91602975198592707</v>
      </c>
      <c r="K11" s="236">
        <v>0.88949396079368159</v>
      </c>
      <c r="L11" s="241">
        <v>0.87950547882223706</v>
      </c>
    </row>
    <row r="12" spans="2:14" ht="16" thickBot="1" x14ac:dyDescent="0.25">
      <c r="B12" s="41" t="s">
        <v>87</v>
      </c>
      <c r="C12" s="242">
        <v>0.94759298382372203</v>
      </c>
      <c r="D12" s="243">
        <v>0.93928652191007989</v>
      </c>
      <c r="E12" s="243">
        <v>0.92649411716532493</v>
      </c>
      <c r="F12" s="244">
        <v>0.92380918671569845</v>
      </c>
      <c r="H12" s="41" t="s">
        <v>87</v>
      </c>
      <c r="I12" s="242">
        <v>0.95964763445725598</v>
      </c>
      <c r="J12" s="243">
        <v>0.95426234140756894</v>
      </c>
      <c r="K12" s="243">
        <v>0.94339838786637875</v>
      </c>
      <c r="L12" s="244">
        <v>0.94050907390630945</v>
      </c>
    </row>
    <row r="14" spans="2:14" ht="16" thickBot="1" x14ac:dyDescent="0.25">
      <c r="C14" s="38" t="s">
        <v>43</v>
      </c>
      <c r="I14" s="38" t="s">
        <v>43</v>
      </c>
    </row>
    <row r="15" spans="2:14" ht="16" thickBot="1" x14ac:dyDescent="0.25">
      <c r="B15" s="177"/>
      <c r="C15" s="178" t="s">
        <v>97</v>
      </c>
      <c r="D15" s="180" t="s">
        <v>103</v>
      </c>
      <c r="E15" s="180" t="s">
        <v>116</v>
      </c>
      <c r="F15" s="179" t="s">
        <v>119</v>
      </c>
      <c r="H15" s="177"/>
      <c r="I15" s="178" t="s">
        <v>97</v>
      </c>
      <c r="J15" s="180" t="s">
        <v>103</v>
      </c>
      <c r="K15" s="180" t="s">
        <v>116</v>
      </c>
      <c r="L15" s="179" t="s">
        <v>119</v>
      </c>
    </row>
    <row r="16" spans="2:14" ht="15" x14ac:dyDescent="0.2">
      <c r="B16" s="40" t="s">
        <v>9</v>
      </c>
      <c r="C16" s="237">
        <v>0.55022506773397095</v>
      </c>
      <c r="D16" s="238">
        <v>0.52776036141901916</v>
      </c>
      <c r="E16" s="238">
        <v>0.53466946735605914</v>
      </c>
      <c r="F16" s="239">
        <v>0.52408187583760624</v>
      </c>
      <c r="H16" s="40" t="s">
        <v>9</v>
      </c>
      <c r="I16" s="237">
        <v>0.63229545052938652</v>
      </c>
      <c r="J16" s="238">
        <v>0.60177265671108171</v>
      </c>
      <c r="K16" s="238">
        <v>0.61680805524309457</v>
      </c>
      <c r="L16" s="239">
        <v>0.58122268759107343</v>
      </c>
    </row>
    <row r="17" spans="2:12" ht="15" x14ac:dyDescent="0.2">
      <c r="B17" s="40" t="s">
        <v>10</v>
      </c>
      <c r="C17" s="240">
        <v>0.76178188906157163</v>
      </c>
      <c r="D17" s="236">
        <v>0.74426035223224152</v>
      </c>
      <c r="E17" s="236">
        <v>0.71317515184165259</v>
      </c>
      <c r="F17" s="241">
        <v>0.71122859186297116</v>
      </c>
      <c r="H17" s="40" t="s">
        <v>10</v>
      </c>
      <c r="I17" s="240">
        <v>0.8345726206573858</v>
      </c>
      <c r="J17" s="236">
        <v>0.82403996866800722</v>
      </c>
      <c r="K17" s="236">
        <v>0.76913984199170304</v>
      </c>
      <c r="L17" s="241">
        <v>0.76377121066256781</v>
      </c>
    </row>
    <row r="18" spans="2:12" ht="15" x14ac:dyDescent="0.2">
      <c r="B18" s="40" t="s">
        <v>11</v>
      </c>
      <c r="C18" s="240">
        <v>0.83966926129663055</v>
      </c>
      <c r="D18" s="236">
        <v>0.81660405187708363</v>
      </c>
      <c r="E18" s="236">
        <v>0.81564727621090649</v>
      </c>
      <c r="F18" s="241">
        <v>0.80300487365517914</v>
      </c>
      <c r="H18" s="40" t="s">
        <v>11</v>
      </c>
      <c r="I18" s="240">
        <v>0.87865657153023458</v>
      </c>
      <c r="J18" s="236">
        <v>0.86284489767544481</v>
      </c>
      <c r="K18" s="236">
        <v>0.84492266326629362</v>
      </c>
      <c r="L18" s="241">
        <v>0.844652539136025</v>
      </c>
    </row>
    <row r="19" spans="2:12" ht="16" thickBot="1" x14ac:dyDescent="0.25">
      <c r="B19" s="41" t="s">
        <v>87</v>
      </c>
      <c r="C19" s="242">
        <v>0.92254416857468935</v>
      </c>
      <c r="D19" s="243">
        <v>0.90411212262482565</v>
      </c>
      <c r="E19" s="243">
        <v>0.89487735053204975</v>
      </c>
      <c r="F19" s="244">
        <v>0.88294468752240429</v>
      </c>
      <c r="H19" s="41" t="s">
        <v>87</v>
      </c>
      <c r="I19" s="242">
        <v>0.9339849714390287</v>
      </c>
      <c r="J19" s="243">
        <v>0.92533579681254008</v>
      </c>
      <c r="K19" s="243">
        <v>0.91432114871496106</v>
      </c>
      <c r="L19" s="244">
        <v>0.9061634170177334</v>
      </c>
    </row>
    <row r="22" spans="2:12" ht="16" thickBot="1" x14ac:dyDescent="0.25">
      <c r="C22" s="38" t="s">
        <v>44</v>
      </c>
      <c r="I22" s="38" t="s">
        <v>44</v>
      </c>
    </row>
    <row r="23" spans="2:12" ht="16" thickBot="1" x14ac:dyDescent="0.25">
      <c r="B23" s="177"/>
      <c r="C23" s="178" t="s">
        <v>97</v>
      </c>
      <c r="D23" s="180" t="s">
        <v>103</v>
      </c>
      <c r="E23" s="180" t="s">
        <v>116</v>
      </c>
      <c r="F23" s="179" t="s">
        <v>119</v>
      </c>
      <c r="H23" s="177"/>
      <c r="I23" s="178" t="s">
        <v>97</v>
      </c>
      <c r="J23" s="180" t="s">
        <v>103</v>
      </c>
      <c r="K23" s="180" t="s">
        <v>116</v>
      </c>
      <c r="L23" s="179" t="s">
        <v>119</v>
      </c>
    </row>
    <row r="24" spans="2:12" ht="15" x14ac:dyDescent="0.2">
      <c r="B24" s="40" t="s">
        <v>9</v>
      </c>
      <c r="C24" s="237">
        <v>0.70514929626445388</v>
      </c>
      <c r="D24" s="238">
        <v>0.74231460786394787</v>
      </c>
      <c r="E24" s="238">
        <v>0.69085050590909769</v>
      </c>
      <c r="F24" s="239">
        <v>0.7392689332539959</v>
      </c>
      <c r="G24" s="110"/>
      <c r="H24" s="40" t="s">
        <v>9</v>
      </c>
      <c r="I24" s="237">
        <v>0.7612786058597939</v>
      </c>
      <c r="J24" s="238">
        <v>0.80495243446569742</v>
      </c>
      <c r="K24" s="238">
        <v>0.74202840397496705</v>
      </c>
      <c r="L24" s="239">
        <v>0.80805446071161324</v>
      </c>
    </row>
    <row r="25" spans="2:12" ht="15" x14ac:dyDescent="0.2">
      <c r="B25" s="40" t="s">
        <v>10</v>
      </c>
      <c r="C25" s="240">
        <v>0.85843186757033996</v>
      </c>
      <c r="D25" s="236">
        <v>0.83818419408151978</v>
      </c>
      <c r="E25" s="236">
        <v>0.83725209408274337</v>
      </c>
      <c r="F25" s="241">
        <v>0.79260656921379236</v>
      </c>
      <c r="G25" s="110"/>
      <c r="H25" s="40" t="s">
        <v>10</v>
      </c>
      <c r="I25" s="240">
        <v>0.89213820715568648</v>
      </c>
      <c r="J25" s="236">
        <v>0.88000147035822673</v>
      </c>
      <c r="K25" s="236">
        <v>0.86923872578280348</v>
      </c>
      <c r="L25" s="241">
        <v>0.83482879920831565</v>
      </c>
    </row>
    <row r="26" spans="2:12" ht="15" x14ac:dyDescent="0.2">
      <c r="B26" s="40" t="s">
        <v>11</v>
      </c>
      <c r="C26" s="240">
        <v>0.87582390301294055</v>
      </c>
      <c r="D26" s="236">
        <v>0.8967710792879835</v>
      </c>
      <c r="E26" s="236">
        <v>0.86957250908667649</v>
      </c>
      <c r="F26" s="241">
        <v>0.85939073055530679</v>
      </c>
      <c r="G26" s="110"/>
      <c r="H26" s="40" t="s">
        <v>11</v>
      </c>
      <c r="I26" s="240">
        <v>0.90278500012381169</v>
      </c>
      <c r="J26" s="236">
        <v>0.93088728900131346</v>
      </c>
      <c r="K26" s="236">
        <v>0.8900586430583789</v>
      </c>
      <c r="L26" s="241">
        <v>0.87401352765843099</v>
      </c>
    </row>
    <row r="27" spans="2:12" ht="12.75" customHeight="1" thickBot="1" x14ac:dyDescent="0.25">
      <c r="B27" s="41" t="s">
        <v>87</v>
      </c>
      <c r="C27" s="242">
        <v>0.89532823910167447</v>
      </c>
      <c r="D27" s="243">
        <v>0.94219600166346995</v>
      </c>
      <c r="E27" s="243">
        <v>0.9099193810683025</v>
      </c>
      <c r="F27" s="244">
        <v>0.92056760737236798</v>
      </c>
      <c r="G27" s="110"/>
      <c r="H27" s="41" t="s">
        <v>87</v>
      </c>
      <c r="I27" s="242">
        <v>0.90544611068617653</v>
      </c>
      <c r="J27" s="243">
        <v>0.9595360001517993</v>
      </c>
      <c r="K27" s="243">
        <v>0.93628856262933458</v>
      </c>
      <c r="L27" s="244">
        <v>0.94229387713306745</v>
      </c>
    </row>
    <row r="28" spans="2:12" ht="12.75" customHeight="1" x14ac:dyDescent="0.2">
      <c r="B28" s="42"/>
      <c r="C28" s="43"/>
      <c r="D28" s="43"/>
      <c r="E28" s="43"/>
      <c r="F28" s="44"/>
      <c r="H28" s="42"/>
      <c r="I28" s="43"/>
      <c r="J28" s="43"/>
      <c r="K28" s="43"/>
      <c r="L28" s="44"/>
    </row>
    <row r="29" spans="2:12" ht="12.75" customHeight="1" x14ac:dyDescent="0.15"/>
    <row r="30" spans="2:12" ht="12.75" customHeight="1" thickBot="1" x14ac:dyDescent="0.25">
      <c r="C30" s="38" t="s">
        <v>45</v>
      </c>
      <c r="I30" s="38" t="s">
        <v>45</v>
      </c>
    </row>
    <row r="31" spans="2:12" ht="12.75" customHeight="1" thickBot="1" x14ac:dyDescent="0.25">
      <c r="B31" s="177"/>
      <c r="C31" s="178" t="s">
        <v>97</v>
      </c>
      <c r="D31" s="180" t="s">
        <v>103</v>
      </c>
      <c r="E31" s="180" t="s">
        <v>116</v>
      </c>
      <c r="F31" s="179" t="s">
        <v>119</v>
      </c>
      <c r="H31" s="177"/>
      <c r="I31" s="178" t="s">
        <v>97</v>
      </c>
      <c r="J31" s="180" t="s">
        <v>103</v>
      </c>
      <c r="K31" s="180" t="s">
        <v>116</v>
      </c>
      <c r="L31" s="179" t="s">
        <v>119</v>
      </c>
    </row>
    <row r="32" spans="2:12" ht="15" x14ac:dyDescent="0.2">
      <c r="B32" s="40" t="s">
        <v>9</v>
      </c>
      <c r="C32" s="237">
        <v>0.74474218675537029</v>
      </c>
      <c r="D32" s="238">
        <v>0.70747689912335132</v>
      </c>
      <c r="E32" s="238">
        <v>0.65765518173337456</v>
      </c>
      <c r="F32" s="239">
        <v>0.6577916205918426</v>
      </c>
      <c r="G32" s="110"/>
      <c r="H32" s="40" t="s">
        <v>9</v>
      </c>
      <c r="I32" s="237">
        <v>0.78777521514554039</v>
      </c>
      <c r="J32" s="238">
        <v>0.75439358553435698</v>
      </c>
      <c r="K32" s="238">
        <v>0.70772638772419905</v>
      </c>
      <c r="L32" s="239">
        <v>0.69194634521278209</v>
      </c>
    </row>
    <row r="33" spans="2:12" ht="15" x14ac:dyDescent="0.2">
      <c r="B33" s="40" t="s">
        <v>10</v>
      </c>
      <c r="C33" s="240">
        <v>0.89225869792188273</v>
      </c>
      <c r="D33" s="236">
        <v>0.87099407782706995</v>
      </c>
      <c r="E33" s="236">
        <v>0.83216043579397114</v>
      </c>
      <c r="F33" s="241">
        <v>0.81113212867503715</v>
      </c>
      <c r="G33" s="110"/>
      <c r="H33" s="40" t="s">
        <v>10</v>
      </c>
      <c r="I33" s="240">
        <v>0.91648440734994463</v>
      </c>
      <c r="J33" s="236">
        <v>0.90526211999817208</v>
      </c>
      <c r="K33" s="236">
        <v>0.86155283575821173</v>
      </c>
      <c r="L33" s="241">
        <v>0.83512480312567983</v>
      </c>
    </row>
    <row r="34" spans="2:12" ht="15" x14ac:dyDescent="0.2">
      <c r="B34" s="40" t="s">
        <v>11</v>
      </c>
      <c r="C34" s="240">
        <v>0.91608565714464374</v>
      </c>
      <c r="D34" s="236">
        <v>0.90017030512925489</v>
      </c>
      <c r="E34" s="236">
        <v>0.8793066918657434</v>
      </c>
      <c r="F34" s="241">
        <v>0.86835674605365687</v>
      </c>
      <c r="G34" s="110"/>
      <c r="H34" s="40" t="s">
        <v>11</v>
      </c>
      <c r="I34" s="240">
        <v>0.93450239558897408</v>
      </c>
      <c r="J34" s="236">
        <v>0.92407702143271875</v>
      </c>
      <c r="K34" s="236">
        <v>0.90070918274973755</v>
      </c>
      <c r="L34" s="241">
        <v>0.89127414125240034</v>
      </c>
    </row>
    <row r="35" spans="2:12" ht="16" thickBot="1" x14ac:dyDescent="0.25">
      <c r="B35" s="41" t="s">
        <v>87</v>
      </c>
      <c r="C35" s="242">
        <v>0.95343252700179715</v>
      </c>
      <c r="D35" s="243">
        <v>0.94330409969466766</v>
      </c>
      <c r="E35" s="243">
        <v>0.93428148633933905</v>
      </c>
      <c r="F35" s="244">
        <v>0.93423136772122239</v>
      </c>
      <c r="G35" s="110"/>
      <c r="H35" s="41" t="s">
        <v>87</v>
      </c>
      <c r="I35" s="242">
        <v>0.96510031748138647</v>
      </c>
      <c r="J35" s="243">
        <v>0.95784967407173272</v>
      </c>
      <c r="K35" s="243">
        <v>0.948844572246343</v>
      </c>
      <c r="L35" s="244">
        <v>0.94887210392021148</v>
      </c>
    </row>
    <row r="36" spans="2:12" x14ac:dyDescent="0.15">
      <c r="B36" s="8"/>
      <c r="C36" s="8"/>
      <c r="D36" s="8"/>
      <c r="E36" s="8"/>
      <c r="F36" s="8"/>
      <c r="G36" s="8"/>
      <c r="H36" s="8"/>
      <c r="I36" s="8"/>
      <c r="J36" s="8"/>
      <c r="K36" s="8"/>
      <c r="L36" s="8"/>
    </row>
    <row r="38" spans="2:12" x14ac:dyDescent="0.15">
      <c r="B38" s="45"/>
      <c r="C38" s="45"/>
      <c r="D38" s="45"/>
      <c r="E38" s="45"/>
      <c r="F38" s="45"/>
      <c r="G38" s="45"/>
      <c r="H38" s="45"/>
      <c r="I38" s="45"/>
      <c r="J38" s="45"/>
      <c r="K38" s="45"/>
      <c r="L38" s="45"/>
    </row>
    <row r="39" spans="2:12" x14ac:dyDescent="0.15">
      <c r="B39" s="45"/>
      <c r="C39" s="45"/>
      <c r="D39" s="45"/>
      <c r="E39" s="45"/>
      <c r="F39" s="45"/>
      <c r="G39" s="45"/>
      <c r="H39" s="45"/>
      <c r="I39" s="45"/>
      <c r="J39" s="45"/>
      <c r="K39" s="45"/>
      <c r="L39" s="45"/>
    </row>
    <row r="40" spans="2:12" x14ac:dyDescent="0.15">
      <c r="B40" s="45"/>
      <c r="C40" s="45"/>
      <c r="D40" s="45"/>
      <c r="E40" s="45"/>
      <c r="F40" s="45"/>
      <c r="G40" s="45"/>
      <c r="H40" s="45"/>
      <c r="I40" s="45"/>
      <c r="J40" s="45"/>
      <c r="K40" s="45"/>
      <c r="L40" s="45"/>
    </row>
    <row r="41" spans="2:12" x14ac:dyDescent="0.15">
      <c r="B41" s="45"/>
      <c r="C41" s="45"/>
      <c r="D41" s="45"/>
      <c r="E41" s="45"/>
      <c r="F41" s="45"/>
      <c r="G41" s="45"/>
      <c r="H41" s="45"/>
      <c r="I41" s="45"/>
      <c r="J41" s="45"/>
      <c r="K41" s="45"/>
      <c r="L41" s="45"/>
    </row>
    <row r="42" spans="2:12" x14ac:dyDescent="0.15">
      <c r="B42" s="45"/>
      <c r="C42" s="45"/>
      <c r="D42" s="45"/>
      <c r="E42" s="45"/>
      <c r="F42" s="45"/>
      <c r="G42" s="45"/>
      <c r="H42" s="45"/>
      <c r="I42" s="45"/>
      <c r="J42" s="45"/>
      <c r="K42" s="45"/>
      <c r="L42" s="45"/>
    </row>
    <row r="43" spans="2:12" x14ac:dyDescent="0.15">
      <c r="B43" s="45"/>
      <c r="C43" s="45"/>
      <c r="D43" s="45"/>
      <c r="E43" s="45"/>
      <c r="F43" s="45"/>
      <c r="G43" s="45"/>
      <c r="H43" s="45"/>
      <c r="I43" s="45"/>
      <c r="J43" s="45"/>
      <c r="K43" s="45"/>
      <c r="L43" s="45"/>
    </row>
    <row r="70" spans="2:27" s="114" customFormat="1" ht="21.75" customHeight="1" x14ac:dyDescent="0.15">
      <c r="B70" s="389" t="s">
        <v>177</v>
      </c>
      <c r="C70" s="389"/>
      <c r="D70" s="389"/>
      <c r="E70" s="389"/>
      <c r="F70" s="389"/>
      <c r="G70" s="389"/>
      <c r="H70" s="389"/>
      <c r="I70" s="389"/>
      <c r="J70" s="389"/>
      <c r="K70" s="389"/>
      <c r="L70" s="389"/>
      <c r="M70" s="389"/>
      <c r="N70" s="389"/>
      <c r="O70" s="389"/>
    </row>
    <row r="71" spans="2:27" s="114" customFormat="1" ht="21.75" customHeight="1" x14ac:dyDescent="0.15">
      <c r="B71" s="389"/>
      <c r="C71" s="389"/>
      <c r="D71" s="389"/>
      <c r="E71" s="389"/>
      <c r="F71" s="389"/>
      <c r="G71" s="389"/>
      <c r="H71" s="389"/>
      <c r="I71" s="389"/>
      <c r="J71" s="389"/>
      <c r="K71" s="389"/>
      <c r="L71" s="389"/>
      <c r="M71" s="389"/>
      <c r="N71" s="389"/>
      <c r="O71" s="389"/>
    </row>
    <row r="72" spans="2:27" s="114" customFormat="1" ht="21.75" customHeight="1" x14ac:dyDescent="0.15">
      <c r="B72" s="389"/>
      <c r="C72" s="389"/>
      <c r="D72" s="389"/>
      <c r="E72" s="389"/>
      <c r="F72" s="389"/>
      <c r="G72" s="389"/>
      <c r="H72" s="389"/>
      <c r="I72" s="389"/>
      <c r="J72" s="389"/>
      <c r="K72" s="389"/>
      <c r="L72" s="389"/>
      <c r="M72" s="389"/>
      <c r="N72" s="389"/>
      <c r="O72" s="389"/>
      <c r="P72" s="122"/>
      <c r="Q72" s="122"/>
      <c r="R72" s="122"/>
      <c r="S72" s="122"/>
      <c r="T72" s="122"/>
      <c r="U72" s="122"/>
      <c r="V72" s="122"/>
      <c r="W72" s="122"/>
      <c r="X72" s="122"/>
      <c r="Y72" s="122"/>
      <c r="Z72" s="122"/>
      <c r="AA72" s="122"/>
    </row>
    <row r="73" spans="2:27" x14ac:dyDescent="0.15">
      <c r="N73" s="122"/>
      <c r="O73" s="122"/>
      <c r="P73" s="122"/>
      <c r="Q73" s="122"/>
      <c r="R73" s="122"/>
      <c r="S73" s="122"/>
      <c r="T73" s="122"/>
      <c r="U73" s="122"/>
      <c r="V73" s="122"/>
      <c r="W73" s="122"/>
      <c r="X73" s="122"/>
      <c r="Y73" s="122"/>
      <c r="Z73" s="122"/>
      <c r="AA73" s="122"/>
    </row>
    <row r="74" spans="2:27" x14ac:dyDescent="0.15">
      <c r="N74" s="122"/>
      <c r="O74" s="122"/>
      <c r="P74" s="122"/>
      <c r="Q74" s="122"/>
      <c r="R74" s="122"/>
      <c r="S74" s="122"/>
      <c r="T74" s="122"/>
      <c r="U74" s="122"/>
      <c r="V74" s="122"/>
      <c r="W74" s="122"/>
      <c r="X74" s="122"/>
      <c r="Y74" s="122"/>
      <c r="Z74" s="122"/>
      <c r="AA74" s="122"/>
    </row>
  </sheetData>
  <mergeCells count="4">
    <mergeCell ref="B2:N3"/>
    <mergeCell ref="B6:F6"/>
    <mergeCell ref="H6:L6"/>
    <mergeCell ref="B70:O7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FFCC00"/>
  </sheetPr>
  <dimension ref="B2:AA74"/>
  <sheetViews>
    <sheetView zoomScaleNormal="100" workbookViewId="0"/>
  </sheetViews>
  <sheetFormatPr baseColWidth="10" defaultColWidth="9.1640625" defaultRowHeight="13" x14ac:dyDescent="0.15"/>
  <cols>
    <col min="1" max="1" width="9.1640625" style="36"/>
    <col min="2" max="2" width="13.33203125" style="36" customWidth="1"/>
    <col min="3" max="7" width="9.1640625" style="36"/>
    <col min="8" max="8" width="12.6640625" style="36" customWidth="1"/>
    <col min="9" max="16384" width="9.1640625" style="36"/>
  </cols>
  <sheetData>
    <row r="2" spans="2:14" x14ac:dyDescent="0.15">
      <c r="B2" s="385" t="s">
        <v>132</v>
      </c>
      <c r="C2" s="386"/>
      <c r="D2" s="386"/>
      <c r="E2" s="386"/>
      <c r="F2" s="386"/>
      <c r="G2" s="386"/>
      <c r="H2" s="386"/>
      <c r="I2" s="386"/>
      <c r="J2" s="386"/>
      <c r="K2" s="386"/>
      <c r="L2" s="386"/>
      <c r="M2" s="386"/>
      <c r="N2" s="386"/>
    </row>
    <row r="3" spans="2:14" ht="26.25" customHeight="1" x14ac:dyDescent="0.15">
      <c r="B3" s="386"/>
      <c r="C3" s="386"/>
      <c r="D3" s="386"/>
      <c r="E3" s="386"/>
      <c r="F3" s="386"/>
      <c r="G3" s="386"/>
      <c r="H3" s="386"/>
      <c r="I3" s="386"/>
      <c r="J3" s="386"/>
      <c r="K3" s="386"/>
      <c r="L3" s="386"/>
      <c r="M3" s="386"/>
      <c r="N3" s="386"/>
    </row>
    <row r="4" spans="2:14" x14ac:dyDescent="0.15">
      <c r="H4" s="37"/>
    </row>
    <row r="6" spans="2:14" ht="15" x14ac:dyDescent="0.2">
      <c r="B6" s="387" t="s">
        <v>7</v>
      </c>
      <c r="C6" s="387"/>
      <c r="D6" s="387"/>
      <c r="E6" s="387"/>
      <c r="F6" s="387"/>
      <c r="H6" s="388" t="s">
        <v>8</v>
      </c>
      <c r="I6" s="388"/>
      <c r="J6" s="388"/>
      <c r="K6" s="388"/>
      <c r="L6" s="388"/>
    </row>
    <row r="7" spans="2:14" ht="16" thickBot="1" x14ac:dyDescent="0.25">
      <c r="C7" s="38" t="s">
        <v>38</v>
      </c>
      <c r="I7" s="38" t="s">
        <v>38</v>
      </c>
    </row>
    <row r="8" spans="2:14" ht="16" thickBot="1" x14ac:dyDescent="0.25">
      <c r="B8" s="177"/>
      <c r="C8" s="178" t="s">
        <v>97</v>
      </c>
      <c r="D8" s="178" t="s">
        <v>103</v>
      </c>
      <c r="E8" s="178" t="s">
        <v>116</v>
      </c>
      <c r="F8" s="179" t="s">
        <v>119</v>
      </c>
      <c r="H8" s="177"/>
      <c r="I8" s="178" t="s">
        <v>97</v>
      </c>
      <c r="J8" s="178" t="s">
        <v>103</v>
      </c>
      <c r="K8" s="180" t="s">
        <v>116</v>
      </c>
      <c r="L8" s="179" t="s">
        <v>119</v>
      </c>
    </row>
    <row r="9" spans="2:14" ht="15" x14ac:dyDescent="0.2">
      <c r="B9" s="40" t="s">
        <v>9</v>
      </c>
      <c r="C9" s="237">
        <v>0.5100327966881435</v>
      </c>
      <c r="D9" s="238">
        <v>0.46667743917427673</v>
      </c>
      <c r="E9" s="238">
        <v>0.47478706431145346</v>
      </c>
      <c r="F9" s="247">
        <v>0.44055586037325895</v>
      </c>
      <c r="H9" s="40" t="s">
        <v>9</v>
      </c>
      <c r="I9" s="237">
        <v>0.55835138654248295</v>
      </c>
      <c r="J9" s="238">
        <v>0.51690135155365702</v>
      </c>
      <c r="K9" s="238">
        <v>0.51856260825103284</v>
      </c>
      <c r="L9" s="239">
        <v>0.49224415055886511</v>
      </c>
    </row>
    <row r="10" spans="2:14" ht="15" x14ac:dyDescent="0.2">
      <c r="B10" s="40" t="s">
        <v>10</v>
      </c>
      <c r="C10" s="240">
        <v>0.73336392246624271</v>
      </c>
      <c r="D10" s="236">
        <v>0.70868502173047998</v>
      </c>
      <c r="E10" s="236">
        <v>0.66461677775885586</v>
      </c>
      <c r="F10" s="248">
        <v>0.65338196135478721</v>
      </c>
      <c r="H10" s="40" t="s">
        <v>10</v>
      </c>
      <c r="I10" s="240">
        <v>0.75867251652891288</v>
      </c>
      <c r="J10" s="236">
        <v>0.74166199413974676</v>
      </c>
      <c r="K10" s="236">
        <v>0.69871976092011379</v>
      </c>
      <c r="L10" s="241">
        <v>0.68845802169764425</v>
      </c>
    </row>
    <row r="11" spans="2:14" ht="15" x14ac:dyDescent="0.2">
      <c r="B11" s="40" t="s">
        <v>11</v>
      </c>
      <c r="C11" s="240">
        <v>0.79470067927565613</v>
      </c>
      <c r="D11" s="236">
        <v>0.77173684117271302</v>
      </c>
      <c r="E11" s="236">
        <v>0.76231919937005377</v>
      </c>
      <c r="F11" s="248">
        <v>0.75225628142726042</v>
      </c>
      <c r="H11" s="40" t="s">
        <v>11</v>
      </c>
      <c r="I11" s="240">
        <v>0.81363478143985601</v>
      </c>
      <c r="J11" s="236">
        <v>0.80031171079443997</v>
      </c>
      <c r="K11" s="236">
        <v>0.78735186575083349</v>
      </c>
      <c r="L11" s="241">
        <v>0.77713118588729757</v>
      </c>
    </row>
    <row r="12" spans="2:14" ht="16" thickBot="1" x14ac:dyDescent="0.25">
      <c r="B12" s="41" t="s">
        <v>87</v>
      </c>
      <c r="C12" s="242">
        <v>0.82937234783649538</v>
      </c>
      <c r="D12" s="243">
        <v>0.83491208774521097</v>
      </c>
      <c r="E12" s="243">
        <v>0.86044507224127631</v>
      </c>
      <c r="F12" s="249">
        <v>0.85592334424804828</v>
      </c>
      <c r="H12" s="41" t="s">
        <v>87</v>
      </c>
      <c r="I12" s="242">
        <v>0.84166647104910486</v>
      </c>
      <c r="J12" s="243">
        <v>0.84864723347063731</v>
      </c>
      <c r="K12" s="243">
        <v>0.87482972900093547</v>
      </c>
      <c r="L12" s="244">
        <v>0.86974031620415104</v>
      </c>
    </row>
    <row r="14" spans="2:14" ht="16" thickBot="1" x14ac:dyDescent="0.25">
      <c r="C14" s="38" t="s">
        <v>43</v>
      </c>
      <c r="I14" s="38" t="s">
        <v>43</v>
      </c>
    </row>
    <row r="15" spans="2:14" ht="16" thickBot="1" x14ac:dyDescent="0.25">
      <c r="B15" s="177"/>
      <c r="C15" s="178" t="s">
        <v>97</v>
      </c>
      <c r="D15" s="180" t="s">
        <v>103</v>
      </c>
      <c r="E15" s="180" t="s">
        <v>116</v>
      </c>
      <c r="F15" s="179" t="s">
        <v>119</v>
      </c>
      <c r="H15" s="177"/>
      <c r="I15" s="178" t="s">
        <v>97</v>
      </c>
      <c r="J15" s="180" t="s">
        <v>103</v>
      </c>
      <c r="K15" s="180" t="s">
        <v>116</v>
      </c>
      <c r="L15" s="179" t="s">
        <v>119</v>
      </c>
    </row>
    <row r="16" spans="2:14" ht="15" x14ac:dyDescent="0.2">
      <c r="B16" s="40" t="s">
        <v>9</v>
      </c>
      <c r="C16" s="237">
        <v>0.48255056572024679</v>
      </c>
      <c r="D16" s="238">
        <v>0.45353503263116063</v>
      </c>
      <c r="E16" s="238">
        <v>0.48256640983323235</v>
      </c>
      <c r="F16" s="247">
        <v>0.45325302086764652</v>
      </c>
      <c r="H16" s="40" t="s">
        <v>9</v>
      </c>
      <c r="I16" s="237">
        <v>0.55732189020348488</v>
      </c>
      <c r="J16" s="238">
        <v>0.52967284433289297</v>
      </c>
      <c r="K16" s="238">
        <v>0.54741036310562707</v>
      </c>
      <c r="L16" s="239">
        <v>0.53004879230547342</v>
      </c>
    </row>
    <row r="17" spans="2:12" ht="15" x14ac:dyDescent="0.2">
      <c r="B17" s="40" t="s">
        <v>10</v>
      </c>
      <c r="C17" s="240">
        <v>0.72511803878012837</v>
      </c>
      <c r="D17" s="236">
        <v>0.66830979361053588</v>
      </c>
      <c r="E17" s="236">
        <v>0.65585357264827082</v>
      </c>
      <c r="F17" s="248">
        <v>0.63860017781426559</v>
      </c>
      <c r="H17" s="40" t="s">
        <v>10</v>
      </c>
      <c r="I17" s="240">
        <v>0.77359763111082924</v>
      </c>
      <c r="J17" s="236">
        <v>0.72833298430943683</v>
      </c>
      <c r="K17" s="236">
        <v>0.70759396039419842</v>
      </c>
      <c r="L17" s="241">
        <v>0.69566506595464228</v>
      </c>
    </row>
    <row r="18" spans="2:12" ht="15" x14ac:dyDescent="0.2">
      <c r="B18" s="40" t="s">
        <v>11</v>
      </c>
      <c r="C18" s="240">
        <v>0.81210159425629369</v>
      </c>
      <c r="D18" s="236">
        <v>0.76519743093929693</v>
      </c>
      <c r="E18" s="236">
        <v>0.78063991609259797</v>
      </c>
      <c r="F18" s="248">
        <v>0.77300083408238796</v>
      </c>
      <c r="H18" s="40" t="s">
        <v>11</v>
      </c>
      <c r="I18" s="240">
        <v>0.83892622716541354</v>
      </c>
      <c r="J18" s="236">
        <v>0.82261235394475496</v>
      </c>
      <c r="K18" s="236">
        <v>0.81000431419080055</v>
      </c>
      <c r="L18" s="241">
        <v>0.80871551194633906</v>
      </c>
    </row>
    <row r="19" spans="2:12" ht="16" thickBot="1" x14ac:dyDescent="0.25">
      <c r="B19" s="41" t="s">
        <v>87</v>
      </c>
      <c r="C19" s="242">
        <v>0.86847148560429266</v>
      </c>
      <c r="D19" s="243">
        <v>0.87877461037359395</v>
      </c>
      <c r="E19" s="243">
        <v>0.88300838177591756</v>
      </c>
      <c r="F19" s="249">
        <v>0.84211586531992022</v>
      </c>
      <c r="H19" s="41" t="s">
        <v>87</v>
      </c>
      <c r="I19" s="242">
        <v>0.8879746356917364</v>
      </c>
      <c r="J19" s="243">
        <v>0.89953620228896947</v>
      </c>
      <c r="K19" s="243">
        <v>0.90911139151793874</v>
      </c>
      <c r="L19" s="244">
        <v>0.87316495919730219</v>
      </c>
    </row>
    <row r="22" spans="2:12" ht="16" thickBot="1" x14ac:dyDescent="0.25">
      <c r="C22" s="38" t="s">
        <v>44</v>
      </c>
      <c r="I22" s="38" t="s">
        <v>44</v>
      </c>
    </row>
    <row r="23" spans="2:12" ht="16" thickBot="1" x14ac:dyDescent="0.25">
      <c r="B23" s="177"/>
      <c r="C23" s="178" t="s">
        <v>97</v>
      </c>
      <c r="D23" s="180" t="s">
        <v>103</v>
      </c>
      <c r="E23" s="180" t="s">
        <v>116</v>
      </c>
      <c r="F23" s="179" t="s">
        <v>119</v>
      </c>
      <c r="H23" s="177"/>
      <c r="I23" s="178" t="s">
        <v>97</v>
      </c>
      <c r="J23" s="180" t="s">
        <v>103</v>
      </c>
      <c r="K23" s="180" t="s">
        <v>116</v>
      </c>
      <c r="L23" s="179" t="s">
        <v>119</v>
      </c>
    </row>
    <row r="24" spans="2:12" ht="15" x14ac:dyDescent="0.2">
      <c r="B24" s="40" t="s">
        <v>9</v>
      </c>
      <c r="C24" s="237">
        <v>0.52193274240095944</v>
      </c>
      <c r="D24" s="238">
        <v>0.4403656925494841</v>
      </c>
      <c r="E24" s="238">
        <v>0.54132155606665633</v>
      </c>
      <c r="F24" s="239">
        <v>0.49070225725546401</v>
      </c>
      <c r="G24" s="110"/>
      <c r="H24" s="40" t="s">
        <v>9</v>
      </c>
      <c r="I24" s="237">
        <v>0.56693511612508274</v>
      </c>
      <c r="J24" s="238">
        <v>0.47481948841764798</v>
      </c>
      <c r="K24" s="238">
        <v>0.58463558201991417</v>
      </c>
      <c r="L24" s="239">
        <v>0.53988348793078278</v>
      </c>
    </row>
    <row r="25" spans="2:12" ht="15" x14ac:dyDescent="0.2">
      <c r="B25" s="40" t="s">
        <v>10</v>
      </c>
      <c r="C25" s="240">
        <v>0.69383763915163077</v>
      </c>
      <c r="D25" s="236">
        <v>0.69527993179581371</v>
      </c>
      <c r="E25" s="236">
        <v>0.66902417125811497</v>
      </c>
      <c r="F25" s="241">
        <v>0.66576599793756097</v>
      </c>
      <c r="G25" s="110"/>
      <c r="H25" s="40" t="s">
        <v>10</v>
      </c>
      <c r="I25" s="240">
        <v>0.71520062516028071</v>
      </c>
      <c r="J25" s="236">
        <v>0.72698657230082564</v>
      </c>
      <c r="K25" s="236">
        <v>0.70100244236801101</v>
      </c>
      <c r="L25" s="241">
        <v>0.69619055369745142</v>
      </c>
    </row>
    <row r="26" spans="2:12" ht="15" x14ac:dyDescent="0.2">
      <c r="B26" s="40" t="s">
        <v>11</v>
      </c>
      <c r="C26" s="240">
        <v>0.77388742560750545</v>
      </c>
      <c r="D26" s="236">
        <v>0.77091952232957994</v>
      </c>
      <c r="E26" s="236">
        <v>0.75793866204753457</v>
      </c>
      <c r="F26" s="241">
        <v>0.7576247430428249</v>
      </c>
      <c r="G26" s="110"/>
      <c r="H26" s="40" t="s">
        <v>11</v>
      </c>
      <c r="I26" s="240">
        <v>0.79721356571487045</v>
      </c>
      <c r="J26" s="236">
        <v>0.79568929003213218</v>
      </c>
      <c r="K26" s="236">
        <v>0.79339106620148636</v>
      </c>
      <c r="L26" s="241">
        <v>0.78284506115643537</v>
      </c>
    </row>
    <row r="27" spans="2:12" ht="12.75" customHeight="1" thickBot="1" x14ac:dyDescent="0.25">
      <c r="B27" s="41" t="s">
        <v>87</v>
      </c>
      <c r="C27" s="242">
        <v>0.81307628601055992</v>
      </c>
      <c r="D27" s="243">
        <v>0.834078697724845</v>
      </c>
      <c r="E27" s="243">
        <v>0.83647970539622984</v>
      </c>
      <c r="F27" s="244">
        <v>0.86093342252859428</v>
      </c>
      <c r="G27" s="110"/>
      <c r="H27" s="41" t="s">
        <v>87</v>
      </c>
      <c r="I27" s="242">
        <v>0.82740106858288043</v>
      </c>
      <c r="J27" s="243">
        <v>0.85540196531730472</v>
      </c>
      <c r="K27" s="243">
        <v>0.85441399841357524</v>
      </c>
      <c r="L27" s="244">
        <v>0.87234842437485782</v>
      </c>
    </row>
    <row r="28" spans="2:12" ht="12.75" customHeight="1" x14ac:dyDescent="0.2">
      <c r="B28" s="42"/>
      <c r="C28" s="43"/>
      <c r="D28" s="43"/>
      <c r="E28" s="43"/>
      <c r="F28" s="44"/>
      <c r="H28" s="42"/>
      <c r="I28" s="43"/>
      <c r="J28" s="43"/>
      <c r="K28" s="43"/>
      <c r="L28" s="44"/>
    </row>
    <row r="29" spans="2:12" ht="12.75" customHeight="1" x14ac:dyDescent="0.15"/>
    <row r="30" spans="2:12" ht="12.75" customHeight="1" thickBot="1" x14ac:dyDescent="0.25">
      <c r="C30" s="38" t="s">
        <v>45</v>
      </c>
      <c r="I30" s="38" t="s">
        <v>45</v>
      </c>
    </row>
    <row r="31" spans="2:12" ht="12.75" customHeight="1" thickBot="1" x14ac:dyDescent="0.25">
      <c r="B31" s="177"/>
      <c r="C31" s="178" t="s">
        <v>97</v>
      </c>
      <c r="D31" s="180" t="s">
        <v>103</v>
      </c>
      <c r="E31" s="180" t="s">
        <v>116</v>
      </c>
      <c r="F31" s="179" t="s">
        <v>119</v>
      </c>
      <c r="H31" s="177"/>
      <c r="I31" s="178" t="s">
        <v>97</v>
      </c>
      <c r="J31" s="180" t="s">
        <v>103</v>
      </c>
      <c r="K31" s="180" t="s">
        <v>116</v>
      </c>
      <c r="L31" s="179" t="s">
        <v>119</v>
      </c>
    </row>
    <row r="32" spans="2:12" ht="15" x14ac:dyDescent="0.2">
      <c r="B32" s="40" t="s">
        <v>9</v>
      </c>
      <c r="C32" s="237">
        <v>0.51812965540722933</v>
      </c>
      <c r="D32" s="238">
        <v>0.4825708013396206</v>
      </c>
      <c r="E32" s="238">
        <v>0.45065723120035339</v>
      </c>
      <c r="F32" s="239">
        <v>0.41995204882843323</v>
      </c>
      <c r="G32" s="110"/>
      <c r="H32" s="40" t="s">
        <v>9</v>
      </c>
      <c r="I32" s="237">
        <v>0.55514359346618702</v>
      </c>
      <c r="J32" s="238">
        <v>0.52759871981446926</v>
      </c>
      <c r="K32" s="238">
        <v>0.48600508687749039</v>
      </c>
      <c r="L32" s="239">
        <v>0.45581850624458703</v>
      </c>
    </row>
    <row r="33" spans="2:12" ht="15" x14ac:dyDescent="0.2">
      <c r="B33" s="40" t="s">
        <v>10</v>
      </c>
      <c r="C33" s="240">
        <v>0.74201214366868418</v>
      </c>
      <c r="D33" s="236">
        <v>0.72174410356351215</v>
      </c>
      <c r="E33" s="236">
        <v>0.67086216519208008</v>
      </c>
      <c r="F33" s="241">
        <v>0.6600209330644724</v>
      </c>
      <c r="G33" s="110"/>
      <c r="H33" s="40" t="s">
        <v>10</v>
      </c>
      <c r="I33" s="240">
        <v>0.76325673968230978</v>
      </c>
      <c r="J33" s="236">
        <v>0.74796386543911941</v>
      </c>
      <c r="K33" s="236">
        <v>0.69669192185137585</v>
      </c>
      <c r="L33" s="241">
        <v>0.68833749119613596</v>
      </c>
    </row>
    <row r="34" spans="2:12" ht="15" x14ac:dyDescent="0.2">
      <c r="B34" s="40" t="s">
        <v>11</v>
      </c>
      <c r="C34" s="240">
        <v>0.79344538452593483</v>
      </c>
      <c r="D34" s="236">
        <v>0.77392172151085925</v>
      </c>
      <c r="E34" s="236">
        <v>0.7602587511400114</v>
      </c>
      <c r="F34" s="241">
        <v>0.75257833437071331</v>
      </c>
      <c r="G34" s="110"/>
      <c r="H34" s="40" t="s">
        <v>11</v>
      </c>
      <c r="I34" s="240">
        <v>0.81037341699243237</v>
      </c>
      <c r="J34" s="236">
        <v>0.79728102318313088</v>
      </c>
      <c r="K34" s="236">
        <v>0.78098683740268582</v>
      </c>
      <c r="L34" s="241">
        <v>0.77269308527675729</v>
      </c>
    </row>
    <row r="35" spans="2:12" ht="16" thickBot="1" x14ac:dyDescent="0.25">
      <c r="B35" s="41" t="s">
        <v>87</v>
      </c>
      <c r="C35" s="242">
        <v>0.82527813148204343</v>
      </c>
      <c r="D35" s="243">
        <v>0.82956030609219256</v>
      </c>
      <c r="E35" s="243">
        <v>0.86351314043646932</v>
      </c>
      <c r="F35" s="244">
        <v>0.85924744139002329</v>
      </c>
      <c r="G35" s="110"/>
      <c r="H35" s="41" t="s">
        <v>87</v>
      </c>
      <c r="I35" s="242">
        <v>0.83693193965162127</v>
      </c>
      <c r="J35" s="243">
        <v>0.84158702643523486</v>
      </c>
      <c r="K35" s="243">
        <v>0.87543456900730421</v>
      </c>
      <c r="L35" s="244">
        <v>0.87107850048401514</v>
      </c>
    </row>
    <row r="36" spans="2:12" x14ac:dyDescent="0.15">
      <c r="B36" s="8"/>
      <c r="C36" s="8"/>
      <c r="D36" s="8"/>
      <c r="E36" s="8"/>
      <c r="F36" s="8"/>
      <c r="G36" s="8"/>
      <c r="H36" s="8"/>
      <c r="I36" s="8"/>
      <c r="J36" s="8"/>
      <c r="K36" s="8"/>
      <c r="L36" s="8"/>
    </row>
    <row r="38" spans="2:12" x14ac:dyDescent="0.15">
      <c r="B38" s="45"/>
      <c r="C38" s="45"/>
      <c r="D38" s="45"/>
      <c r="E38" s="45"/>
      <c r="F38" s="45"/>
      <c r="G38" s="45"/>
      <c r="H38" s="45"/>
      <c r="I38" s="45"/>
      <c r="J38" s="45"/>
      <c r="K38" s="45"/>
      <c r="L38" s="45"/>
    </row>
    <row r="39" spans="2:12" x14ac:dyDescent="0.15">
      <c r="B39" s="45"/>
      <c r="C39" s="45"/>
      <c r="D39" s="45"/>
      <c r="E39" s="45"/>
      <c r="F39" s="45"/>
      <c r="G39" s="45"/>
      <c r="H39" s="45"/>
      <c r="I39" s="45"/>
      <c r="J39" s="45"/>
      <c r="K39" s="45"/>
      <c r="L39" s="45"/>
    </row>
    <row r="40" spans="2:12" x14ac:dyDescent="0.15">
      <c r="B40" s="45"/>
      <c r="C40" s="45"/>
      <c r="D40" s="45"/>
      <c r="E40" s="45"/>
      <c r="F40" s="45"/>
      <c r="G40" s="45"/>
      <c r="H40" s="45"/>
      <c r="I40" s="45"/>
      <c r="J40" s="45"/>
      <c r="K40" s="45"/>
      <c r="L40" s="45"/>
    </row>
    <row r="41" spans="2:12" x14ac:dyDescent="0.15">
      <c r="B41" s="45"/>
      <c r="C41" s="45"/>
      <c r="D41" s="45"/>
      <c r="E41" s="45"/>
      <c r="F41" s="45"/>
      <c r="G41" s="45"/>
      <c r="H41" s="45"/>
      <c r="I41" s="45"/>
      <c r="J41" s="45"/>
      <c r="K41" s="45"/>
      <c r="L41" s="45"/>
    </row>
    <row r="42" spans="2:12" x14ac:dyDescent="0.15">
      <c r="B42" s="45"/>
      <c r="C42" s="45"/>
      <c r="D42" s="45"/>
      <c r="E42" s="45"/>
      <c r="F42" s="45"/>
      <c r="G42" s="45"/>
      <c r="H42" s="45"/>
      <c r="I42" s="45"/>
      <c r="J42" s="45"/>
      <c r="K42" s="45"/>
      <c r="L42" s="45"/>
    </row>
    <row r="43" spans="2:12" x14ac:dyDescent="0.15">
      <c r="B43" s="45"/>
      <c r="C43" s="45"/>
      <c r="D43" s="45"/>
      <c r="E43" s="45"/>
      <c r="F43" s="45"/>
      <c r="G43" s="45"/>
      <c r="H43" s="45"/>
      <c r="I43" s="45"/>
      <c r="J43" s="45"/>
      <c r="K43" s="45"/>
      <c r="L43" s="45"/>
    </row>
    <row r="70" spans="2:27" s="114" customFormat="1" ht="21.75" customHeight="1" x14ac:dyDescent="0.15">
      <c r="B70" s="389" t="s">
        <v>178</v>
      </c>
      <c r="C70" s="389"/>
      <c r="D70" s="389"/>
      <c r="E70" s="389"/>
      <c r="F70" s="389"/>
      <c r="G70" s="389"/>
      <c r="H70" s="389"/>
      <c r="I70" s="389"/>
      <c r="J70" s="389"/>
      <c r="K70" s="389"/>
      <c r="L70" s="389"/>
      <c r="M70" s="389"/>
      <c r="N70" s="389"/>
      <c r="O70" s="389"/>
    </row>
    <row r="71" spans="2:27" s="114" customFormat="1" ht="21.75" customHeight="1" x14ac:dyDescent="0.15">
      <c r="B71" s="389"/>
      <c r="C71" s="389"/>
      <c r="D71" s="389"/>
      <c r="E71" s="389"/>
      <c r="F71" s="389"/>
      <c r="G71" s="389"/>
      <c r="H71" s="389"/>
      <c r="I71" s="389"/>
      <c r="J71" s="389"/>
      <c r="K71" s="389"/>
      <c r="L71" s="389"/>
      <c r="M71" s="389"/>
      <c r="N71" s="389"/>
      <c r="O71" s="389"/>
    </row>
    <row r="72" spans="2:27" s="114" customFormat="1" ht="21.75" customHeight="1" x14ac:dyDescent="0.15">
      <c r="B72" s="389"/>
      <c r="C72" s="389"/>
      <c r="D72" s="389"/>
      <c r="E72" s="389"/>
      <c r="F72" s="389"/>
      <c r="G72" s="389"/>
      <c r="H72" s="389"/>
      <c r="I72" s="389"/>
      <c r="J72" s="389"/>
      <c r="K72" s="389"/>
      <c r="L72" s="389"/>
      <c r="M72" s="389"/>
      <c r="N72" s="389"/>
      <c r="O72" s="389"/>
      <c r="P72" s="122"/>
      <c r="Q72" s="122"/>
      <c r="R72" s="122"/>
      <c r="S72" s="122"/>
      <c r="T72" s="122"/>
      <c r="U72" s="122"/>
      <c r="V72" s="122"/>
      <c r="W72" s="122"/>
      <c r="X72" s="122"/>
      <c r="Y72" s="122"/>
      <c r="Z72" s="122"/>
      <c r="AA72" s="122"/>
    </row>
    <row r="73" spans="2:27" x14ac:dyDescent="0.15">
      <c r="N73" s="122"/>
      <c r="O73" s="122"/>
      <c r="P73" s="122"/>
      <c r="Q73" s="122"/>
      <c r="R73" s="122"/>
      <c r="S73" s="122"/>
      <c r="T73" s="122"/>
      <c r="U73" s="122"/>
      <c r="V73" s="122"/>
      <c r="W73" s="122"/>
      <c r="X73" s="122"/>
      <c r="Y73" s="122"/>
      <c r="Z73" s="122"/>
      <c r="AA73" s="122"/>
    </row>
    <row r="74" spans="2:27" x14ac:dyDescent="0.15">
      <c r="N74" s="122"/>
      <c r="O74" s="122"/>
      <c r="P74" s="122"/>
      <c r="Q74" s="122"/>
      <c r="R74" s="122"/>
      <c r="S74" s="122"/>
      <c r="T74" s="122"/>
      <c r="U74" s="122"/>
      <c r="V74" s="122"/>
      <c r="W74" s="122"/>
      <c r="X74" s="122"/>
      <c r="Y74" s="122"/>
      <c r="Z74" s="122"/>
      <c r="AA74" s="122"/>
    </row>
  </sheetData>
  <mergeCells count="4">
    <mergeCell ref="B2:N3"/>
    <mergeCell ref="B6:F6"/>
    <mergeCell ref="H6:L6"/>
    <mergeCell ref="B70:O7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C00"/>
  </sheetPr>
  <dimension ref="B2:AA67"/>
  <sheetViews>
    <sheetView zoomScale="110" zoomScaleNormal="110" workbookViewId="0">
      <selection activeCell="B4" sqref="B4"/>
    </sheetView>
  </sheetViews>
  <sheetFormatPr baseColWidth="10" defaultColWidth="9.1640625" defaultRowHeight="13" x14ac:dyDescent="0.15"/>
  <cols>
    <col min="1" max="1" width="9.1640625" style="36"/>
    <col min="2" max="2" width="13.33203125" style="36" customWidth="1"/>
    <col min="3" max="7" width="9.1640625" style="36"/>
    <col min="8" max="8" width="12.6640625" style="36" customWidth="1"/>
    <col min="9" max="16384" width="9.1640625" style="36"/>
  </cols>
  <sheetData>
    <row r="2" spans="2:14" x14ac:dyDescent="0.15">
      <c r="B2" s="385" t="s">
        <v>191</v>
      </c>
      <c r="C2" s="386"/>
      <c r="D2" s="386"/>
      <c r="E2" s="386"/>
      <c r="F2" s="386"/>
      <c r="G2" s="386"/>
      <c r="H2" s="386"/>
      <c r="I2" s="386"/>
      <c r="J2" s="386"/>
      <c r="K2" s="386"/>
      <c r="L2" s="386"/>
      <c r="M2" s="386"/>
      <c r="N2" s="386"/>
    </row>
    <row r="3" spans="2:14" ht="26.25" customHeight="1" x14ac:dyDescent="0.15">
      <c r="B3" s="386"/>
      <c r="C3" s="386"/>
      <c r="D3" s="386"/>
      <c r="E3" s="386"/>
      <c r="F3" s="386"/>
      <c r="G3" s="386"/>
      <c r="H3" s="386"/>
      <c r="I3" s="386"/>
      <c r="J3" s="386"/>
      <c r="K3" s="386"/>
      <c r="L3" s="386"/>
      <c r="M3" s="386"/>
      <c r="N3" s="386"/>
    </row>
    <row r="4" spans="2:14" x14ac:dyDescent="0.15">
      <c r="H4" s="37"/>
    </row>
    <row r="6" spans="2:14" ht="15" x14ac:dyDescent="0.2">
      <c r="B6" s="387" t="s">
        <v>7</v>
      </c>
      <c r="C6" s="387"/>
      <c r="D6" s="387"/>
      <c r="E6" s="387"/>
      <c r="F6" s="387"/>
      <c r="H6" s="388" t="s">
        <v>8</v>
      </c>
      <c r="I6" s="388"/>
      <c r="J6" s="388"/>
      <c r="K6" s="388"/>
      <c r="L6" s="388"/>
    </row>
    <row r="7" spans="2:14" ht="16" thickBot="1" x14ac:dyDescent="0.25">
      <c r="C7" s="38" t="s">
        <v>38</v>
      </c>
      <c r="I7" s="38" t="s">
        <v>38</v>
      </c>
    </row>
    <row r="8" spans="2:14" ht="16" thickBot="1" x14ac:dyDescent="0.25">
      <c r="B8" s="177"/>
      <c r="C8" s="178" t="s">
        <v>97</v>
      </c>
      <c r="D8" s="180" t="s">
        <v>103</v>
      </c>
      <c r="E8" s="180" t="s">
        <v>116</v>
      </c>
      <c r="F8" s="179" t="s">
        <v>119</v>
      </c>
      <c r="H8" s="177"/>
      <c r="I8" s="178" t="s">
        <v>97</v>
      </c>
      <c r="J8" s="180" t="s">
        <v>103</v>
      </c>
      <c r="K8" s="180" t="s">
        <v>116</v>
      </c>
      <c r="L8" s="179" t="s">
        <v>119</v>
      </c>
    </row>
    <row r="9" spans="2:14" ht="15" x14ac:dyDescent="0.2">
      <c r="B9" s="40" t="s">
        <v>85</v>
      </c>
      <c r="C9" s="245">
        <v>0.88771464585122528</v>
      </c>
      <c r="D9" s="245">
        <v>0.88416582571163604</v>
      </c>
      <c r="E9" s="245">
        <v>0.89014297455179758</v>
      </c>
      <c r="F9" s="245">
        <v>0.88686229366459424</v>
      </c>
      <c r="H9" s="40" t="s">
        <v>85</v>
      </c>
      <c r="I9" s="245">
        <v>0.89989060955646749</v>
      </c>
      <c r="J9" s="245">
        <v>0.89848643636543923</v>
      </c>
      <c r="K9" s="245">
        <v>0.90566054511484329</v>
      </c>
      <c r="L9" s="245">
        <v>0.90199315653540935</v>
      </c>
    </row>
    <row r="10" spans="2:14" ht="15" x14ac:dyDescent="0.2">
      <c r="B10" s="40" t="s">
        <v>86</v>
      </c>
      <c r="C10" s="246">
        <v>0.79705321098451065</v>
      </c>
      <c r="D10" s="246">
        <v>0.77700180650299577</v>
      </c>
      <c r="E10" s="246">
        <v>0.76212821436634715</v>
      </c>
      <c r="F10" s="246">
        <v>0.75067561876636257</v>
      </c>
      <c r="H10" s="40" t="s">
        <v>86</v>
      </c>
      <c r="I10" s="246">
        <v>0.82468618940984162</v>
      </c>
      <c r="J10" s="246">
        <v>0.81243302227714009</v>
      </c>
      <c r="K10" s="246">
        <v>0.7930290811422962</v>
      </c>
      <c r="L10" s="246">
        <v>0.78130775562643573</v>
      </c>
    </row>
    <row r="12" spans="2:14" ht="16" thickBot="1" x14ac:dyDescent="0.25">
      <c r="C12" s="38" t="s">
        <v>43</v>
      </c>
      <c r="I12" s="38" t="s">
        <v>43</v>
      </c>
    </row>
    <row r="13" spans="2:14" ht="16" thickBot="1" x14ac:dyDescent="0.25">
      <c r="B13" s="177"/>
      <c r="C13" s="178" t="s">
        <v>97</v>
      </c>
      <c r="D13" s="180" t="s">
        <v>103</v>
      </c>
      <c r="E13" s="180" t="s">
        <v>116</v>
      </c>
      <c r="F13" s="179" t="s">
        <v>119</v>
      </c>
      <c r="H13" s="177"/>
      <c r="I13" s="178" t="s">
        <v>97</v>
      </c>
      <c r="J13" s="180" t="s">
        <v>103</v>
      </c>
      <c r="K13" s="180" t="s">
        <v>116</v>
      </c>
      <c r="L13" s="179" t="s">
        <v>119</v>
      </c>
    </row>
    <row r="14" spans="2:14" ht="15" x14ac:dyDescent="0.2">
      <c r="B14" s="40" t="s">
        <v>85</v>
      </c>
      <c r="C14" s="245">
        <v>0.8909187625881424</v>
      </c>
      <c r="D14" s="245">
        <v>0.88892662018459645</v>
      </c>
      <c r="E14" s="245">
        <v>0.88784592415816699</v>
      </c>
      <c r="F14" s="245">
        <v>0.85831760747049335</v>
      </c>
      <c r="H14" s="40" t="s">
        <v>85</v>
      </c>
      <c r="I14" s="245">
        <v>0.90707507969711332</v>
      </c>
      <c r="J14" s="245">
        <v>0.90987334635381356</v>
      </c>
      <c r="K14" s="245">
        <v>0.91123478343690734</v>
      </c>
      <c r="L14" s="245">
        <v>0.88625940805116021</v>
      </c>
    </row>
    <row r="15" spans="2:14" ht="15" x14ac:dyDescent="0.2">
      <c r="B15" s="40" t="s">
        <v>86</v>
      </c>
      <c r="C15" s="246">
        <v>0.73642220479177423</v>
      </c>
      <c r="D15" s="246">
        <v>0.70300821066080477</v>
      </c>
      <c r="E15" s="246">
        <v>0.71640887635821371</v>
      </c>
      <c r="F15" s="246">
        <v>0.71000178829262806</v>
      </c>
      <c r="H15" s="40" t="s">
        <v>86</v>
      </c>
      <c r="I15" s="246">
        <v>0.7884566631131904</v>
      </c>
      <c r="J15" s="246">
        <v>0.76715345270726387</v>
      </c>
      <c r="K15" s="246">
        <v>0.76145148145564323</v>
      </c>
      <c r="L15" s="246">
        <v>0.75830542405101753</v>
      </c>
    </row>
    <row r="18" spans="2:12" ht="16" thickBot="1" x14ac:dyDescent="0.25">
      <c r="C18" s="38" t="s">
        <v>44</v>
      </c>
      <c r="I18" s="38" t="s">
        <v>44</v>
      </c>
    </row>
    <row r="19" spans="2:12" ht="16" thickBot="1" x14ac:dyDescent="0.25">
      <c r="B19" s="177"/>
      <c r="C19" s="178" t="s">
        <v>97</v>
      </c>
      <c r="D19" s="180" t="s">
        <v>103</v>
      </c>
      <c r="E19" s="180" t="s">
        <v>116</v>
      </c>
      <c r="F19" s="179" t="s">
        <v>119</v>
      </c>
      <c r="H19" s="177"/>
      <c r="I19" s="178" t="s">
        <v>97</v>
      </c>
      <c r="J19" s="180" t="s">
        <v>103</v>
      </c>
      <c r="K19" s="180" t="s">
        <v>116</v>
      </c>
      <c r="L19" s="179" t="s">
        <v>119</v>
      </c>
    </row>
    <row r="20" spans="2:12" ht="15" x14ac:dyDescent="0.2">
      <c r="B20" s="40" t="s">
        <v>85</v>
      </c>
      <c r="C20" s="245">
        <v>0.85258245663861398</v>
      </c>
      <c r="D20" s="245">
        <v>0.88344390560167851</v>
      </c>
      <c r="E20" s="245">
        <v>0.86901721114976449</v>
      </c>
      <c r="F20" s="245">
        <v>0.88773331351182816</v>
      </c>
      <c r="G20" s="110"/>
      <c r="H20" s="40" t="s">
        <v>85</v>
      </c>
      <c r="I20" s="245">
        <v>0.86488663134624733</v>
      </c>
      <c r="J20" s="245">
        <v>0.90294837722651689</v>
      </c>
      <c r="K20" s="245">
        <v>0.89068858813444829</v>
      </c>
      <c r="L20" s="245">
        <v>0.90378234259653245</v>
      </c>
    </row>
    <row r="21" spans="2:12" ht="15" x14ac:dyDescent="0.2">
      <c r="B21" s="40" t="s">
        <v>86</v>
      </c>
      <c r="C21" s="246">
        <v>0.75251137118394784</v>
      </c>
      <c r="D21" s="246">
        <v>0.75230897618149872</v>
      </c>
      <c r="E21" s="246">
        <v>0.76548006036335015</v>
      </c>
      <c r="F21" s="246">
        <v>0.75371169762763157</v>
      </c>
      <c r="G21" s="110"/>
      <c r="H21" s="40" t="s">
        <v>86</v>
      </c>
      <c r="I21" s="246">
        <v>0.78433826555527242</v>
      </c>
      <c r="J21" s="246">
        <v>0.7885637469466712</v>
      </c>
      <c r="K21" s="246">
        <v>0.79795929464820092</v>
      </c>
      <c r="L21" s="246">
        <v>0.78605881721395798</v>
      </c>
    </row>
    <row r="22" spans="2:12" ht="12.75" customHeight="1" x14ac:dyDescent="0.2">
      <c r="B22" s="42"/>
      <c r="C22" s="43"/>
      <c r="D22" s="43"/>
      <c r="E22" s="43"/>
      <c r="F22" s="44"/>
      <c r="H22" s="42"/>
      <c r="I22" s="43"/>
      <c r="J22" s="43"/>
      <c r="K22" s="43"/>
      <c r="L22" s="44"/>
    </row>
    <row r="23" spans="2:12" ht="12.75" customHeight="1" x14ac:dyDescent="0.15"/>
    <row r="24" spans="2:12" ht="12.75" customHeight="1" thickBot="1" x14ac:dyDescent="0.25">
      <c r="C24" s="38" t="s">
        <v>45</v>
      </c>
      <c r="I24" s="38" t="s">
        <v>45</v>
      </c>
    </row>
    <row r="25" spans="2:12" ht="12.75" customHeight="1" thickBot="1" x14ac:dyDescent="0.25">
      <c r="B25" s="177"/>
      <c r="C25" s="178" t="s">
        <v>97</v>
      </c>
      <c r="D25" s="180" t="s">
        <v>103</v>
      </c>
      <c r="E25" s="180" t="s">
        <v>116</v>
      </c>
      <c r="F25" s="179" t="s">
        <v>119</v>
      </c>
      <c r="H25" s="177"/>
      <c r="I25" s="178" t="s">
        <v>97</v>
      </c>
      <c r="J25" s="180" t="s">
        <v>103</v>
      </c>
      <c r="K25" s="180" t="s">
        <v>116</v>
      </c>
      <c r="L25" s="179" t="s">
        <v>119</v>
      </c>
    </row>
    <row r="26" spans="2:12" ht="15" x14ac:dyDescent="0.2">
      <c r="B26" s="40" t="s">
        <v>85</v>
      </c>
      <c r="C26" s="245">
        <v>0.88958627775896493</v>
      </c>
      <c r="D26" s="245">
        <v>0.88410620028423059</v>
      </c>
      <c r="E26" s="245">
        <v>0.89563721169100285</v>
      </c>
      <c r="F26" s="245">
        <v>0.89384373061752076</v>
      </c>
      <c r="G26" s="110"/>
      <c r="H26" s="40" t="s">
        <v>85</v>
      </c>
      <c r="I26" s="245">
        <v>0.9012471027345359</v>
      </c>
      <c r="J26" s="245">
        <v>0.89734083812769894</v>
      </c>
      <c r="K26" s="245">
        <v>0.90875777623040477</v>
      </c>
      <c r="L26" s="245">
        <v>0.90697112829809712</v>
      </c>
    </row>
    <row r="27" spans="2:12" ht="15" x14ac:dyDescent="0.2">
      <c r="B27" s="40" t="s">
        <v>86</v>
      </c>
      <c r="C27" s="246">
        <v>0.81585578885325094</v>
      </c>
      <c r="D27" s="246">
        <v>0.79763904568682154</v>
      </c>
      <c r="E27" s="246">
        <v>0.77696042757994643</v>
      </c>
      <c r="F27" s="246">
        <v>0.76539164584613539</v>
      </c>
      <c r="G27" s="110"/>
      <c r="H27" s="40" t="s">
        <v>86</v>
      </c>
      <c r="I27" s="246">
        <v>0.83797171453714436</v>
      </c>
      <c r="J27" s="246">
        <v>0.82646831010590072</v>
      </c>
      <c r="K27" s="246">
        <v>0.80261498608772541</v>
      </c>
      <c r="L27" s="246">
        <v>0.78968384538782321</v>
      </c>
    </row>
    <row r="28" spans="2:12" x14ac:dyDescent="0.15">
      <c r="B28" s="8"/>
      <c r="C28" s="8"/>
      <c r="D28" s="8"/>
      <c r="E28" s="8"/>
      <c r="F28" s="8"/>
      <c r="G28" s="8"/>
      <c r="H28" s="8"/>
      <c r="I28" s="8"/>
      <c r="J28" s="8"/>
      <c r="K28" s="8"/>
      <c r="L28" s="8"/>
    </row>
    <row r="30" spans="2:12" x14ac:dyDescent="0.15">
      <c r="B30" s="45"/>
      <c r="C30" s="45"/>
      <c r="D30" s="45"/>
      <c r="E30" s="45"/>
      <c r="F30" s="45"/>
      <c r="G30" s="45"/>
      <c r="H30" s="45"/>
      <c r="I30" s="45"/>
      <c r="J30" s="45"/>
      <c r="K30" s="45"/>
      <c r="L30" s="45"/>
    </row>
    <row r="31" spans="2:12" x14ac:dyDescent="0.15">
      <c r="B31" s="45"/>
      <c r="C31" s="45"/>
      <c r="D31" s="45"/>
      <c r="E31" s="45"/>
      <c r="F31" s="45"/>
      <c r="G31" s="45"/>
      <c r="H31" s="45"/>
      <c r="I31" s="45"/>
      <c r="J31" s="45"/>
      <c r="K31" s="45"/>
      <c r="L31" s="45"/>
    </row>
    <row r="32" spans="2:12" x14ac:dyDescent="0.15">
      <c r="B32" s="45"/>
      <c r="C32" s="45"/>
      <c r="D32" s="45"/>
      <c r="E32" s="45"/>
      <c r="F32" s="45"/>
      <c r="G32" s="45"/>
      <c r="H32" s="45"/>
      <c r="I32" s="45"/>
      <c r="J32" s="45"/>
      <c r="K32" s="45"/>
      <c r="L32" s="45"/>
    </row>
    <row r="33" spans="2:12" x14ac:dyDescent="0.15">
      <c r="B33" s="45"/>
      <c r="C33" s="45"/>
      <c r="D33" s="45"/>
      <c r="E33" s="45"/>
      <c r="F33" s="45"/>
      <c r="G33" s="45"/>
      <c r="H33" s="45"/>
      <c r="I33" s="45"/>
      <c r="J33" s="45"/>
      <c r="K33" s="45"/>
      <c r="L33" s="45"/>
    </row>
    <row r="34" spans="2:12" x14ac:dyDescent="0.15">
      <c r="B34" s="45"/>
      <c r="C34" s="45"/>
      <c r="D34" s="45"/>
      <c r="E34" s="45"/>
      <c r="F34" s="45"/>
      <c r="G34" s="45"/>
      <c r="H34" s="45"/>
      <c r="I34" s="45"/>
      <c r="J34" s="45"/>
      <c r="K34" s="45"/>
      <c r="L34" s="45"/>
    </row>
    <row r="35" spans="2:12" x14ac:dyDescent="0.15">
      <c r="B35" s="45"/>
      <c r="C35" s="45"/>
      <c r="D35" s="45"/>
      <c r="E35" s="45"/>
      <c r="F35" s="45"/>
      <c r="G35" s="45"/>
      <c r="H35" s="45"/>
      <c r="I35" s="45"/>
      <c r="J35" s="45"/>
      <c r="K35" s="45"/>
      <c r="L35" s="45"/>
    </row>
    <row r="62" spans="2:15" s="114" customFormat="1" ht="43.5" customHeight="1" x14ac:dyDescent="0.15">
      <c r="B62" s="389" t="s">
        <v>134</v>
      </c>
      <c r="C62" s="389"/>
      <c r="D62" s="389"/>
      <c r="E62" s="389"/>
      <c r="F62" s="389"/>
      <c r="G62" s="389"/>
      <c r="H62" s="389"/>
      <c r="I62" s="389"/>
      <c r="J62" s="389"/>
      <c r="K62" s="389"/>
      <c r="L62" s="389"/>
      <c r="M62" s="389"/>
      <c r="N62" s="389"/>
      <c r="O62" s="389"/>
    </row>
    <row r="63" spans="2:15" s="114" customFormat="1" ht="21.75" customHeight="1" x14ac:dyDescent="0.15">
      <c r="B63" s="389"/>
      <c r="C63" s="389"/>
      <c r="D63" s="389"/>
      <c r="E63" s="389"/>
      <c r="F63" s="389"/>
      <c r="G63" s="389"/>
      <c r="H63" s="389"/>
      <c r="I63" s="389"/>
      <c r="J63" s="389"/>
      <c r="K63" s="389"/>
      <c r="L63" s="389"/>
      <c r="M63" s="389"/>
      <c r="N63" s="389"/>
      <c r="O63" s="389"/>
    </row>
    <row r="64" spans="2:15" s="114" customFormat="1" ht="21.75" customHeight="1" x14ac:dyDescent="0.15">
      <c r="B64" s="389"/>
      <c r="C64" s="389"/>
      <c r="D64" s="389"/>
      <c r="E64" s="389"/>
      <c r="F64" s="389"/>
      <c r="G64" s="389"/>
      <c r="H64" s="389"/>
      <c r="I64" s="389"/>
      <c r="J64" s="389"/>
      <c r="K64" s="389"/>
      <c r="L64" s="389"/>
      <c r="M64" s="389"/>
      <c r="N64" s="389"/>
      <c r="O64" s="389"/>
    </row>
    <row r="65" spans="2:27" s="114" customFormat="1" ht="21.75" customHeight="1" x14ac:dyDescent="0.15">
      <c r="B65" s="389"/>
      <c r="C65" s="389"/>
      <c r="D65" s="389"/>
      <c r="E65" s="389"/>
      <c r="F65" s="389"/>
      <c r="G65" s="389"/>
      <c r="H65" s="389"/>
      <c r="I65" s="389"/>
      <c r="J65" s="389"/>
      <c r="K65" s="389"/>
      <c r="L65" s="389"/>
      <c r="M65" s="389"/>
      <c r="N65" s="389"/>
      <c r="O65" s="389"/>
      <c r="P65" s="189"/>
      <c r="Q65" s="189"/>
      <c r="R65" s="189"/>
      <c r="S65" s="189"/>
      <c r="T65" s="189"/>
      <c r="U65" s="189"/>
      <c r="V65" s="189"/>
      <c r="W65" s="189"/>
      <c r="X65" s="189"/>
      <c r="Y65" s="189"/>
      <c r="Z65" s="189"/>
      <c r="AA65" s="189"/>
    </row>
    <row r="66" spans="2:27" x14ac:dyDescent="0.15">
      <c r="N66" s="189"/>
      <c r="O66" s="189"/>
      <c r="P66" s="189"/>
      <c r="Q66" s="189"/>
      <c r="R66" s="189"/>
      <c r="S66" s="189"/>
      <c r="T66" s="189"/>
      <c r="U66" s="189"/>
      <c r="V66" s="189"/>
      <c r="W66" s="189"/>
      <c r="X66" s="189"/>
      <c r="Y66" s="189"/>
      <c r="Z66" s="189"/>
      <c r="AA66" s="189"/>
    </row>
    <row r="67" spans="2:27" x14ac:dyDescent="0.15">
      <c r="N67" s="189"/>
      <c r="O67" s="189"/>
      <c r="P67" s="189"/>
      <c r="Q67" s="189"/>
      <c r="R67" s="189"/>
      <c r="S67" s="189"/>
      <c r="T67" s="189"/>
      <c r="U67" s="189"/>
      <c r="V67" s="189"/>
      <c r="W67" s="189"/>
      <c r="X67" s="189"/>
      <c r="Y67" s="189"/>
      <c r="Z67" s="189"/>
      <c r="AA67" s="189"/>
    </row>
  </sheetData>
  <mergeCells count="4">
    <mergeCell ref="B2:N3"/>
    <mergeCell ref="B6:F6"/>
    <mergeCell ref="H6:L6"/>
    <mergeCell ref="B62:O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N29"/>
  <sheetViews>
    <sheetView zoomScaleNormal="100" workbookViewId="0">
      <selection activeCell="B28" sqref="B28"/>
    </sheetView>
  </sheetViews>
  <sheetFormatPr baseColWidth="10" defaultColWidth="9.1640625" defaultRowHeight="13" x14ac:dyDescent="0.15"/>
  <cols>
    <col min="1" max="1" width="5" style="3" customWidth="1"/>
    <col min="2" max="2" width="9.1640625" style="3"/>
    <col min="3" max="3" width="19.6640625" style="3" customWidth="1"/>
    <col min="4" max="4" width="11.33203125" style="3" customWidth="1"/>
    <col min="5" max="16384" width="9.1640625" style="3"/>
  </cols>
  <sheetData>
    <row r="1" spans="2:8" ht="82.5" customHeight="1" thickBot="1" x14ac:dyDescent="0.35">
      <c r="B1" s="312" t="s">
        <v>123</v>
      </c>
      <c r="C1" s="313"/>
    </row>
    <row r="2" spans="2:8" ht="61.5" customHeight="1" thickBot="1" x14ac:dyDescent="0.25">
      <c r="B2" s="268" t="s">
        <v>6</v>
      </c>
      <c r="C2" s="269" t="s">
        <v>155</v>
      </c>
      <c r="D2" s="270" t="s">
        <v>156</v>
      </c>
    </row>
    <row r="3" spans="2:8" ht="32.25" customHeight="1" x14ac:dyDescent="0.2">
      <c r="B3" s="257" t="s">
        <v>97</v>
      </c>
      <c r="C3" s="271">
        <v>18.797000000000001</v>
      </c>
      <c r="D3" s="17">
        <v>18.788</v>
      </c>
    </row>
    <row r="4" spans="2:8" ht="15" x14ac:dyDescent="0.2">
      <c r="B4" s="257" t="s">
        <v>98</v>
      </c>
      <c r="C4" s="271">
        <v>19.079000000000001</v>
      </c>
      <c r="D4" s="17">
        <v>19.224999999999998</v>
      </c>
      <c r="H4" s="257"/>
    </row>
    <row r="5" spans="2:8" ht="15" x14ac:dyDescent="0.2">
      <c r="B5" s="257" t="s">
        <v>99</v>
      </c>
      <c r="C5" s="271">
        <v>19.32</v>
      </c>
      <c r="D5" s="17">
        <v>19.661999999999999</v>
      </c>
      <c r="H5" s="257"/>
    </row>
    <row r="6" spans="2:8" ht="15" x14ac:dyDescent="0.2">
      <c r="B6" s="257" t="s">
        <v>100</v>
      </c>
      <c r="C6" s="271">
        <v>20.187999999999999</v>
      </c>
      <c r="D6" s="17">
        <v>20.099</v>
      </c>
      <c r="H6" s="257"/>
    </row>
    <row r="7" spans="2:8" ht="15" x14ac:dyDescent="0.2">
      <c r="B7" s="257" t="s">
        <v>101</v>
      </c>
      <c r="C7" s="271">
        <v>20.687000000000001</v>
      </c>
      <c r="D7" s="17">
        <v>20.535999999999998</v>
      </c>
      <c r="H7" s="257"/>
    </row>
    <row r="8" spans="2:8" ht="15" x14ac:dyDescent="0.2">
      <c r="B8" s="257" t="s">
        <v>102</v>
      </c>
      <c r="C8" s="271">
        <v>21.445</v>
      </c>
      <c r="D8" s="17">
        <v>20.972999999999999</v>
      </c>
      <c r="H8" s="257"/>
    </row>
    <row r="9" spans="2:8" ht="15" x14ac:dyDescent="0.2">
      <c r="B9" s="257" t="s">
        <v>103</v>
      </c>
      <c r="C9" s="271">
        <v>22.579000000000001</v>
      </c>
      <c r="D9" s="17">
        <v>21.41</v>
      </c>
      <c r="H9" s="257"/>
    </row>
    <row r="10" spans="2:8" ht="15" x14ac:dyDescent="0.2">
      <c r="B10" s="257" t="s">
        <v>104</v>
      </c>
      <c r="C10" s="271">
        <v>23.056999999999999</v>
      </c>
      <c r="D10" s="17">
        <v>21.846999999999998</v>
      </c>
      <c r="H10" s="257"/>
    </row>
    <row r="11" spans="2:8" ht="15" x14ac:dyDescent="0.2">
      <c r="B11" s="257" t="s">
        <v>105</v>
      </c>
      <c r="C11" s="271">
        <v>22.364999999999998</v>
      </c>
      <c r="D11" s="17">
        <v>22.283999999999999</v>
      </c>
      <c r="H11" s="257"/>
    </row>
    <row r="12" spans="2:8" ht="15.75" customHeight="1" x14ac:dyDescent="0.2">
      <c r="B12" s="257" t="s">
        <v>106</v>
      </c>
      <c r="C12" s="271">
        <v>21.745999999999999</v>
      </c>
      <c r="D12" s="17">
        <v>22.721</v>
      </c>
      <c r="H12" s="257"/>
    </row>
    <row r="13" spans="2:8" ht="15" x14ac:dyDescent="0.2">
      <c r="B13" s="257" t="s">
        <v>107</v>
      </c>
      <c r="C13" s="271">
        <v>22.274000000000001</v>
      </c>
      <c r="D13" s="17">
        <v>23.158000000000001</v>
      </c>
      <c r="H13" s="257"/>
    </row>
    <row r="14" spans="2:8" ht="15" x14ac:dyDescent="0.2">
      <c r="B14" s="257" t="s">
        <v>108</v>
      </c>
      <c r="C14" s="271">
        <v>22.619</v>
      </c>
      <c r="D14" s="17">
        <v>23.594999999999999</v>
      </c>
      <c r="H14" s="257"/>
    </row>
    <row r="15" spans="2:8" ht="15" x14ac:dyDescent="0.2">
      <c r="B15" s="257" t="s">
        <v>109</v>
      </c>
      <c r="C15" s="271">
        <v>23.271000000000001</v>
      </c>
      <c r="D15" s="17">
        <v>24.032</v>
      </c>
      <c r="H15" s="257"/>
    </row>
    <row r="16" spans="2:8" ht="15" x14ac:dyDescent="0.2">
      <c r="B16" s="257" t="s">
        <v>110</v>
      </c>
      <c r="C16" s="271">
        <v>23.855</v>
      </c>
      <c r="D16" s="17">
        <v>24.469000000000001</v>
      </c>
      <c r="H16" s="257"/>
    </row>
    <row r="17" spans="2:14" ht="15" x14ac:dyDescent="0.2">
      <c r="B17" s="257" t="s">
        <v>111</v>
      </c>
      <c r="C17" s="271">
        <v>24.975999999999999</v>
      </c>
      <c r="D17" s="17">
        <v>24.905999999999999</v>
      </c>
      <c r="H17" s="257"/>
    </row>
    <row r="18" spans="2:14" ht="15" x14ac:dyDescent="0.2">
      <c r="B18" s="257" t="s">
        <v>112</v>
      </c>
      <c r="C18" s="271">
        <v>25.334</v>
      </c>
      <c r="D18" s="17">
        <v>25.343</v>
      </c>
      <c r="H18" s="257"/>
    </row>
    <row r="19" spans="2:14" ht="15" x14ac:dyDescent="0.2">
      <c r="B19" s="257" t="s">
        <v>113</v>
      </c>
      <c r="C19" s="271">
        <v>25.994</v>
      </c>
      <c r="D19" s="17">
        <v>25.78</v>
      </c>
      <c r="H19" s="257"/>
    </row>
    <row r="20" spans="2:14" ht="15" x14ac:dyDescent="0.2">
      <c r="B20" s="257" t="s">
        <v>114</v>
      </c>
      <c r="C20" s="271">
        <v>26.276</v>
      </c>
      <c r="D20" s="17">
        <v>26.216999999999999</v>
      </c>
      <c r="H20" s="257"/>
    </row>
    <row r="21" spans="2:14" ht="15" x14ac:dyDescent="0.2">
      <c r="B21" s="258" t="s">
        <v>115</v>
      </c>
      <c r="C21" s="271">
        <v>27.542999999999999</v>
      </c>
      <c r="D21" s="17">
        <v>26.654</v>
      </c>
      <c r="H21" s="257"/>
    </row>
    <row r="22" spans="2:14" ht="15" x14ac:dyDescent="0.2">
      <c r="B22" s="257" t="s">
        <v>116</v>
      </c>
      <c r="C22" s="272">
        <v>27.394706999999997</v>
      </c>
      <c r="D22" s="17">
        <v>27.091000000000001</v>
      </c>
      <c r="H22" s="258"/>
    </row>
    <row r="23" spans="2:14" ht="15.75" customHeight="1" x14ac:dyDescent="0.2">
      <c r="B23" s="257" t="s">
        <v>117</v>
      </c>
      <c r="C23" s="272">
        <v>25.318563999999999</v>
      </c>
      <c r="D23" s="17">
        <v>27.527999999999899</v>
      </c>
      <c r="H23" s="257"/>
    </row>
    <row r="24" spans="2:14" ht="15" x14ac:dyDescent="0.2">
      <c r="B24" s="257" t="s">
        <v>118</v>
      </c>
      <c r="C24" s="271">
        <v>27.595689999999998</v>
      </c>
      <c r="D24" s="17">
        <v>27.965</v>
      </c>
      <c r="F24" s="272"/>
      <c r="H24" s="257"/>
    </row>
    <row r="25" spans="2:14" ht="15" x14ac:dyDescent="0.2">
      <c r="B25" s="257" t="s">
        <v>119</v>
      </c>
      <c r="C25" s="272">
        <v>29.374213000000001</v>
      </c>
      <c r="D25" s="17">
        <v>28.402000000000001</v>
      </c>
      <c r="F25" s="271"/>
      <c r="H25" s="257"/>
    </row>
    <row r="26" spans="2:14" s="15" customFormat="1" ht="12.75" customHeight="1" x14ac:dyDescent="0.15">
      <c r="B26" s="310" t="s">
        <v>154</v>
      </c>
      <c r="C26" s="310"/>
      <c r="D26" s="310"/>
      <c r="E26" s="310"/>
      <c r="F26" s="310"/>
      <c r="G26" s="310"/>
      <c r="H26" s="310"/>
      <c r="I26" s="310"/>
      <c r="J26" s="310"/>
      <c r="K26" s="310"/>
      <c r="L26" s="310"/>
      <c r="M26" s="310"/>
      <c r="N26" s="310"/>
    </row>
    <row r="27" spans="2:14" ht="41.25" customHeight="1" x14ac:dyDescent="0.15">
      <c r="B27" s="310"/>
      <c r="C27" s="310"/>
      <c r="D27" s="310"/>
      <c r="E27" s="310"/>
      <c r="F27" s="310"/>
      <c r="G27" s="310"/>
      <c r="H27" s="310"/>
      <c r="I27" s="310"/>
      <c r="J27" s="310"/>
      <c r="K27" s="310"/>
      <c r="L27" s="310"/>
      <c r="M27" s="310"/>
      <c r="N27" s="310"/>
    </row>
    <row r="28" spans="2:14" ht="16" customHeight="1" x14ac:dyDescent="0.2">
      <c r="B28" s="33" t="s">
        <v>141</v>
      </c>
      <c r="C28" s="273"/>
      <c r="D28" s="273"/>
      <c r="E28" s="259"/>
      <c r="F28" s="259"/>
      <c r="G28" s="259"/>
      <c r="H28" s="259"/>
      <c r="I28" s="259"/>
      <c r="J28" s="259"/>
      <c r="K28" s="259"/>
      <c r="L28" s="259"/>
      <c r="M28" s="259"/>
    </row>
    <row r="29" spans="2:14" ht="15" x14ac:dyDescent="0.2">
      <c r="E29" s="273"/>
      <c r="F29" s="273"/>
      <c r="G29" s="273"/>
      <c r="H29" s="273"/>
      <c r="I29" s="273"/>
      <c r="J29" s="273"/>
      <c r="K29" s="273"/>
      <c r="L29" s="273"/>
      <c r="M29" s="273"/>
    </row>
  </sheetData>
  <mergeCells count="2">
    <mergeCell ref="B1:C1"/>
    <mergeCell ref="B26:N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J28"/>
  <sheetViews>
    <sheetView zoomScaleNormal="100" workbookViewId="0">
      <selection activeCell="B28" sqref="B28"/>
    </sheetView>
  </sheetViews>
  <sheetFormatPr baseColWidth="10" defaultColWidth="9.1640625" defaultRowHeight="13" x14ac:dyDescent="0.15"/>
  <cols>
    <col min="1" max="1" width="5" style="3" customWidth="1"/>
    <col min="2" max="2" width="9.1640625" style="3"/>
    <col min="3" max="3" width="10" style="3" bestFit="1" customWidth="1"/>
    <col min="4" max="4" width="14.33203125" style="3" customWidth="1"/>
    <col min="5" max="7" width="12.33203125" style="3" customWidth="1"/>
    <col min="8" max="8" width="15.1640625" style="3" customWidth="1"/>
    <col min="9" max="16384" width="9.1640625" style="3"/>
  </cols>
  <sheetData>
    <row r="1" spans="2:10" ht="51.75" customHeight="1" thickBot="1" x14ac:dyDescent="0.35">
      <c r="B1" s="317" t="s">
        <v>123</v>
      </c>
      <c r="C1" s="318"/>
      <c r="D1" s="318"/>
      <c r="E1" s="318"/>
      <c r="F1" s="318"/>
      <c r="G1" s="318"/>
      <c r="H1" s="318"/>
    </row>
    <row r="2" spans="2:10" ht="32.25" customHeight="1" thickBot="1" x14ac:dyDescent="0.35">
      <c r="B2" s="278"/>
      <c r="C2" s="314" t="s">
        <v>12</v>
      </c>
      <c r="D2" s="315"/>
    </row>
    <row r="3" spans="2:10" ht="18.75" customHeight="1" thickBot="1" x14ac:dyDescent="0.25">
      <c r="B3" s="268" t="s">
        <v>6</v>
      </c>
      <c r="C3" s="279" t="s">
        <v>46</v>
      </c>
      <c r="D3" s="280" t="s">
        <v>22</v>
      </c>
    </row>
    <row r="4" spans="2:10" ht="15" x14ac:dyDescent="0.2">
      <c r="B4" s="281" t="s">
        <v>97</v>
      </c>
      <c r="C4" s="256">
        <v>0</v>
      </c>
      <c r="D4" s="256">
        <v>0</v>
      </c>
      <c r="E4" s="255"/>
      <c r="F4" s="255"/>
      <c r="G4" s="256"/>
      <c r="H4" s="256"/>
      <c r="I4" s="7">
        <f>C4-C$4</f>
        <v>0</v>
      </c>
    </row>
    <row r="5" spans="2:10" ht="15" x14ac:dyDescent="0.2">
      <c r="B5" s="71" t="s">
        <v>98</v>
      </c>
      <c r="C5" s="256">
        <v>-1.1673511984917839E-2</v>
      </c>
      <c r="D5" s="256">
        <v>1.5002393999042463E-2</v>
      </c>
      <c r="E5" s="255"/>
      <c r="F5" s="255"/>
      <c r="G5" s="256"/>
      <c r="H5" s="256"/>
      <c r="I5" s="7"/>
      <c r="J5" s="7"/>
    </row>
    <row r="6" spans="2:10" ht="15" x14ac:dyDescent="0.2">
      <c r="B6" s="71" t="s">
        <v>99</v>
      </c>
      <c r="C6" s="256">
        <v>-1.0032318879612201E-2</v>
      </c>
      <c r="D6" s="256">
        <v>2.7823588870564464E-2</v>
      </c>
      <c r="E6" s="255"/>
      <c r="F6" s="255"/>
      <c r="G6" s="256"/>
      <c r="H6" s="256"/>
      <c r="I6" s="7"/>
      <c r="J6" s="7"/>
    </row>
    <row r="7" spans="2:10" ht="15" x14ac:dyDescent="0.2">
      <c r="B7" s="71" t="s">
        <v>100</v>
      </c>
      <c r="C7" s="256">
        <v>-3.1898060867223688E-3</v>
      </c>
      <c r="D7" s="256">
        <v>7.4001170399531802E-2</v>
      </c>
      <c r="E7" s="255"/>
      <c r="F7" s="255"/>
      <c r="G7" s="256"/>
      <c r="H7" s="256"/>
      <c r="I7" s="7"/>
      <c r="J7" s="7"/>
    </row>
    <row r="8" spans="2:10" ht="15" x14ac:dyDescent="0.2">
      <c r="B8" s="71" t="s">
        <v>101</v>
      </c>
      <c r="C8" s="256">
        <v>7.8524777807702506E-3</v>
      </c>
      <c r="D8" s="256">
        <v>0.1005479597808161</v>
      </c>
      <c r="E8" s="255"/>
      <c r="F8" s="255"/>
      <c r="G8" s="256"/>
      <c r="H8" s="256"/>
      <c r="I8" s="7"/>
      <c r="J8" s="7"/>
    </row>
    <row r="9" spans="2:10" ht="15" x14ac:dyDescent="0.2">
      <c r="B9" s="71" t="s">
        <v>102</v>
      </c>
      <c r="C9" s="256">
        <v>2.3692095340694941E-2</v>
      </c>
      <c r="D9" s="256">
        <v>0.14087354365058258</v>
      </c>
      <c r="E9" s="255"/>
      <c r="F9" s="255"/>
      <c r="G9" s="256"/>
      <c r="H9" s="256"/>
      <c r="I9" s="7"/>
      <c r="J9" s="7"/>
    </row>
    <row r="10" spans="2:10" ht="15" x14ac:dyDescent="0.2">
      <c r="B10" s="71" t="s">
        <v>103</v>
      </c>
      <c r="C10" s="256">
        <v>3.9371801777538407E-2</v>
      </c>
      <c r="D10" s="256">
        <v>0.20120231951907219</v>
      </c>
      <c r="E10" s="255"/>
      <c r="F10" s="255"/>
      <c r="G10" s="256"/>
      <c r="H10" s="256"/>
      <c r="I10" s="7"/>
      <c r="J10" s="7"/>
    </row>
    <row r="11" spans="2:10" ht="15" x14ac:dyDescent="0.2">
      <c r="B11" s="71" t="s">
        <v>104</v>
      </c>
      <c r="C11" s="256">
        <v>4.0886749259358979E-2</v>
      </c>
      <c r="D11" s="256">
        <v>0.2266319093472362</v>
      </c>
      <c r="E11" s="255"/>
      <c r="F11" s="255"/>
      <c r="G11" s="256"/>
      <c r="H11" s="256"/>
      <c r="I11" s="7"/>
      <c r="J11" s="7"/>
    </row>
    <row r="12" spans="2:10" ht="15.75" customHeight="1" x14ac:dyDescent="0.2">
      <c r="B12" s="71" t="s">
        <v>105</v>
      </c>
      <c r="C12" s="256">
        <v>2.7933948289792676E-2</v>
      </c>
      <c r="D12" s="256">
        <v>0.18981752407299046</v>
      </c>
      <c r="E12" s="255"/>
      <c r="F12" s="255"/>
      <c r="G12" s="256"/>
      <c r="H12" s="256"/>
      <c r="I12" s="7"/>
      <c r="J12" s="7"/>
    </row>
    <row r="13" spans="2:10" ht="15" x14ac:dyDescent="0.2">
      <c r="B13" s="71" t="s">
        <v>106</v>
      </c>
      <c r="C13" s="256">
        <v>-1.5460880689469381E-2</v>
      </c>
      <c r="D13" s="256">
        <v>0.15688673724530511</v>
      </c>
      <c r="E13" s="255"/>
      <c r="F13" s="255"/>
      <c r="G13" s="256"/>
      <c r="H13" s="256"/>
      <c r="I13" s="7"/>
      <c r="J13" s="7"/>
    </row>
    <row r="14" spans="2:10" ht="15" x14ac:dyDescent="0.2">
      <c r="B14" s="67" t="s">
        <v>107</v>
      </c>
      <c r="C14" s="256">
        <v>-1.3878602208456825E-2</v>
      </c>
      <c r="D14" s="256">
        <v>0.18497632600946967</v>
      </c>
      <c r="E14" s="255"/>
      <c r="F14" s="255"/>
      <c r="G14" s="256"/>
      <c r="H14" s="256"/>
      <c r="I14" s="7"/>
      <c r="J14" s="7"/>
    </row>
    <row r="15" spans="2:10" ht="15" x14ac:dyDescent="0.2">
      <c r="B15" s="67" t="s">
        <v>108</v>
      </c>
      <c r="C15" s="256">
        <v>-4.4017640721788487E-3</v>
      </c>
      <c r="D15" s="256">
        <v>0.20333031866787254</v>
      </c>
      <c r="E15" s="255"/>
      <c r="F15" s="255"/>
      <c r="G15" s="256"/>
      <c r="H15" s="256"/>
      <c r="I15" s="7"/>
      <c r="J15" s="7"/>
    </row>
    <row r="16" spans="2:10" ht="15" x14ac:dyDescent="0.2">
      <c r="B16" s="67" t="s">
        <v>109</v>
      </c>
      <c r="C16" s="256">
        <v>1.2304740102343059E-2</v>
      </c>
      <c r="D16" s="256">
        <v>0.23801670479331816</v>
      </c>
      <c r="E16" s="255"/>
      <c r="F16" s="255"/>
      <c r="G16" s="256"/>
      <c r="H16" s="256"/>
      <c r="I16" s="7"/>
      <c r="J16" s="7"/>
    </row>
    <row r="17" spans="2:10" ht="15" x14ac:dyDescent="0.2">
      <c r="B17" s="67" t="s">
        <v>110</v>
      </c>
      <c r="C17" s="256">
        <v>1.4947481820630326E-2</v>
      </c>
      <c r="D17" s="256">
        <v>0.26908549236580304</v>
      </c>
      <c r="E17" s="255"/>
      <c r="F17" s="255"/>
      <c r="G17" s="256"/>
      <c r="H17" s="256"/>
      <c r="I17" s="7"/>
      <c r="J17" s="7"/>
    </row>
    <row r="18" spans="2:10" ht="15" x14ac:dyDescent="0.2">
      <c r="B18" s="67" t="s">
        <v>111</v>
      </c>
      <c r="C18" s="256">
        <v>3.2024306490708421E-2</v>
      </c>
      <c r="D18" s="256">
        <v>0.32872266851093257</v>
      </c>
      <c r="E18" s="255"/>
      <c r="F18" s="255"/>
      <c r="G18" s="256"/>
      <c r="H18" s="256"/>
      <c r="I18" s="7"/>
      <c r="J18" s="7"/>
    </row>
    <row r="19" spans="2:10" ht="15" x14ac:dyDescent="0.2">
      <c r="B19" s="67" t="s">
        <v>112</v>
      </c>
      <c r="C19" s="256">
        <v>4.6954955561540501E-2</v>
      </c>
      <c r="D19" s="256">
        <v>0.34776826089269575</v>
      </c>
      <c r="E19" s="255"/>
      <c r="F19" s="255"/>
      <c r="G19" s="256"/>
      <c r="H19" s="256"/>
      <c r="I19" s="7"/>
      <c r="J19" s="7"/>
    </row>
    <row r="20" spans="2:10" ht="15" x14ac:dyDescent="0.2">
      <c r="B20" s="67" t="s">
        <v>113</v>
      </c>
      <c r="C20" s="256">
        <v>6.1961352006463688E-2</v>
      </c>
      <c r="D20" s="256">
        <v>0.38288024684790134</v>
      </c>
      <c r="E20" s="255"/>
      <c r="F20" s="255"/>
      <c r="G20" s="256"/>
      <c r="H20" s="256"/>
      <c r="I20" s="7"/>
      <c r="J20" s="7"/>
    </row>
    <row r="21" spans="2:10" ht="15" x14ac:dyDescent="0.2">
      <c r="B21" s="67" t="s">
        <v>114</v>
      </c>
      <c r="C21" s="256">
        <v>7.4981483975222085E-2</v>
      </c>
      <c r="D21" s="256">
        <v>0.39788264084694358</v>
      </c>
      <c r="E21" s="255"/>
      <c r="F21" s="255"/>
      <c r="G21" s="256"/>
      <c r="H21" s="256"/>
      <c r="I21" s="7"/>
      <c r="J21" s="7"/>
    </row>
    <row r="22" spans="2:10" ht="15" x14ac:dyDescent="0.2">
      <c r="B22" s="76" t="s">
        <v>115</v>
      </c>
      <c r="C22" s="256">
        <v>8.8010032318879716E-2</v>
      </c>
      <c r="D22" s="256">
        <v>0.46528701388519456</v>
      </c>
      <c r="E22" s="255"/>
      <c r="F22" s="255"/>
      <c r="G22" s="256"/>
      <c r="H22" s="256"/>
      <c r="I22" s="7"/>
      <c r="J22" s="7"/>
    </row>
    <row r="23" spans="2:10" ht="15.75" customHeight="1" x14ac:dyDescent="0.2">
      <c r="B23" s="71" t="s">
        <v>116</v>
      </c>
      <c r="C23" s="256">
        <v>0.10627920482089959</v>
      </c>
      <c r="D23" s="256">
        <v>0.45739782944086804</v>
      </c>
      <c r="E23" s="255"/>
      <c r="F23" s="255"/>
      <c r="G23" s="256"/>
      <c r="H23" s="256"/>
      <c r="I23" s="7"/>
      <c r="J23" s="7"/>
    </row>
    <row r="24" spans="2:10" ht="15" x14ac:dyDescent="0.2">
      <c r="B24" s="67" t="s">
        <v>117</v>
      </c>
      <c r="C24" s="256">
        <v>5.0066691354699655E-2</v>
      </c>
      <c r="D24" s="256">
        <v>0.34694706602117353</v>
      </c>
      <c r="E24" s="255"/>
      <c r="F24" s="255"/>
      <c r="G24" s="256"/>
      <c r="H24" s="256"/>
      <c r="I24" s="7"/>
      <c r="J24" s="7"/>
    </row>
    <row r="25" spans="2:10" ht="15" x14ac:dyDescent="0.2">
      <c r="B25" s="67" t="s">
        <v>118</v>
      </c>
      <c r="C25" s="256">
        <v>7.6477343118771968E-2</v>
      </c>
      <c r="D25" s="256">
        <v>0.46809012076395162</v>
      </c>
      <c r="E25" s="255"/>
      <c r="F25" s="255"/>
      <c r="G25" s="256"/>
      <c r="H25" s="256"/>
      <c r="I25" s="7"/>
      <c r="J25" s="7"/>
    </row>
    <row r="26" spans="2:10" s="15" customFormat="1" ht="12.75" customHeight="1" thickBot="1" x14ac:dyDescent="0.25">
      <c r="B26" s="282" t="s">
        <v>119</v>
      </c>
      <c r="C26" s="256">
        <v>9.0319595004039854E-2</v>
      </c>
      <c r="D26" s="256">
        <v>0.5627075065169973</v>
      </c>
      <c r="E26" s="255"/>
      <c r="F26" s="255"/>
      <c r="G26" s="256"/>
      <c r="H26" s="256"/>
      <c r="I26" s="7"/>
      <c r="J26" s="7"/>
    </row>
    <row r="27" spans="2:10" ht="60" customHeight="1" x14ac:dyDescent="0.15">
      <c r="B27" s="310" t="s">
        <v>142</v>
      </c>
      <c r="C27" s="316"/>
      <c r="D27" s="316"/>
      <c r="E27" s="311"/>
      <c r="F27" s="311"/>
      <c r="G27" s="311"/>
      <c r="H27" s="311"/>
    </row>
    <row r="28" spans="2:10" ht="16" customHeight="1" x14ac:dyDescent="0.15">
      <c r="B28" s="33" t="s">
        <v>141</v>
      </c>
      <c r="C28" s="4"/>
      <c r="D28" s="5"/>
    </row>
  </sheetData>
  <mergeCells count="3">
    <mergeCell ref="C2:D2"/>
    <mergeCell ref="B27:H27"/>
    <mergeCell ref="B1:H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O50"/>
  <sheetViews>
    <sheetView zoomScale="98" zoomScaleNormal="98" workbookViewId="0">
      <selection activeCell="A34" sqref="A34"/>
    </sheetView>
  </sheetViews>
  <sheetFormatPr baseColWidth="10" defaultColWidth="9.1640625" defaultRowHeight="15" x14ac:dyDescent="0.2"/>
  <cols>
    <col min="1" max="2" width="9.1640625" style="273"/>
    <col min="3" max="4" width="13.6640625" style="273" customWidth="1"/>
    <col min="5" max="15" width="12.6640625" style="273" customWidth="1"/>
    <col min="16" max="16384" width="9.1640625" style="273"/>
  </cols>
  <sheetData>
    <row r="1" spans="2:6" x14ac:dyDescent="0.2">
      <c r="C1" s="283"/>
      <c r="D1" s="283"/>
    </row>
    <row r="2" spans="2:6" ht="72" thickBot="1" x14ac:dyDescent="0.25">
      <c r="C2" s="284" t="s">
        <v>136</v>
      </c>
      <c r="D2" s="284" t="s">
        <v>137</v>
      </c>
    </row>
    <row r="3" spans="2:6" x14ac:dyDescent="0.2">
      <c r="B3" s="285" t="s">
        <v>97</v>
      </c>
      <c r="C3" s="286">
        <v>119.27904600000001</v>
      </c>
      <c r="D3" s="287">
        <v>119.27904600000002</v>
      </c>
      <c r="E3" s="288">
        <f>C3-D3</f>
        <v>0</v>
      </c>
      <c r="F3" s="289"/>
    </row>
    <row r="4" spans="2:6" x14ac:dyDescent="0.2">
      <c r="B4" s="252" t="s">
        <v>98</v>
      </c>
      <c r="C4" s="286">
        <v>119.656485</v>
      </c>
      <c r="D4" s="286">
        <v>120.5029167503608</v>
      </c>
      <c r="E4" s="288"/>
      <c r="F4" s="289"/>
    </row>
    <row r="5" spans="2:6" x14ac:dyDescent="0.2">
      <c r="B5" s="252" t="s">
        <v>99</v>
      </c>
      <c r="C5" s="286">
        <v>120.36145400000001</v>
      </c>
      <c r="D5" s="286">
        <v>121.69925457686151</v>
      </c>
      <c r="E5" s="288"/>
      <c r="F5" s="289"/>
    </row>
    <row r="6" spans="2:6" ht="15" customHeight="1" x14ac:dyDescent="0.2">
      <c r="B6" s="252" t="s">
        <v>100</v>
      </c>
      <c r="C6" s="286">
        <v>120.94958200000001</v>
      </c>
      <c r="D6" s="286">
        <v>123.37403814185467</v>
      </c>
      <c r="E6" s="288"/>
      <c r="F6" s="289"/>
    </row>
    <row r="7" spans="2:6" ht="15" customHeight="1" x14ac:dyDescent="0.2">
      <c r="B7" s="252" t="s">
        <v>101</v>
      </c>
      <c r="C7" s="286">
        <v>121.71535699999998</v>
      </c>
      <c r="D7" s="286">
        <v>124.67183678399677</v>
      </c>
      <c r="E7" s="288"/>
      <c r="F7" s="289"/>
    </row>
    <row r="8" spans="2:6" ht="15" customHeight="1" x14ac:dyDescent="0.2">
      <c r="B8" s="252" t="s">
        <v>102</v>
      </c>
      <c r="C8" s="286">
        <v>122.87625800000001</v>
      </c>
      <c r="D8" s="286">
        <v>125.97539796928184</v>
      </c>
      <c r="E8" s="288"/>
      <c r="F8" s="289"/>
    </row>
    <row r="9" spans="2:6" ht="15" customHeight="1" x14ac:dyDescent="0.2">
      <c r="B9" s="252" t="s">
        <v>103</v>
      </c>
      <c r="C9" s="286">
        <v>124.019379</v>
      </c>
      <c r="D9" s="286">
        <v>126.80826176313461</v>
      </c>
      <c r="E9" s="288"/>
      <c r="F9" s="289"/>
    </row>
    <row r="10" spans="2:6" ht="15" customHeight="1" x14ac:dyDescent="0.2">
      <c r="B10" s="252" t="s">
        <v>104</v>
      </c>
      <c r="C10" s="286">
        <v>124.294973</v>
      </c>
      <c r="D10" s="286">
        <v>127.80852774460594</v>
      </c>
      <c r="E10" s="288"/>
      <c r="F10" s="289"/>
    </row>
    <row r="11" spans="2:6" x14ac:dyDescent="0.2">
      <c r="B11" s="252" t="s">
        <v>105</v>
      </c>
      <c r="C11" s="287">
        <v>124.95136599999999</v>
      </c>
      <c r="D11" s="286">
        <v>128.66554751305614</v>
      </c>
      <c r="E11" s="288"/>
      <c r="F11" s="289"/>
    </row>
    <row r="12" spans="2:6" x14ac:dyDescent="0.2">
      <c r="B12" s="252" t="s">
        <v>106</v>
      </c>
      <c r="C12" s="286">
        <v>123.217375</v>
      </c>
      <c r="D12" s="286">
        <v>129.44809886132236</v>
      </c>
      <c r="E12" s="288"/>
      <c r="F12" s="289"/>
    </row>
    <row r="13" spans="2:6" x14ac:dyDescent="0.2">
      <c r="B13" s="253" t="s">
        <v>107</v>
      </c>
      <c r="C13" s="286">
        <v>122.809124</v>
      </c>
      <c r="D13" s="286">
        <v>129.92447992050839</v>
      </c>
      <c r="E13" s="288"/>
      <c r="F13" s="289"/>
    </row>
    <row r="14" spans="2:6" x14ac:dyDescent="0.2">
      <c r="B14" s="253" t="s">
        <v>108</v>
      </c>
      <c r="C14" s="286">
        <v>122.458496</v>
      </c>
      <c r="D14" s="286">
        <v>130.19863298786399</v>
      </c>
      <c r="E14" s="288"/>
      <c r="F14" s="289"/>
    </row>
    <row r="15" spans="2:6" x14ac:dyDescent="0.2">
      <c r="B15" s="253" t="s">
        <v>109</v>
      </c>
      <c r="C15" s="287">
        <v>122.96614300000002</v>
      </c>
      <c r="D15" s="286">
        <v>130.44017185505888</v>
      </c>
      <c r="E15" s="288"/>
      <c r="F15" s="289"/>
    </row>
    <row r="16" spans="2:6" x14ac:dyDescent="0.2">
      <c r="B16" s="253" t="s">
        <v>110</v>
      </c>
      <c r="C16" s="286">
        <v>122.127612</v>
      </c>
      <c r="D16" s="286">
        <v>130.8545676843396</v>
      </c>
      <c r="E16" s="288"/>
      <c r="F16" s="289"/>
    </row>
    <row r="17" spans="1:15" ht="15" customHeight="1" x14ac:dyDescent="0.2">
      <c r="B17" s="253" t="s">
        <v>111</v>
      </c>
      <c r="C17" s="286">
        <v>122.42698200000001</v>
      </c>
      <c r="D17" s="286">
        <v>130.77364772128902</v>
      </c>
      <c r="E17" s="288"/>
      <c r="F17" s="289"/>
    </row>
    <row r="18" spans="1:15" x14ac:dyDescent="0.2">
      <c r="B18" s="253" t="s">
        <v>112</v>
      </c>
      <c r="C18" s="286">
        <v>123.063776</v>
      </c>
      <c r="D18" s="286">
        <v>131.5482202826324</v>
      </c>
      <c r="E18" s="288"/>
      <c r="F18" s="289"/>
    </row>
    <row r="19" spans="1:15" ht="15" customHeight="1" x14ac:dyDescent="0.2">
      <c r="B19" s="253" t="s">
        <v>113</v>
      </c>
      <c r="C19" s="286">
        <v>124.137557</v>
      </c>
      <c r="D19" s="286">
        <v>131.78789939187516</v>
      </c>
      <c r="E19" s="288"/>
      <c r="F19" s="289"/>
    </row>
    <row r="20" spans="1:15" x14ac:dyDescent="0.2">
      <c r="B20" s="253" t="s">
        <v>114</v>
      </c>
      <c r="C20" s="286">
        <v>124.63659699999999</v>
      </c>
      <c r="D20" s="286">
        <v>131.9234080838699</v>
      </c>
      <c r="E20" s="288"/>
      <c r="F20" s="289"/>
    </row>
    <row r="21" spans="1:15" x14ac:dyDescent="0.2">
      <c r="B21" s="254" t="s">
        <v>115</v>
      </c>
      <c r="C21" s="286">
        <v>125.28838</v>
      </c>
      <c r="D21" s="286">
        <v>131.88903233334955</v>
      </c>
      <c r="E21" s="288"/>
      <c r="F21" s="289"/>
    </row>
    <row r="22" spans="1:15" x14ac:dyDescent="0.2">
      <c r="B22" s="252" t="s">
        <v>116</v>
      </c>
      <c r="C22" s="286">
        <v>126.711794</v>
      </c>
      <c r="D22" s="286">
        <v>132.2769817085925</v>
      </c>
      <c r="E22" s="288"/>
      <c r="F22" s="289"/>
    </row>
    <row r="23" spans="1:15" x14ac:dyDescent="0.2">
      <c r="B23" s="253" t="s">
        <v>117</v>
      </c>
      <c r="C23" s="286">
        <v>124.05590099999999</v>
      </c>
      <c r="D23" s="286">
        <v>132.0552730421972</v>
      </c>
      <c r="E23" s="288"/>
      <c r="F23" s="289"/>
    </row>
    <row r="24" spans="1:15" x14ac:dyDescent="0.2">
      <c r="B24" s="253" t="s">
        <v>118</v>
      </c>
      <c r="C24" s="286">
        <v>123.83271000000001</v>
      </c>
      <c r="D24" s="286">
        <v>130.76993903141872</v>
      </c>
      <c r="E24" s="288"/>
      <c r="F24" s="289"/>
    </row>
    <row r="25" spans="1:15" ht="15.75" customHeight="1" thickBot="1" x14ac:dyDescent="0.25">
      <c r="B25" s="290" t="s">
        <v>119</v>
      </c>
      <c r="C25" s="286">
        <v>124.59278500000001</v>
      </c>
      <c r="D25" s="287">
        <v>131.03730881530007</v>
      </c>
      <c r="E25" s="288"/>
      <c r="F25" s="289"/>
    </row>
    <row r="26" spans="1:15" ht="25.5" customHeight="1" x14ac:dyDescent="0.2">
      <c r="C26" s="291"/>
      <c r="D26" s="291"/>
    </row>
    <row r="27" spans="1:15" ht="30" customHeight="1" x14ac:dyDescent="0.2">
      <c r="C27" s="284"/>
      <c r="E27" s="292"/>
      <c r="F27" s="292"/>
    </row>
    <row r="28" spans="1:15" ht="15" customHeight="1" x14ac:dyDescent="0.2">
      <c r="C28" s="293"/>
      <c r="D28" s="294"/>
      <c r="E28" s="293"/>
      <c r="F28" s="293"/>
      <c r="G28" s="293"/>
      <c r="H28" s="293"/>
      <c r="I28" s="293"/>
      <c r="J28" s="293"/>
      <c r="K28" s="293"/>
      <c r="L28" s="293"/>
      <c r="M28" s="293"/>
      <c r="N28" s="293"/>
      <c r="O28" s="293"/>
    </row>
    <row r="29" spans="1:15" x14ac:dyDescent="0.2">
      <c r="D29" s="295"/>
      <c r="E29" s="289"/>
      <c r="F29" s="289"/>
      <c r="G29" s="289"/>
      <c r="H29" s="289"/>
      <c r="I29" s="289"/>
      <c r="J29" s="289"/>
      <c r="K29" s="289"/>
      <c r="L29" s="289"/>
      <c r="M29" s="289"/>
      <c r="N29" s="289"/>
      <c r="O29" s="289"/>
    </row>
    <row r="30" spans="1:15" x14ac:dyDescent="0.2">
      <c r="D30" s="295"/>
      <c r="E30" s="289"/>
      <c r="F30" s="289"/>
      <c r="G30" s="289"/>
      <c r="H30" s="289"/>
      <c r="I30" s="289"/>
      <c r="J30" s="289"/>
      <c r="K30" s="289"/>
      <c r="L30" s="289"/>
      <c r="M30" s="289"/>
      <c r="N30" s="289"/>
      <c r="O30" s="289"/>
    </row>
    <row r="31" spans="1:15" x14ac:dyDescent="0.2">
      <c r="D31" s="295"/>
    </row>
    <row r="32" spans="1:15" x14ac:dyDescent="0.2">
      <c r="A32" s="310" t="s">
        <v>138</v>
      </c>
      <c r="B32" s="311"/>
      <c r="C32" s="311"/>
      <c r="D32" s="311"/>
      <c r="E32" s="311"/>
      <c r="F32" s="311"/>
      <c r="G32" s="311"/>
      <c r="H32" s="311"/>
      <c r="I32" s="311"/>
      <c r="J32" s="311"/>
      <c r="K32" s="311"/>
      <c r="L32" s="311"/>
    </row>
    <row r="33" spans="1:12" ht="24.75" customHeight="1" x14ac:dyDescent="0.2">
      <c r="A33" s="311"/>
      <c r="B33" s="311"/>
      <c r="C33" s="311"/>
      <c r="D33" s="311"/>
      <c r="E33" s="311"/>
      <c r="F33" s="311"/>
      <c r="G33" s="311"/>
      <c r="H33" s="311"/>
      <c r="I33" s="311"/>
      <c r="J33" s="311"/>
      <c r="K33" s="311"/>
      <c r="L33" s="311"/>
    </row>
    <row r="34" spans="1:12" x14ac:dyDescent="0.2">
      <c r="A34" s="33" t="s">
        <v>141</v>
      </c>
    </row>
    <row r="50" ht="15" customHeight="1" x14ac:dyDescent="0.2"/>
  </sheetData>
  <mergeCells count="1">
    <mergeCell ref="A32:L3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00B0F0"/>
  </sheetPr>
  <dimension ref="A1:L43"/>
  <sheetViews>
    <sheetView zoomScaleNormal="100" workbookViewId="0">
      <selection activeCell="A40" sqref="A40"/>
    </sheetView>
  </sheetViews>
  <sheetFormatPr baseColWidth="10" defaultColWidth="9" defaultRowHeight="13" x14ac:dyDescent="0.15"/>
  <cols>
    <col min="1" max="2" width="9" style="8"/>
    <col min="3" max="3" width="6.83203125" style="8" bestFit="1" customWidth="1"/>
    <col min="4" max="4" width="10.1640625" style="8" bestFit="1" customWidth="1"/>
    <col min="5" max="16384" width="9" style="8"/>
  </cols>
  <sheetData>
    <row r="1" spans="2:8" ht="14" thickBot="1" x14ac:dyDescent="0.2"/>
    <row r="2" spans="2:8" ht="16" thickBot="1" x14ac:dyDescent="0.25">
      <c r="B2" s="224"/>
      <c r="C2" s="78" t="s">
        <v>19</v>
      </c>
      <c r="D2" s="79" t="s">
        <v>20</v>
      </c>
    </row>
    <row r="3" spans="2:8" ht="15" x14ac:dyDescent="0.2">
      <c r="B3" s="274" t="s">
        <v>97</v>
      </c>
      <c r="C3" s="296">
        <v>0.76446259721414322</v>
      </c>
      <c r="D3" s="297">
        <v>0.73991863724415463</v>
      </c>
      <c r="E3" s="77"/>
      <c r="F3" s="9"/>
      <c r="G3" s="9"/>
      <c r="H3" s="9"/>
    </row>
    <row r="4" spans="2:8" ht="15" x14ac:dyDescent="0.2">
      <c r="B4" s="275" t="s">
        <v>98</v>
      </c>
      <c r="C4" s="298">
        <v>0.75999156158701808</v>
      </c>
      <c r="D4" s="299">
        <v>0.74270297430381271</v>
      </c>
      <c r="E4" s="77"/>
      <c r="F4" s="9"/>
      <c r="G4" s="9"/>
      <c r="H4" s="9"/>
    </row>
    <row r="5" spans="2:8" ht="15" x14ac:dyDescent="0.2">
      <c r="B5" s="275" t="s">
        <v>99</v>
      </c>
      <c r="C5" s="298">
        <v>0.75678954511125862</v>
      </c>
      <c r="D5" s="299">
        <v>0.73198486214147962</v>
      </c>
      <c r="E5" s="77"/>
      <c r="F5" s="9"/>
      <c r="G5" s="9"/>
      <c r="H5" s="9"/>
    </row>
    <row r="6" spans="2:8" ht="15" x14ac:dyDescent="0.2">
      <c r="B6" s="275" t="s">
        <v>100</v>
      </c>
      <c r="C6" s="298">
        <v>0.75110599246096366</v>
      </c>
      <c r="D6" s="299">
        <v>0.73161506387194519</v>
      </c>
      <c r="E6" s="77"/>
      <c r="F6" s="9"/>
      <c r="G6" s="9"/>
      <c r="H6" s="9"/>
    </row>
    <row r="7" spans="2:8" ht="15" x14ac:dyDescent="0.2">
      <c r="B7" s="275" t="s">
        <v>101</v>
      </c>
      <c r="C7" s="298">
        <v>0.7457392493791527</v>
      </c>
      <c r="D7" s="299">
        <v>0.73860848897009068</v>
      </c>
      <c r="E7" s="77"/>
      <c r="F7" s="9"/>
      <c r="G7" s="9"/>
      <c r="H7" s="9"/>
    </row>
    <row r="8" spans="2:8" ht="15" x14ac:dyDescent="0.2">
      <c r="B8" s="275" t="s">
        <v>102</v>
      </c>
      <c r="C8" s="298">
        <v>0.74656933599875075</v>
      </c>
      <c r="D8" s="299">
        <v>0.73939630173408888</v>
      </c>
      <c r="E8" s="77"/>
      <c r="F8" s="9"/>
      <c r="G8" s="9"/>
      <c r="H8" s="9"/>
    </row>
    <row r="9" spans="2:8" ht="15" x14ac:dyDescent="0.2">
      <c r="B9" s="275" t="s">
        <v>103</v>
      </c>
      <c r="C9" s="298">
        <v>0.74767474993164129</v>
      </c>
      <c r="D9" s="299">
        <v>0.74464663182752422</v>
      </c>
      <c r="E9" s="77"/>
      <c r="F9" s="9"/>
      <c r="G9" s="9"/>
      <c r="H9" s="9"/>
    </row>
    <row r="10" spans="2:8" ht="15" x14ac:dyDescent="0.2">
      <c r="B10" s="275" t="s">
        <v>104</v>
      </c>
      <c r="C10" s="298">
        <v>0.74282440820699813</v>
      </c>
      <c r="D10" s="299">
        <v>0.74480354518047576</v>
      </c>
      <c r="E10" s="77"/>
      <c r="F10" s="9"/>
      <c r="G10" s="9"/>
      <c r="H10" s="9"/>
    </row>
    <row r="11" spans="2:8" ht="15" x14ac:dyDescent="0.2">
      <c r="B11" s="275" t="s">
        <v>105</v>
      </c>
      <c r="C11" s="298">
        <v>0.74207964330236009</v>
      </c>
      <c r="D11" s="299">
        <v>0.74448672669074933</v>
      </c>
      <c r="E11" s="77"/>
      <c r="F11" s="9"/>
      <c r="G11" s="9"/>
      <c r="H11" s="9"/>
    </row>
    <row r="12" spans="2:8" ht="15" x14ac:dyDescent="0.2">
      <c r="B12" s="275" t="s">
        <v>106</v>
      </c>
      <c r="C12" s="298">
        <v>0.72409539318019933</v>
      </c>
      <c r="D12" s="299">
        <v>0.73971331553978215</v>
      </c>
      <c r="E12" s="77"/>
      <c r="F12" s="9"/>
      <c r="G12" s="9"/>
      <c r="H12" s="9"/>
    </row>
    <row r="13" spans="2:8" ht="15" x14ac:dyDescent="0.2">
      <c r="B13" s="275" t="s">
        <v>107</v>
      </c>
      <c r="C13" s="298">
        <v>0.71910972244048654</v>
      </c>
      <c r="D13" s="299">
        <v>0.74253501862800353</v>
      </c>
      <c r="E13" s="77"/>
      <c r="F13" s="9"/>
      <c r="G13" s="9"/>
      <c r="H13" s="9"/>
    </row>
    <row r="14" spans="2:8" ht="15" x14ac:dyDescent="0.2">
      <c r="B14" s="275" t="s">
        <v>108</v>
      </c>
      <c r="C14" s="298">
        <v>0.71288839945660698</v>
      </c>
      <c r="D14" s="299">
        <v>0.73957774480518179</v>
      </c>
      <c r="E14" s="77"/>
      <c r="F14" s="9"/>
      <c r="G14" s="9"/>
      <c r="H14" s="9"/>
    </row>
    <row r="15" spans="2:8" ht="15" x14ac:dyDescent="0.2">
      <c r="B15" s="275" t="s">
        <v>109</v>
      </c>
      <c r="C15" s="298">
        <v>0.71413224669245456</v>
      </c>
      <c r="D15" s="299">
        <v>0.72540997286779219</v>
      </c>
      <c r="E15" s="77"/>
      <c r="F15" s="9"/>
      <c r="G15" s="9"/>
      <c r="H15" s="9"/>
    </row>
    <row r="16" spans="2:8" ht="15" x14ac:dyDescent="0.2">
      <c r="B16" s="275" t="s">
        <v>110</v>
      </c>
      <c r="C16" s="298">
        <v>0.70200198997287122</v>
      </c>
      <c r="D16" s="299">
        <v>0.72178199659387909</v>
      </c>
      <c r="E16" s="77"/>
      <c r="F16" s="9"/>
      <c r="G16" s="9"/>
      <c r="H16" s="9"/>
    </row>
    <row r="17" spans="2:8" ht="15" x14ac:dyDescent="0.2">
      <c r="B17" s="275" t="s">
        <v>111</v>
      </c>
      <c r="C17" s="298">
        <v>0.70251991222420518</v>
      </c>
      <c r="D17" s="299">
        <v>0.72891280117947477</v>
      </c>
      <c r="E17" s="77"/>
      <c r="F17" s="9"/>
      <c r="G17" s="9"/>
      <c r="H17" s="9"/>
    </row>
    <row r="18" spans="2:8" ht="15" x14ac:dyDescent="0.2">
      <c r="B18" s="275" t="s">
        <v>112</v>
      </c>
      <c r="C18" s="298">
        <v>0.70048688136408199</v>
      </c>
      <c r="D18" s="299">
        <v>0.71984437984038818</v>
      </c>
      <c r="E18" s="77"/>
      <c r="F18" s="9"/>
      <c r="G18" s="9"/>
      <c r="H18" s="9"/>
    </row>
    <row r="19" spans="2:8" ht="15" x14ac:dyDescent="0.2">
      <c r="B19" s="275" t="s">
        <v>113</v>
      </c>
      <c r="C19" s="298">
        <v>0.70529857370167837</v>
      </c>
      <c r="D19" s="299">
        <v>0.71695153257850719</v>
      </c>
      <c r="E19" s="77"/>
      <c r="F19" s="9"/>
      <c r="G19" s="9"/>
      <c r="H19" s="9"/>
    </row>
    <row r="20" spans="2:8" ht="15" customHeight="1" x14ac:dyDescent="0.2">
      <c r="B20" s="275" t="s">
        <v>114</v>
      </c>
      <c r="C20" s="298">
        <v>0.70739786092078916</v>
      </c>
      <c r="D20" s="299">
        <v>0.72685970353844598</v>
      </c>
      <c r="E20" s="77"/>
      <c r="F20" s="9"/>
    </row>
    <row r="21" spans="2:8" ht="15" x14ac:dyDescent="0.2">
      <c r="B21" s="275" t="s">
        <v>115</v>
      </c>
      <c r="C21" s="298">
        <v>0.70725673685839152</v>
      </c>
      <c r="D21" s="299">
        <v>0.73524855813214596</v>
      </c>
      <c r="E21" s="77"/>
      <c r="F21" s="9"/>
    </row>
    <row r="22" spans="2:8" ht="15" x14ac:dyDescent="0.2">
      <c r="B22" s="275" t="s">
        <v>116</v>
      </c>
      <c r="C22" s="298">
        <v>0.71442240809447322</v>
      </c>
      <c r="D22" s="299">
        <v>0.73303972118674277</v>
      </c>
      <c r="E22" s="77"/>
      <c r="F22" s="9"/>
    </row>
    <row r="23" spans="2:8" ht="15" x14ac:dyDescent="0.2">
      <c r="B23" s="275" t="s">
        <v>117</v>
      </c>
      <c r="C23" s="298">
        <v>0.69573058360742968</v>
      </c>
      <c r="D23" s="299">
        <v>0.71208293958138003</v>
      </c>
      <c r="E23" s="276"/>
      <c r="F23" s="9"/>
    </row>
    <row r="24" spans="2:8" ht="15" x14ac:dyDescent="0.2">
      <c r="B24" s="275" t="s">
        <v>118</v>
      </c>
      <c r="C24" s="298">
        <v>0.70161491081818839</v>
      </c>
      <c r="D24" s="299">
        <v>0.72413896226284979</v>
      </c>
      <c r="E24" s="77"/>
      <c r="F24" s="9"/>
    </row>
    <row r="25" spans="2:8" ht="16" thickBot="1" x14ac:dyDescent="0.25">
      <c r="B25" s="277" t="s">
        <v>119</v>
      </c>
      <c r="C25" s="300">
        <v>0.70264776470714818</v>
      </c>
      <c r="D25" s="301">
        <v>0.73051812755529322</v>
      </c>
      <c r="E25" s="276"/>
    </row>
    <row r="26" spans="2:8" ht="14" customHeight="1" x14ac:dyDescent="0.15"/>
    <row r="27" spans="2:8" ht="15" x14ac:dyDescent="0.2">
      <c r="B27" s="10"/>
      <c r="C27" s="9"/>
      <c r="D27" s="9"/>
      <c r="E27" s="9"/>
      <c r="F27" s="9"/>
    </row>
    <row r="28" spans="2:8" ht="15" x14ac:dyDescent="0.2">
      <c r="B28" s="10"/>
      <c r="C28" s="9"/>
      <c r="D28" s="9"/>
      <c r="E28" s="9"/>
      <c r="F28" s="9"/>
    </row>
    <row r="30" spans="2:8" ht="15" customHeight="1" x14ac:dyDescent="0.15"/>
    <row r="37" spans="1:12" ht="14.75" customHeight="1" x14ac:dyDescent="0.15"/>
    <row r="38" spans="1:12" ht="38" customHeight="1" x14ac:dyDescent="0.15">
      <c r="A38" s="310" t="s">
        <v>120</v>
      </c>
      <c r="B38" s="311"/>
      <c r="C38" s="311"/>
      <c r="D38" s="311"/>
      <c r="E38" s="311"/>
      <c r="F38" s="311"/>
      <c r="G38" s="311"/>
      <c r="H38" s="311"/>
      <c r="I38" s="311"/>
      <c r="J38" s="311"/>
      <c r="K38" s="311"/>
      <c r="L38" s="311"/>
    </row>
    <row r="39" spans="1:12" ht="25" customHeight="1" x14ac:dyDescent="0.15">
      <c r="A39" s="311"/>
      <c r="B39" s="311"/>
      <c r="C39" s="311"/>
      <c r="D39" s="311"/>
      <c r="E39" s="311"/>
      <c r="F39" s="311"/>
      <c r="G39" s="311"/>
      <c r="H39" s="311"/>
      <c r="I39" s="311"/>
      <c r="J39" s="311"/>
      <c r="K39" s="311"/>
      <c r="L39" s="311"/>
    </row>
    <row r="41" spans="1:12" ht="15" customHeight="1" x14ac:dyDescent="0.15"/>
    <row r="43" spans="1:12" ht="12.75" customHeight="1" x14ac:dyDescent="0.15"/>
  </sheetData>
  <mergeCells count="1">
    <mergeCell ref="A38:L3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B0F0"/>
  </sheetPr>
  <dimension ref="A1:L49"/>
  <sheetViews>
    <sheetView zoomScaleNormal="100" workbookViewId="0">
      <selection activeCell="A40" sqref="A40"/>
    </sheetView>
  </sheetViews>
  <sheetFormatPr baseColWidth="10" defaultColWidth="9" defaultRowHeight="13" x14ac:dyDescent="0.15"/>
  <cols>
    <col min="1" max="2" width="9" style="8"/>
    <col min="3" max="3" width="13.1640625" style="8" customWidth="1"/>
    <col min="4" max="4" width="10.6640625" style="8" customWidth="1"/>
    <col min="5" max="16384" width="9" style="8"/>
  </cols>
  <sheetData>
    <row r="1" spans="2:8" ht="15.75" customHeight="1" thickBot="1" x14ac:dyDescent="0.2"/>
    <row r="2" spans="2:8" ht="16" thickBot="1" x14ac:dyDescent="0.25">
      <c r="B2" s="113"/>
      <c r="C2" s="113" t="s">
        <v>19</v>
      </c>
      <c r="D2" s="184" t="s">
        <v>20</v>
      </c>
    </row>
    <row r="3" spans="2:8" ht="15" x14ac:dyDescent="0.2">
      <c r="B3" s="302" t="s">
        <v>97</v>
      </c>
      <c r="C3" s="296">
        <v>0.78228580767219058</v>
      </c>
      <c r="D3" s="297">
        <v>0.75725072532057414</v>
      </c>
      <c r="E3" s="77"/>
      <c r="F3" s="9"/>
      <c r="G3" s="9"/>
      <c r="H3" s="9"/>
    </row>
    <row r="4" spans="2:8" ht="15" x14ac:dyDescent="0.2">
      <c r="B4" s="303" t="s">
        <v>98</v>
      </c>
      <c r="C4" s="298">
        <v>0.78045739100928047</v>
      </c>
      <c r="D4" s="299">
        <v>0.75861870623237249</v>
      </c>
      <c r="E4" s="77"/>
      <c r="F4" s="9"/>
      <c r="G4" s="9"/>
      <c r="H4" s="9"/>
    </row>
    <row r="5" spans="2:8" ht="15" customHeight="1" x14ac:dyDescent="0.2">
      <c r="B5" s="303" t="s">
        <v>99</v>
      </c>
      <c r="C5" s="298">
        <v>0.77749182244326331</v>
      </c>
      <c r="D5" s="299">
        <v>0.74954683915650422</v>
      </c>
      <c r="E5" s="77"/>
      <c r="F5" s="9"/>
      <c r="G5" s="9"/>
      <c r="H5" s="9"/>
    </row>
    <row r="6" spans="2:8" ht="15" x14ac:dyDescent="0.2">
      <c r="B6" s="303" t="s">
        <v>100</v>
      </c>
      <c r="C6" s="298">
        <v>0.77292585731786223</v>
      </c>
      <c r="D6" s="299">
        <v>0.74757236756950607</v>
      </c>
      <c r="E6" s="77"/>
      <c r="F6" s="9"/>
      <c r="G6" s="9"/>
      <c r="H6" s="9"/>
    </row>
    <row r="7" spans="2:8" ht="15" customHeight="1" x14ac:dyDescent="0.2">
      <c r="B7" s="303" t="s">
        <v>101</v>
      </c>
      <c r="C7" s="298">
        <v>0.76679093929955588</v>
      </c>
      <c r="D7" s="299">
        <v>0.75284702466660358</v>
      </c>
      <c r="E7" s="77"/>
      <c r="F7" s="9"/>
      <c r="G7" s="9"/>
      <c r="H7" s="9"/>
    </row>
    <row r="8" spans="2:8" ht="15" x14ac:dyDescent="0.2">
      <c r="B8" s="303" t="s">
        <v>102</v>
      </c>
      <c r="C8" s="298">
        <v>0.76807115915145119</v>
      </c>
      <c r="D8" s="299">
        <v>0.75484266979109349</v>
      </c>
      <c r="E8" s="77"/>
      <c r="F8" s="9"/>
      <c r="G8" s="9"/>
      <c r="H8" s="9"/>
    </row>
    <row r="9" spans="2:8" ht="15" customHeight="1" x14ac:dyDescent="0.2">
      <c r="B9" s="303" t="s">
        <v>103</v>
      </c>
      <c r="C9" s="298">
        <v>0.77101141240523074</v>
      </c>
      <c r="D9" s="299">
        <v>0.76056131846384889</v>
      </c>
      <c r="E9" s="77"/>
      <c r="F9" s="9"/>
      <c r="G9" s="9"/>
      <c r="H9" s="9"/>
    </row>
    <row r="10" spans="2:8" ht="15" x14ac:dyDescent="0.2">
      <c r="B10" s="303" t="s">
        <v>104</v>
      </c>
      <c r="C10" s="298">
        <v>0.76779153704558378</v>
      </c>
      <c r="D10" s="299">
        <v>0.76270680382715272</v>
      </c>
      <c r="E10" s="77"/>
      <c r="F10" s="9"/>
      <c r="G10" s="9"/>
      <c r="H10" s="9"/>
    </row>
    <row r="11" spans="2:8" ht="15" x14ac:dyDescent="0.2">
      <c r="B11" s="303" t="s">
        <v>105</v>
      </c>
      <c r="C11" s="298">
        <v>0.76732378322739891</v>
      </c>
      <c r="D11" s="299">
        <v>0.76037621163157754</v>
      </c>
      <c r="E11" s="77"/>
      <c r="F11" s="9"/>
      <c r="G11" s="9"/>
      <c r="H11" s="9"/>
    </row>
    <row r="12" spans="2:8" ht="15" x14ac:dyDescent="0.2">
      <c r="B12" s="303" t="s">
        <v>106</v>
      </c>
      <c r="C12" s="298">
        <v>0.75278446937996923</v>
      </c>
      <c r="D12" s="299">
        <v>0.75755599402942897</v>
      </c>
      <c r="E12" s="77"/>
      <c r="F12" s="9"/>
      <c r="G12" s="9"/>
      <c r="H12" s="9"/>
    </row>
    <row r="13" spans="2:8" ht="15" x14ac:dyDescent="0.2">
      <c r="B13" s="303" t="s">
        <v>107</v>
      </c>
      <c r="C13" s="298">
        <v>0.74704782100491363</v>
      </c>
      <c r="D13" s="299">
        <v>0.76085919078862474</v>
      </c>
      <c r="E13" s="77"/>
      <c r="F13" s="9"/>
      <c r="G13" s="9"/>
      <c r="H13" s="9"/>
    </row>
    <row r="14" spans="2:8" ht="15" x14ac:dyDescent="0.2">
      <c r="B14" s="303" t="s">
        <v>108</v>
      </c>
      <c r="C14" s="298">
        <v>0.74222718142997313</v>
      </c>
      <c r="D14" s="299">
        <v>0.75897935941849948</v>
      </c>
      <c r="E14" s="77"/>
      <c r="F14" s="9"/>
      <c r="G14" s="9"/>
      <c r="H14" s="9"/>
    </row>
    <row r="15" spans="2:8" ht="15" customHeight="1" x14ac:dyDescent="0.2">
      <c r="B15" s="303" t="s">
        <v>109</v>
      </c>
      <c r="C15" s="298">
        <v>0.74372912129463431</v>
      </c>
      <c r="D15" s="299">
        <v>0.74527039059642108</v>
      </c>
      <c r="E15" s="77"/>
      <c r="F15" s="9"/>
      <c r="G15" s="9"/>
      <c r="H15" s="9"/>
    </row>
    <row r="16" spans="2:8" ht="15" x14ac:dyDescent="0.2">
      <c r="B16" s="303" t="s">
        <v>110</v>
      </c>
      <c r="C16" s="298">
        <v>0.73082750908135163</v>
      </c>
      <c r="D16" s="299">
        <v>0.74145105500125663</v>
      </c>
      <c r="E16" s="77"/>
      <c r="F16" s="9"/>
      <c r="G16" s="9"/>
      <c r="H16" s="9"/>
    </row>
    <row r="17" spans="2:8" ht="15" x14ac:dyDescent="0.2">
      <c r="B17" s="303" t="s">
        <v>111</v>
      </c>
      <c r="C17" s="298">
        <v>0.73138523471115002</v>
      </c>
      <c r="D17" s="299">
        <v>0.74833504560132735</v>
      </c>
      <c r="E17" s="77"/>
      <c r="F17" s="9"/>
      <c r="G17" s="9"/>
      <c r="H17" s="9"/>
    </row>
    <row r="18" spans="2:8" ht="15" x14ac:dyDescent="0.2">
      <c r="B18" s="303" t="s">
        <v>112</v>
      </c>
      <c r="C18" s="298">
        <v>0.73052476157788948</v>
      </c>
      <c r="D18" s="299">
        <v>0.73907392527185811</v>
      </c>
      <c r="E18" s="77"/>
      <c r="F18" s="9"/>
      <c r="G18" s="9"/>
      <c r="H18" s="9"/>
    </row>
    <row r="19" spans="2:8" ht="15" customHeight="1" x14ac:dyDescent="0.2">
      <c r="B19" s="303" t="s">
        <v>113</v>
      </c>
      <c r="C19" s="298">
        <v>0.73480787919367263</v>
      </c>
      <c r="D19" s="299">
        <v>0.73905438074335128</v>
      </c>
      <c r="E19" s="77"/>
      <c r="F19" s="9"/>
      <c r="G19" s="9"/>
      <c r="H19" s="9"/>
    </row>
    <row r="20" spans="2:8" ht="15" x14ac:dyDescent="0.2">
      <c r="B20" s="303" t="s">
        <v>114</v>
      </c>
      <c r="C20" s="298">
        <v>0.73833020516580261</v>
      </c>
      <c r="D20" s="299">
        <v>0.74562104279917707</v>
      </c>
      <c r="E20" s="77"/>
      <c r="F20" s="9"/>
    </row>
    <row r="21" spans="2:8" ht="15" customHeight="1" x14ac:dyDescent="0.2">
      <c r="B21" s="303" t="s">
        <v>115</v>
      </c>
      <c r="C21" s="298">
        <v>0.73968428894186711</v>
      </c>
      <c r="D21" s="299">
        <v>0.75511221395315209</v>
      </c>
      <c r="E21" s="77"/>
      <c r="F21" s="9"/>
    </row>
    <row r="22" spans="2:8" ht="15" x14ac:dyDescent="0.2">
      <c r="B22" s="303" t="s">
        <v>116</v>
      </c>
      <c r="C22" s="298">
        <v>0.74631624828447718</v>
      </c>
      <c r="D22" s="299">
        <v>0.7523987253800748</v>
      </c>
      <c r="E22" s="77"/>
      <c r="F22" s="9"/>
    </row>
    <row r="23" spans="2:8" ht="15" x14ac:dyDescent="0.2">
      <c r="B23" s="303" t="s">
        <v>117</v>
      </c>
      <c r="C23" s="298">
        <v>0.72603074623694797</v>
      </c>
      <c r="D23" s="299">
        <v>0.72880314707530047</v>
      </c>
      <c r="E23" s="77"/>
      <c r="F23" s="9"/>
    </row>
    <row r="24" spans="2:8" ht="15" x14ac:dyDescent="0.2">
      <c r="B24" s="303" t="s">
        <v>118</v>
      </c>
      <c r="C24" s="298">
        <v>0.73108178236844001</v>
      </c>
      <c r="D24" s="299">
        <v>0.74304584335356327</v>
      </c>
      <c r="E24" s="77"/>
      <c r="F24" s="9"/>
    </row>
    <row r="25" spans="2:8" ht="16" thickBot="1" x14ac:dyDescent="0.25">
      <c r="B25" s="304" t="s">
        <v>119</v>
      </c>
      <c r="C25" s="300">
        <v>0.73514503807029508</v>
      </c>
      <c r="D25" s="301">
        <v>0.74753651368685647</v>
      </c>
      <c r="E25" s="80"/>
    </row>
    <row r="26" spans="2:8" ht="14" customHeight="1" x14ac:dyDescent="0.15"/>
    <row r="27" spans="2:8" ht="15" customHeight="1" x14ac:dyDescent="0.2">
      <c r="B27" s="10"/>
      <c r="C27" s="9"/>
      <c r="D27" s="9"/>
      <c r="E27" s="9"/>
      <c r="F27" s="9"/>
    </row>
    <row r="28" spans="2:8" ht="15" x14ac:dyDescent="0.2">
      <c r="B28" s="10"/>
      <c r="C28" s="9"/>
      <c r="D28" s="9"/>
      <c r="E28" s="9"/>
      <c r="F28" s="9"/>
    </row>
    <row r="37" spans="1:12" ht="14.75" customHeight="1" x14ac:dyDescent="0.15"/>
    <row r="38" spans="1:12" ht="38" customHeight="1" x14ac:dyDescent="0.15">
      <c r="A38" s="310" t="s">
        <v>135</v>
      </c>
      <c r="B38" s="311"/>
      <c r="C38" s="311"/>
      <c r="D38" s="311"/>
      <c r="E38" s="311"/>
      <c r="F38" s="311"/>
      <c r="G38" s="311"/>
      <c r="H38" s="311"/>
      <c r="I38" s="311"/>
      <c r="J38" s="311"/>
      <c r="K38" s="311"/>
      <c r="L38" s="311"/>
    </row>
    <row r="39" spans="1:12" ht="25" customHeight="1" x14ac:dyDescent="0.15">
      <c r="A39" s="311"/>
      <c r="B39" s="311"/>
      <c r="C39" s="311"/>
      <c r="D39" s="311"/>
      <c r="E39" s="311"/>
      <c r="F39" s="311"/>
      <c r="G39" s="311"/>
      <c r="H39" s="311"/>
      <c r="I39" s="311"/>
      <c r="J39" s="311"/>
      <c r="K39" s="311"/>
      <c r="L39" s="311"/>
    </row>
    <row r="41" spans="1:12" ht="15" customHeight="1" x14ac:dyDescent="0.15"/>
    <row r="43" spans="1:12" ht="12.75" customHeight="1" x14ac:dyDescent="0.15"/>
    <row r="49" ht="12.75" customHeight="1" x14ac:dyDescent="0.15"/>
  </sheetData>
  <mergeCells count="1">
    <mergeCell ref="A38:L3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B0F0"/>
  </sheetPr>
  <dimension ref="A1:L50"/>
  <sheetViews>
    <sheetView zoomScaleNormal="100" workbookViewId="0">
      <selection activeCell="P27" sqref="P27"/>
    </sheetView>
  </sheetViews>
  <sheetFormatPr baseColWidth="10" defaultColWidth="9" defaultRowHeight="13" x14ac:dyDescent="0.15"/>
  <cols>
    <col min="1" max="2" width="9" style="8"/>
    <col min="3" max="3" width="6.83203125" style="8" bestFit="1" customWidth="1"/>
    <col min="4" max="4" width="10.1640625" style="8" bestFit="1" customWidth="1"/>
    <col min="5" max="16384" width="9" style="8"/>
  </cols>
  <sheetData>
    <row r="1" spans="2:8" ht="14" thickBot="1" x14ac:dyDescent="0.2"/>
    <row r="2" spans="2:8" ht="15.75" customHeight="1" thickBot="1" x14ac:dyDescent="0.25">
      <c r="B2" s="113"/>
      <c r="C2" s="78" t="s">
        <v>19</v>
      </c>
      <c r="D2" s="79" t="s">
        <v>20</v>
      </c>
    </row>
    <row r="3" spans="2:8" ht="15" x14ac:dyDescent="0.2">
      <c r="B3" s="302" t="s">
        <v>97</v>
      </c>
      <c r="C3" s="296">
        <v>0.89319386797309153</v>
      </c>
      <c r="D3" s="297">
        <v>0.92169713670748399</v>
      </c>
      <c r="E3" s="77"/>
      <c r="F3" s="9"/>
      <c r="G3" s="9"/>
      <c r="H3" s="9"/>
    </row>
    <row r="4" spans="2:8" ht="15" x14ac:dyDescent="0.2">
      <c r="B4" s="303" t="s">
        <v>98</v>
      </c>
      <c r="C4" s="298">
        <v>0.8886298444930838</v>
      </c>
      <c r="D4" s="299">
        <v>0.92030650421223248</v>
      </c>
      <c r="E4" s="77"/>
      <c r="F4" s="9"/>
      <c r="G4" s="9"/>
      <c r="H4" s="9"/>
    </row>
    <row r="5" spans="2:8" ht="15" x14ac:dyDescent="0.2">
      <c r="B5" s="303" t="s">
        <v>99</v>
      </c>
      <c r="C5" s="298">
        <v>0.88250405386991426</v>
      </c>
      <c r="D5" s="299">
        <v>0.9143124331530964</v>
      </c>
      <c r="E5" s="77"/>
      <c r="F5" s="9"/>
      <c r="G5" s="9"/>
      <c r="H5" s="9"/>
    </row>
    <row r="6" spans="2:8" ht="15" x14ac:dyDescent="0.2">
      <c r="B6" s="303" t="s">
        <v>100</v>
      </c>
      <c r="C6" s="298">
        <v>0.88353853478757738</v>
      </c>
      <c r="D6" s="299">
        <v>0.91265674714256217</v>
      </c>
      <c r="E6" s="77"/>
      <c r="F6" s="9"/>
      <c r="G6" s="9"/>
      <c r="H6" s="9"/>
    </row>
    <row r="7" spans="2:8" ht="15" x14ac:dyDescent="0.2">
      <c r="B7" s="303" t="s">
        <v>101</v>
      </c>
      <c r="C7" s="298">
        <v>0.87580974003022061</v>
      </c>
      <c r="D7" s="299">
        <v>0.92588620895344764</v>
      </c>
      <c r="E7" s="77"/>
      <c r="F7" s="9"/>
      <c r="G7" s="9"/>
      <c r="H7" s="9"/>
    </row>
    <row r="8" spans="2:8" ht="15" x14ac:dyDescent="0.2">
      <c r="B8" s="303" t="s">
        <v>102</v>
      </c>
      <c r="C8" s="298">
        <v>0.87717172443890812</v>
      </c>
      <c r="D8" s="299">
        <v>0.92362219805392076</v>
      </c>
      <c r="E8" s="77"/>
      <c r="F8" s="9"/>
      <c r="G8" s="9"/>
      <c r="H8" s="9"/>
    </row>
    <row r="9" spans="2:8" ht="15" x14ac:dyDescent="0.2">
      <c r="B9" s="303" t="s">
        <v>103</v>
      </c>
      <c r="C9" s="298">
        <v>0.88113951890558606</v>
      </c>
      <c r="D9" s="299">
        <v>0.93148188579139946</v>
      </c>
      <c r="E9" s="77"/>
      <c r="F9" s="9"/>
      <c r="G9" s="9"/>
      <c r="H9" s="9"/>
    </row>
    <row r="10" spans="2:8" ht="15" x14ac:dyDescent="0.2">
      <c r="B10" s="303" t="s">
        <v>104</v>
      </c>
      <c r="C10" s="298">
        <v>0.87915465549744032</v>
      </c>
      <c r="D10" s="299">
        <v>0.93378973021408229</v>
      </c>
      <c r="E10" s="77"/>
      <c r="F10" s="9"/>
      <c r="G10" s="9"/>
      <c r="H10" s="9"/>
    </row>
    <row r="11" spans="2:8" ht="15" x14ac:dyDescent="0.2">
      <c r="B11" s="303" t="s">
        <v>105</v>
      </c>
      <c r="C11" s="298">
        <v>0.87293727194073656</v>
      </c>
      <c r="D11" s="299">
        <v>0.92402930550372986</v>
      </c>
      <c r="E11" s="77"/>
      <c r="F11" s="9"/>
      <c r="G11" s="9"/>
      <c r="H11" s="9"/>
    </row>
    <row r="12" spans="2:8" ht="15" customHeight="1" x14ac:dyDescent="0.2">
      <c r="B12" s="303" t="s">
        <v>106</v>
      </c>
      <c r="C12" s="298">
        <v>0.86088680877302659</v>
      </c>
      <c r="D12" s="299">
        <v>0.91460082255491348</v>
      </c>
      <c r="E12" s="77"/>
      <c r="F12" s="9"/>
      <c r="G12" s="9"/>
      <c r="H12" s="9"/>
    </row>
    <row r="13" spans="2:8" ht="15" customHeight="1" x14ac:dyDescent="0.2">
      <c r="B13" s="303" t="s">
        <v>107</v>
      </c>
      <c r="C13" s="298">
        <v>0.8508347519111904</v>
      </c>
      <c r="D13" s="299">
        <v>0.92435265865821092</v>
      </c>
      <c r="E13" s="77"/>
      <c r="F13" s="9"/>
      <c r="G13" s="9"/>
      <c r="H13" s="9"/>
    </row>
    <row r="14" spans="2:8" ht="15" customHeight="1" x14ac:dyDescent="0.2">
      <c r="B14" s="303" t="s">
        <v>108</v>
      </c>
      <c r="C14" s="298">
        <v>0.8444324625092251</v>
      </c>
      <c r="D14" s="299">
        <v>0.9205181354727392</v>
      </c>
      <c r="E14" s="77"/>
      <c r="F14" s="9"/>
      <c r="G14" s="9"/>
      <c r="H14" s="9"/>
    </row>
    <row r="15" spans="2:8" ht="15" x14ac:dyDescent="0.2">
      <c r="B15" s="303" t="s">
        <v>109</v>
      </c>
      <c r="C15" s="298">
        <v>0.84512171827303517</v>
      </c>
      <c r="D15" s="299">
        <v>0.91232061481663662</v>
      </c>
      <c r="E15" s="77"/>
      <c r="F15" s="9"/>
      <c r="G15" s="9"/>
      <c r="H15" s="9"/>
    </row>
    <row r="16" spans="2:8" ht="15" x14ac:dyDescent="0.2">
      <c r="B16" s="303" t="s">
        <v>110</v>
      </c>
      <c r="C16" s="298">
        <v>0.83784705318033359</v>
      </c>
      <c r="D16" s="299">
        <v>0.92167876509460245</v>
      </c>
      <c r="E16" s="77"/>
      <c r="F16" s="9"/>
      <c r="G16" s="9"/>
      <c r="H16" s="9"/>
    </row>
    <row r="17" spans="2:8" ht="15" x14ac:dyDescent="0.2">
      <c r="B17" s="303" t="s">
        <v>111</v>
      </c>
      <c r="C17" s="298">
        <v>0.83468098782138034</v>
      </c>
      <c r="D17" s="299">
        <v>0.92238766728149246</v>
      </c>
      <c r="E17" s="77"/>
      <c r="F17" s="9"/>
      <c r="G17" s="9"/>
      <c r="H17" s="9"/>
    </row>
    <row r="18" spans="2:8" ht="15" x14ac:dyDescent="0.2">
      <c r="B18" s="303" t="s">
        <v>112</v>
      </c>
      <c r="C18" s="298">
        <v>0.83738198615914117</v>
      </c>
      <c r="D18" s="299">
        <v>0.91131605379302338</v>
      </c>
      <c r="E18" s="77"/>
      <c r="F18" s="9"/>
      <c r="G18" s="9"/>
      <c r="H18" s="9"/>
    </row>
    <row r="19" spans="2:8" ht="15" x14ac:dyDescent="0.2">
      <c r="B19" s="303" t="s">
        <v>113</v>
      </c>
      <c r="C19" s="298">
        <v>0.84068366498141922</v>
      </c>
      <c r="D19" s="299">
        <v>0.91240555304918103</v>
      </c>
      <c r="E19" s="77"/>
      <c r="F19" s="9"/>
      <c r="G19" s="9"/>
      <c r="H19" s="9"/>
    </row>
    <row r="20" spans="2:8" ht="15" customHeight="1" x14ac:dyDescent="0.2">
      <c r="B20" s="303" t="s">
        <v>114</v>
      </c>
      <c r="C20" s="298">
        <v>0.84335834532403442</v>
      </c>
      <c r="D20" s="299">
        <v>0.92059139173154192</v>
      </c>
      <c r="E20" s="77"/>
      <c r="F20" s="9"/>
    </row>
    <row r="21" spans="2:8" ht="15" x14ac:dyDescent="0.2">
      <c r="B21" s="303" t="s">
        <v>115</v>
      </c>
      <c r="C21" s="298">
        <v>0.84561681514640963</v>
      </c>
      <c r="D21" s="299">
        <v>0.92325000654711775</v>
      </c>
      <c r="E21" s="77"/>
      <c r="F21" s="9"/>
    </row>
    <row r="22" spans="2:8" ht="15" x14ac:dyDescent="0.2">
      <c r="B22" s="303" t="s">
        <v>116</v>
      </c>
      <c r="C22" s="298">
        <v>0.85112543399238627</v>
      </c>
      <c r="D22" s="299">
        <v>0.91759690863386678</v>
      </c>
      <c r="E22" s="77"/>
      <c r="F22" s="9"/>
    </row>
    <row r="23" spans="2:8" ht="15" x14ac:dyDescent="0.2">
      <c r="B23" s="303" t="s">
        <v>117</v>
      </c>
      <c r="C23" s="298">
        <v>0.82323724388348207</v>
      </c>
      <c r="D23" s="299">
        <v>0.91406640867370148</v>
      </c>
      <c r="E23" s="276"/>
      <c r="F23" s="9"/>
    </row>
    <row r="24" spans="2:8" ht="15" x14ac:dyDescent="0.2">
      <c r="B24" s="303" t="s">
        <v>118</v>
      </c>
      <c r="C24" s="298">
        <v>0.83158398603635486</v>
      </c>
      <c r="D24" s="299">
        <v>0.91529852279157808</v>
      </c>
      <c r="E24" s="77"/>
      <c r="F24" s="9"/>
    </row>
    <row r="25" spans="2:8" ht="16" thickBot="1" x14ac:dyDescent="0.25">
      <c r="B25" s="304" t="s">
        <v>119</v>
      </c>
      <c r="C25" s="300">
        <v>0.83672766949225419</v>
      </c>
      <c r="D25" s="301">
        <v>0.90744816222781954</v>
      </c>
    </row>
    <row r="26" spans="2:8" ht="14" customHeight="1" x14ac:dyDescent="0.15"/>
    <row r="27" spans="2:8" ht="15" x14ac:dyDescent="0.2">
      <c r="B27" s="10"/>
      <c r="C27" s="9"/>
      <c r="D27" s="9"/>
      <c r="E27" s="9"/>
      <c r="F27" s="9"/>
    </row>
    <row r="28" spans="2:8" ht="15" customHeight="1" x14ac:dyDescent="0.2">
      <c r="B28" s="10"/>
      <c r="C28" s="9"/>
      <c r="D28" s="9"/>
      <c r="E28" s="9"/>
      <c r="F28" s="9"/>
    </row>
    <row r="30" spans="2:8" ht="15" customHeight="1" x14ac:dyDescent="0.15"/>
    <row r="37" spans="1:12" ht="14.75" customHeight="1" x14ac:dyDescent="0.15"/>
    <row r="38" spans="1:12" ht="38" customHeight="1" x14ac:dyDescent="0.15">
      <c r="A38" s="310" t="s">
        <v>120</v>
      </c>
      <c r="B38" s="311"/>
      <c r="C38" s="311"/>
      <c r="D38" s="311"/>
      <c r="E38" s="311"/>
      <c r="F38" s="311"/>
      <c r="G38" s="311"/>
      <c r="H38" s="311"/>
      <c r="I38" s="311"/>
      <c r="J38" s="311"/>
      <c r="K38" s="311"/>
      <c r="L38" s="311"/>
    </row>
    <row r="39" spans="1:12" ht="25" customHeight="1" x14ac:dyDescent="0.15">
      <c r="A39" s="311"/>
      <c r="B39" s="311"/>
      <c r="C39" s="311"/>
      <c r="D39" s="311"/>
      <c r="E39" s="311"/>
      <c r="F39" s="311"/>
      <c r="G39" s="311"/>
      <c r="H39" s="311"/>
      <c r="I39" s="311"/>
      <c r="J39" s="311"/>
      <c r="K39" s="311"/>
      <c r="L39" s="311"/>
    </row>
    <row r="41" spans="1:12" ht="15" customHeight="1" x14ac:dyDescent="0.15"/>
    <row r="43" spans="1:12" ht="12.75" customHeight="1" x14ac:dyDescent="0.15"/>
    <row r="50" ht="12.75" customHeight="1" x14ac:dyDescent="0.15"/>
  </sheetData>
  <mergeCells count="1">
    <mergeCell ref="A38:L3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L57"/>
  <sheetViews>
    <sheetView zoomScaleNormal="100" workbookViewId="0">
      <selection activeCell="P26" sqref="P26"/>
    </sheetView>
  </sheetViews>
  <sheetFormatPr baseColWidth="10" defaultColWidth="9" defaultRowHeight="13" x14ac:dyDescent="0.15"/>
  <cols>
    <col min="1" max="2" width="9" style="8"/>
    <col min="3" max="3" width="6.83203125" style="8" bestFit="1" customWidth="1"/>
    <col min="4" max="4" width="10.1640625" style="8" bestFit="1" customWidth="1"/>
    <col min="5" max="16384" width="9" style="8"/>
  </cols>
  <sheetData>
    <row r="1" spans="2:8" ht="14" thickBot="1" x14ac:dyDescent="0.2"/>
    <row r="2" spans="2:8" ht="15.75" customHeight="1" thickBot="1" x14ac:dyDescent="0.25">
      <c r="B2" s="221"/>
      <c r="C2" s="222" t="s">
        <v>19</v>
      </c>
      <c r="D2" s="223" t="s">
        <v>20</v>
      </c>
    </row>
    <row r="3" spans="2:8" ht="15" x14ac:dyDescent="0.2">
      <c r="B3" s="302" t="s">
        <v>97</v>
      </c>
      <c r="C3" s="296">
        <v>0.76064901232477122</v>
      </c>
      <c r="D3" s="297">
        <v>0.65004516276451585</v>
      </c>
      <c r="E3" s="77"/>
      <c r="F3" s="9"/>
      <c r="G3" s="9"/>
      <c r="H3" s="9"/>
    </row>
    <row r="4" spans="2:8" ht="15" x14ac:dyDescent="0.2">
      <c r="B4" s="303" t="s">
        <v>98</v>
      </c>
      <c r="C4" s="298">
        <v>0.75859976372084648</v>
      </c>
      <c r="D4" s="299">
        <v>0.63906132266981253</v>
      </c>
      <c r="E4" s="77"/>
      <c r="F4" s="9"/>
      <c r="G4" s="9"/>
      <c r="H4" s="9"/>
    </row>
    <row r="5" spans="2:8" ht="15" x14ac:dyDescent="0.2">
      <c r="B5" s="303" t="s">
        <v>99</v>
      </c>
      <c r="C5" s="298">
        <v>0.75689987227238309</v>
      </c>
      <c r="D5" s="299">
        <v>0.61825788478001109</v>
      </c>
      <c r="E5" s="77"/>
      <c r="F5" s="9"/>
      <c r="G5" s="9"/>
      <c r="H5" s="9"/>
    </row>
    <row r="6" spans="2:8" ht="15" x14ac:dyDescent="0.2">
      <c r="B6" s="303" t="s">
        <v>100</v>
      </c>
      <c r="C6" s="298">
        <v>0.74910858533131075</v>
      </c>
      <c r="D6" s="299">
        <v>0.61631827389417715</v>
      </c>
      <c r="E6" s="77"/>
      <c r="F6" s="9"/>
      <c r="G6" s="9"/>
      <c r="H6" s="9"/>
    </row>
    <row r="7" spans="2:8" ht="15" x14ac:dyDescent="0.2">
      <c r="B7" s="303" t="s">
        <v>101</v>
      </c>
      <c r="C7" s="298">
        <v>0.74424236036094182</v>
      </c>
      <c r="D7" s="299">
        <v>0.62005141536914798</v>
      </c>
      <c r="E7" s="77"/>
      <c r="F7" s="9"/>
      <c r="G7" s="9"/>
      <c r="H7" s="9"/>
    </row>
    <row r="8" spans="2:8" ht="15" x14ac:dyDescent="0.2">
      <c r="B8" s="303" t="s">
        <v>102</v>
      </c>
      <c r="C8" s="298">
        <v>0.74605428996698753</v>
      </c>
      <c r="D8" s="299">
        <v>0.61293654422693589</v>
      </c>
      <c r="E8" s="77"/>
      <c r="F8" s="9"/>
      <c r="G8" s="9"/>
      <c r="H8" s="9"/>
    </row>
    <row r="9" spans="2:8" ht="15" customHeight="1" x14ac:dyDescent="0.2">
      <c r="B9" s="303" t="s">
        <v>103</v>
      </c>
      <c r="C9" s="298">
        <v>0.74479928032234421</v>
      </c>
      <c r="D9" s="299">
        <v>0.62570782255185431</v>
      </c>
      <c r="E9" s="77"/>
      <c r="F9" s="9"/>
      <c r="G9" s="9"/>
      <c r="H9" s="9"/>
    </row>
    <row r="10" spans="2:8" ht="15" x14ac:dyDescent="0.2">
      <c r="B10" s="303" t="s">
        <v>104</v>
      </c>
      <c r="C10" s="298">
        <v>0.74296832809578595</v>
      </c>
      <c r="D10" s="299">
        <v>0.62572907913842102</v>
      </c>
      <c r="E10" s="77"/>
      <c r="F10" s="9"/>
      <c r="G10" s="9"/>
      <c r="H10" s="9"/>
    </row>
    <row r="11" spans="2:8" ht="15" x14ac:dyDescent="0.2">
      <c r="B11" s="303" t="s">
        <v>105</v>
      </c>
      <c r="C11" s="298">
        <v>0.7458312577398245</v>
      </c>
      <c r="D11" s="299">
        <v>0.63295641734298036</v>
      </c>
      <c r="E11" s="77"/>
      <c r="F11" s="9"/>
      <c r="G11" s="9"/>
      <c r="H11" s="9"/>
    </row>
    <row r="12" spans="2:8" ht="15" x14ac:dyDescent="0.2">
      <c r="B12" s="303" t="s">
        <v>106</v>
      </c>
      <c r="C12" s="298">
        <v>0.73347854506383681</v>
      </c>
      <c r="D12" s="299">
        <v>0.63267889097363939</v>
      </c>
      <c r="E12" s="77"/>
      <c r="F12" s="9"/>
      <c r="G12" s="9"/>
      <c r="H12" s="9"/>
    </row>
    <row r="13" spans="2:8" ht="15" customHeight="1" x14ac:dyDescent="0.2">
      <c r="B13" s="303" t="s">
        <v>107</v>
      </c>
      <c r="C13" s="298">
        <v>0.73238211553689936</v>
      </c>
      <c r="D13" s="299">
        <v>0.64029905397104581</v>
      </c>
      <c r="E13" s="77"/>
      <c r="F13" s="9"/>
      <c r="G13" s="9"/>
      <c r="H13" s="9"/>
    </row>
    <row r="14" spans="2:8" ht="15" x14ac:dyDescent="0.2">
      <c r="B14" s="303" t="s">
        <v>108</v>
      </c>
      <c r="C14" s="298">
        <v>0.72570913949555971</v>
      </c>
      <c r="D14" s="299">
        <v>0.63986770547871319</v>
      </c>
      <c r="E14" s="77"/>
      <c r="F14" s="9"/>
      <c r="G14" s="9"/>
      <c r="H14" s="9"/>
    </row>
    <row r="15" spans="2:8" ht="15" x14ac:dyDescent="0.2">
      <c r="B15" s="303" t="s">
        <v>109</v>
      </c>
      <c r="C15" s="298">
        <v>0.72165519889440322</v>
      </c>
      <c r="D15" s="299">
        <v>0.63158002241365407</v>
      </c>
      <c r="E15" s="77"/>
      <c r="F15" s="9"/>
      <c r="G15" s="9"/>
      <c r="H15" s="9"/>
    </row>
    <row r="16" spans="2:8" ht="15" x14ac:dyDescent="0.2">
      <c r="B16" s="303" t="s">
        <v>110</v>
      </c>
      <c r="C16" s="298">
        <v>0.70861371172854914</v>
      </c>
      <c r="D16" s="299">
        <v>0.61136276926060162</v>
      </c>
      <c r="E16" s="77"/>
      <c r="F16" s="9"/>
      <c r="G16" s="9"/>
      <c r="H16" s="9"/>
    </row>
    <row r="17" spans="2:8" ht="15" x14ac:dyDescent="0.2">
      <c r="B17" s="303" t="s">
        <v>111</v>
      </c>
      <c r="C17" s="298">
        <v>0.70968556556957751</v>
      </c>
      <c r="D17" s="299">
        <v>0.60903705341174519</v>
      </c>
      <c r="E17" s="77"/>
      <c r="F17" s="9"/>
      <c r="G17" s="9"/>
      <c r="H17" s="9"/>
    </row>
    <row r="18" spans="2:8" ht="15" x14ac:dyDescent="0.2">
      <c r="B18" s="303" t="s">
        <v>112</v>
      </c>
      <c r="C18" s="298">
        <v>0.7071992851191834</v>
      </c>
      <c r="D18" s="299">
        <v>0.60597063988372069</v>
      </c>
      <c r="E18" s="77"/>
      <c r="F18" s="9"/>
      <c r="G18" s="9"/>
      <c r="H18" s="9"/>
    </row>
    <row r="19" spans="2:8" ht="15" x14ac:dyDescent="0.2">
      <c r="B19" s="303" t="s">
        <v>113</v>
      </c>
      <c r="C19" s="298">
        <v>0.7184963792888226</v>
      </c>
      <c r="D19" s="299">
        <v>0.61394955745238233</v>
      </c>
      <c r="E19" s="77"/>
      <c r="F19" s="9"/>
      <c r="G19" s="9"/>
      <c r="H19" s="9"/>
    </row>
    <row r="20" spans="2:8" ht="15" customHeight="1" x14ac:dyDescent="0.2">
      <c r="B20" s="303" t="s">
        <v>114</v>
      </c>
      <c r="C20" s="298">
        <v>0.724189955771816</v>
      </c>
      <c r="D20" s="299">
        <v>0.61837578983341113</v>
      </c>
      <c r="E20" s="77"/>
      <c r="F20" s="9"/>
    </row>
    <row r="21" spans="2:8" ht="15" x14ac:dyDescent="0.2">
      <c r="B21" s="303" t="s">
        <v>115</v>
      </c>
      <c r="C21" s="298">
        <v>0.72430044163875218</v>
      </c>
      <c r="D21" s="299">
        <v>0.63052508196632484</v>
      </c>
      <c r="E21" s="77"/>
      <c r="F21" s="9"/>
    </row>
    <row r="22" spans="2:8" ht="15" x14ac:dyDescent="0.2">
      <c r="B22" s="303" t="s">
        <v>116</v>
      </c>
      <c r="C22" s="305">
        <v>0.72957538055251314</v>
      </c>
      <c r="D22" s="299">
        <v>0.63386483833516949</v>
      </c>
      <c r="E22" s="77"/>
      <c r="F22" s="9"/>
    </row>
    <row r="23" spans="2:8" ht="15" x14ac:dyDescent="0.2">
      <c r="B23" s="303" t="s">
        <v>117</v>
      </c>
      <c r="C23" s="298">
        <v>0.70850261564355332</v>
      </c>
      <c r="D23" s="299">
        <v>0.59478886593379909</v>
      </c>
      <c r="E23" s="276"/>
      <c r="F23" s="9"/>
    </row>
    <row r="24" spans="2:8" ht="15" x14ac:dyDescent="0.2">
      <c r="B24" s="303" t="s">
        <v>118</v>
      </c>
      <c r="C24" s="298">
        <v>0.71627036352147533</v>
      </c>
      <c r="D24" s="299">
        <v>0.61160379765438788</v>
      </c>
      <c r="F24" s="9"/>
    </row>
    <row r="25" spans="2:8" ht="16" thickBot="1" x14ac:dyDescent="0.25">
      <c r="B25" s="304" t="s">
        <v>119</v>
      </c>
      <c r="C25" s="306">
        <v>0.72002132100470595</v>
      </c>
      <c r="D25" s="307">
        <v>0.63069813000000008</v>
      </c>
    </row>
    <row r="26" spans="2:8" ht="14" customHeight="1" x14ac:dyDescent="0.15"/>
    <row r="27" spans="2:8" ht="15" x14ac:dyDescent="0.2">
      <c r="B27" s="10"/>
      <c r="C27" s="9"/>
      <c r="D27" s="9"/>
      <c r="E27" s="9"/>
      <c r="F27" s="9"/>
    </row>
    <row r="28" spans="2:8" ht="15" customHeight="1" x14ac:dyDescent="0.2">
      <c r="B28" s="10"/>
      <c r="C28" s="9"/>
      <c r="D28" s="9"/>
      <c r="E28" s="9"/>
      <c r="F28" s="9"/>
    </row>
    <row r="30" spans="2:8" ht="15" customHeight="1" x14ac:dyDescent="0.15"/>
    <row r="35" spans="1:12" ht="12.75" customHeight="1" x14ac:dyDescent="0.15"/>
    <row r="37" spans="1:12" ht="14.75" customHeight="1" x14ac:dyDescent="0.15"/>
    <row r="38" spans="1:12" ht="38" customHeight="1" x14ac:dyDescent="0.15">
      <c r="A38" s="310" t="s">
        <v>120</v>
      </c>
      <c r="B38" s="311"/>
      <c r="C38" s="311"/>
      <c r="D38" s="311"/>
      <c r="E38" s="311"/>
      <c r="F38" s="311"/>
      <c r="G38" s="311"/>
      <c r="H38" s="311"/>
      <c r="I38" s="311"/>
      <c r="J38" s="311"/>
      <c r="K38" s="311"/>
      <c r="L38" s="311"/>
    </row>
    <row r="39" spans="1:12" ht="25" customHeight="1" x14ac:dyDescent="0.15">
      <c r="A39" s="311"/>
      <c r="B39" s="311"/>
      <c r="C39" s="311"/>
      <c r="D39" s="311"/>
      <c r="E39" s="311"/>
      <c r="F39" s="311"/>
      <c r="G39" s="311"/>
      <c r="H39" s="311"/>
      <c r="I39" s="311"/>
      <c r="J39" s="311"/>
      <c r="K39" s="311"/>
      <c r="L39" s="311"/>
    </row>
    <row r="41" spans="1:12" ht="15" customHeight="1" x14ac:dyDescent="0.15"/>
    <row r="43" spans="1:12" ht="12.75" customHeight="1" x14ac:dyDescent="0.15"/>
    <row r="50" ht="12.75" customHeight="1" x14ac:dyDescent="0.15"/>
    <row r="57" ht="12.75" customHeight="1" x14ac:dyDescent="0.15"/>
  </sheetData>
  <mergeCells count="1">
    <mergeCell ref="A38:L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List of Figures and Tables</vt:lpstr>
      <vt:lpstr>Fig 1</vt:lpstr>
      <vt:lpstr>Fig 2</vt:lpstr>
      <vt:lpstr>Fig 3</vt:lpstr>
      <vt:lpstr>Fig 4</vt:lpstr>
      <vt:lpstr>Fig 5</vt:lpstr>
      <vt:lpstr>Fig 6</vt:lpstr>
      <vt:lpstr>Fig 7</vt:lpstr>
      <vt:lpstr>Fig 8</vt:lpstr>
      <vt:lpstr>Tab 1</vt:lpstr>
      <vt:lpstr>Tab 2</vt:lpstr>
      <vt:lpstr>Tab 3 </vt:lpstr>
      <vt:lpstr>Tab 4</vt:lpstr>
      <vt:lpstr>Tab 5</vt:lpstr>
      <vt:lpstr>Tab 6</vt:lpstr>
      <vt:lpstr>Tab 7</vt:lpstr>
      <vt:lpstr>Tab 8</vt:lpstr>
      <vt:lpstr>Tab 9</vt:lpstr>
      <vt:lpstr>Tab 10</vt:lpstr>
      <vt:lpstr>Figures 9-16, All</vt:lpstr>
      <vt:lpstr>Figures 17-24, Men 25-54</vt:lpstr>
      <vt:lpstr>Figures 25-32, Women 25-54</vt:lpstr>
      <vt:lpstr>Figures 33-40, All 25-54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dc:creator>
  <cp:lastModifiedBy>Microsoft Office User</cp:lastModifiedBy>
  <cp:lastPrinted>2023-02-06T22:29:35Z</cp:lastPrinted>
  <dcterms:created xsi:type="dcterms:W3CDTF">2008-12-09T17:01:19Z</dcterms:created>
  <dcterms:modified xsi:type="dcterms:W3CDTF">2023-08-11T17:48:24Z</dcterms:modified>
</cp:coreProperties>
</file>