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24226"/>
  <mc:AlternateContent xmlns:mc="http://schemas.openxmlformats.org/markup-compatibility/2006">
    <mc:Choice Requires="x15">
      <x15ac:absPath xmlns:x15ac="http://schemas.microsoft.com/office/spreadsheetml/2010/11/ac" url="/Users/patrickmchugh/Desktop/2022/"/>
    </mc:Choice>
  </mc:AlternateContent>
  <xr:revisionPtr revIDLastSave="0" documentId="13_ncr:1_{AF4AC120-8127-5544-80E0-8D66AE973A53}" xr6:coauthVersionLast="36" xr6:coauthVersionMax="36" xr10:uidLastSave="{00000000-0000-0000-0000-000000000000}"/>
  <bookViews>
    <workbookView xWindow="0" yWindow="500" windowWidth="28800" windowHeight="15420" tabRatio="882" xr2:uid="{00000000-000D-0000-FFFF-FFFF00000000}"/>
  </bookViews>
  <sheets>
    <sheet name="List of Figures and Tables" sheetId="27" r:id="rId1"/>
    <sheet name="Fig 1" sheetId="24" r:id="rId2"/>
    <sheet name="Fig 2 " sheetId="19" r:id="rId3"/>
    <sheet name="Fig 3" sheetId="36" r:id="rId4"/>
    <sheet name="Fig 4" sheetId="43" r:id="rId5"/>
    <sheet name="Tab 1" sheetId="10" r:id="rId6"/>
    <sheet name="Tab 2" sheetId="22" r:id="rId7"/>
    <sheet name="Tab 3 " sheetId="13" r:id="rId8"/>
    <sheet name="Tab 4" sheetId="20" r:id="rId9"/>
    <sheet name="Tab 5" sheetId="14" r:id="rId10"/>
    <sheet name="Tab 6" sheetId="23" r:id="rId11"/>
    <sheet name="Tab 7" sheetId="15" r:id="rId12"/>
    <sheet name="Tab 8" sheetId="5" r:id="rId13"/>
    <sheet name="Tab 9" sheetId="30" r:id="rId14"/>
    <sheet name="Tab 10" sheetId="32" r:id="rId15"/>
    <sheet name="Figures 5-12, All" sheetId="26" r:id="rId16"/>
    <sheet name="Figures 13-20, Men 25-54" sheetId="35" r:id="rId17"/>
    <sheet name="Figures 21-28, Women 25-54" sheetId="37" r:id="rId18"/>
    <sheet name="Figures 29-36, All 25-54 " sheetId="42" r:id="rId19"/>
  </sheets>
  <calcPr calcId="181029"/>
</workbook>
</file>

<file path=xl/calcChain.xml><?xml version="1.0" encoding="utf-8"?>
<calcChain xmlns="http://schemas.openxmlformats.org/spreadsheetml/2006/main">
  <c r="S27" i="14" l="1"/>
  <c r="S28" i="14"/>
  <c r="J125" i="32" l="1"/>
  <c r="I125" i="32"/>
  <c r="H125" i="32"/>
  <c r="D125" i="32"/>
  <c r="C125" i="32"/>
  <c r="J137" i="32"/>
  <c r="I137" i="32"/>
  <c r="L137" i="32" s="1"/>
  <c r="H137" i="32"/>
  <c r="D137" i="32"/>
  <c r="C137" i="32"/>
  <c r="J149" i="32"/>
  <c r="I149" i="32"/>
  <c r="L149" i="32" s="1"/>
  <c r="H149" i="32"/>
  <c r="D149" i="32"/>
  <c r="C149" i="32"/>
  <c r="J161" i="32"/>
  <c r="K161" i="32" s="1"/>
  <c r="I161" i="32"/>
  <c r="H161" i="32"/>
  <c r="D161" i="32"/>
  <c r="C161" i="32"/>
  <c r="J173" i="32"/>
  <c r="I173" i="32"/>
  <c r="H173" i="32"/>
  <c r="D173" i="32"/>
  <c r="C173" i="32"/>
  <c r="J185" i="32"/>
  <c r="I185" i="32"/>
  <c r="H185" i="32"/>
  <c r="D185" i="32"/>
  <c r="C185" i="32"/>
  <c r="J197" i="32"/>
  <c r="I197" i="32"/>
  <c r="L197" i="32" s="1"/>
  <c r="H197" i="32"/>
  <c r="D197" i="32"/>
  <c r="C197" i="32"/>
  <c r="J209" i="32"/>
  <c r="I209" i="32"/>
  <c r="L209" i="32" s="1"/>
  <c r="H209" i="32"/>
  <c r="D209" i="32"/>
  <c r="C209" i="32"/>
  <c r="J113" i="32"/>
  <c r="I113" i="32"/>
  <c r="L113" i="32" s="1"/>
  <c r="H113" i="32"/>
  <c r="D113" i="32"/>
  <c r="C113" i="32"/>
  <c r="J101" i="32"/>
  <c r="I101" i="32"/>
  <c r="L101" i="32" s="1"/>
  <c r="H101" i="32"/>
  <c r="D101" i="32"/>
  <c r="C101" i="32"/>
  <c r="J89" i="32"/>
  <c r="I89" i="32"/>
  <c r="H89" i="32"/>
  <c r="D89" i="32"/>
  <c r="C89" i="32"/>
  <c r="J77" i="32"/>
  <c r="I77" i="32"/>
  <c r="H77" i="32"/>
  <c r="D77" i="32"/>
  <c r="C77" i="32"/>
  <c r="J65" i="32"/>
  <c r="I65" i="32"/>
  <c r="L65" i="32" s="1"/>
  <c r="H65" i="32"/>
  <c r="D65" i="32"/>
  <c r="C65" i="32"/>
  <c r="J53" i="32"/>
  <c r="I53" i="32"/>
  <c r="H53" i="32"/>
  <c r="D53" i="32"/>
  <c r="C53" i="32"/>
  <c r="J41" i="32"/>
  <c r="I41" i="32"/>
  <c r="L41" i="32" s="1"/>
  <c r="H41" i="32"/>
  <c r="D41" i="32"/>
  <c r="C41" i="32"/>
  <c r="J29" i="32"/>
  <c r="I29" i="32"/>
  <c r="H29" i="32"/>
  <c r="D29" i="32"/>
  <c r="C29" i="32"/>
  <c r="J17" i="32"/>
  <c r="I17" i="32"/>
  <c r="H17" i="32"/>
  <c r="D17" i="32"/>
  <c r="C17" i="32"/>
  <c r="J209" i="30"/>
  <c r="I209" i="30"/>
  <c r="L209" i="30" s="1"/>
  <c r="H209" i="30"/>
  <c r="D209" i="30"/>
  <c r="C209" i="30"/>
  <c r="J197" i="30"/>
  <c r="I197" i="30"/>
  <c r="H197" i="30"/>
  <c r="D197" i="30"/>
  <c r="C197" i="30"/>
  <c r="J185" i="30"/>
  <c r="I185" i="30"/>
  <c r="H185" i="30"/>
  <c r="D185" i="30"/>
  <c r="C185" i="30"/>
  <c r="J173" i="30"/>
  <c r="I173" i="30"/>
  <c r="H173" i="30"/>
  <c r="D173" i="30"/>
  <c r="C173" i="30"/>
  <c r="J161" i="30"/>
  <c r="I161" i="30"/>
  <c r="L161" i="30" s="1"/>
  <c r="H161" i="30"/>
  <c r="D161" i="30"/>
  <c r="C161" i="30"/>
  <c r="J149" i="30"/>
  <c r="I149" i="30"/>
  <c r="L149" i="30" s="1"/>
  <c r="H149" i="30"/>
  <c r="D149" i="30"/>
  <c r="C149" i="30"/>
  <c r="J137" i="30"/>
  <c r="I137" i="30"/>
  <c r="L137" i="30" s="1"/>
  <c r="H137" i="30"/>
  <c r="D137" i="30"/>
  <c r="C137" i="30"/>
  <c r="J125" i="30"/>
  <c r="K125" i="30" s="1"/>
  <c r="I125" i="30"/>
  <c r="H125" i="30"/>
  <c r="D125" i="30"/>
  <c r="C125" i="30"/>
  <c r="J113" i="30"/>
  <c r="I113" i="30"/>
  <c r="L113" i="30" s="1"/>
  <c r="H113" i="30"/>
  <c r="D113" i="30"/>
  <c r="C113" i="30"/>
  <c r="J101" i="30"/>
  <c r="I101" i="30"/>
  <c r="L101" i="30" s="1"/>
  <c r="H101" i="30"/>
  <c r="D101" i="30"/>
  <c r="C101" i="30"/>
  <c r="J89" i="30"/>
  <c r="K89" i="30" s="1"/>
  <c r="I89" i="30"/>
  <c r="H89" i="30"/>
  <c r="D89" i="30"/>
  <c r="C89" i="30"/>
  <c r="J77" i="30"/>
  <c r="I77" i="30"/>
  <c r="H77" i="30"/>
  <c r="D77" i="30"/>
  <c r="E77" i="30" s="1"/>
  <c r="C77" i="30"/>
  <c r="J65" i="30"/>
  <c r="K65" i="30" s="1"/>
  <c r="I65" i="30"/>
  <c r="H65" i="30"/>
  <c r="D65" i="30"/>
  <c r="C65" i="30"/>
  <c r="J53" i="30"/>
  <c r="I53" i="30"/>
  <c r="L53" i="30" s="1"/>
  <c r="H53" i="30"/>
  <c r="D53" i="30"/>
  <c r="C53" i="30"/>
  <c r="J41" i="30"/>
  <c r="I41" i="30"/>
  <c r="H41" i="30"/>
  <c r="D41" i="30"/>
  <c r="C41" i="30"/>
  <c r="J29" i="30"/>
  <c r="I29" i="30"/>
  <c r="L29" i="30" s="1"/>
  <c r="H29" i="30"/>
  <c r="D29" i="30"/>
  <c r="C29" i="30"/>
  <c r="J17" i="30"/>
  <c r="I17" i="30"/>
  <c r="H17" i="30"/>
  <c r="D17" i="30"/>
  <c r="E17" i="30" s="1"/>
  <c r="C17" i="30"/>
  <c r="J209" i="5"/>
  <c r="I209" i="5"/>
  <c r="L209" i="5" s="1"/>
  <c r="H209" i="5"/>
  <c r="D209" i="5"/>
  <c r="C209" i="5"/>
  <c r="J197" i="5"/>
  <c r="K197" i="5" s="1"/>
  <c r="I197" i="5"/>
  <c r="H197" i="5"/>
  <c r="D197" i="5"/>
  <c r="C197" i="5"/>
  <c r="J185" i="5"/>
  <c r="I185" i="5"/>
  <c r="H185" i="5"/>
  <c r="D185" i="5"/>
  <c r="C185" i="5"/>
  <c r="J173" i="5"/>
  <c r="K173" i="5" s="1"/>
  <c r="I173" i="5"/>
  <c r="L173" i="5" s="1"/>
  <c r="H173" i="5"/>
  <c r="D173" i="5"/>
  <c r="C173" i="5"/>
  <c r="J161" i="5"/>
  <c r="K161" i="5" s="1"/>
  <c r="I161" i="5"/>
  <c r="H161" i="5"/>
  <c r="D161" i="5"/>
  <c r="C161" i="5"/>
  <c r="J149" i="5"/>
  <c r="I149" i="5"/>
  <c r="L149" i="5" s="1"/>
  <c r="H149" i="5"/>
  <c r="D149" i="5"/>
  <c r="C149" i="5"/>
  <c r="J137" i="5"/>
  <c r="I137" i="5"/>
  <c r="L137" i="5" s="1"/>
  <c r="H137" i="5"/>
  <c r="D137" i="5"/>
  <c r="C137" i="5"/>
  <c r="J125" i="5"/>
  <c r="I125" i="5"/>
  <c r="H125" i="5"/>
  <c r="D125" i="5"/>
  <c r="C125" i="5"/>
  <c r="J113" i="5"/>
  <c r="I113" i="5"/>
  <c r="H113" i="5"/>
  <c r="D113" i="5"/>
  <c r="C113" i="5"/>
  <c r="J101" i="5"/>
  <c r="I101" i="5"/>
  <c r="H101" i="5"/>
  <c r="D101" i="5"/>
  <c r="C101" i="5"/>
  <c r="J89" i="5"/>
  <c r="I89" i="5"/>
  <c r="L89" i="5" s="1"/>
  <c r="H89" i="5"/>
  <c r="D89" i="5"/>
  <c r="C89" i="5"/>
  <c r="J77" i="5"/>
  <c r="I77" i="5"/>
  <c r="L77" i="5" s="1"/>
  <c r="H77" i="5"/>
  <c r="D77" i="5"/>
  <c r="C77" i="5"/>
  <c r="J65" i="5"/>
  <c r="I65" i="5"/>
  <c r="L65" i="5" s="1"/>
  <c r="H65" i="5"/>
  <c r="D65" i="5"/>
  <c r="E65" i="5" s="1"/>
  <c r="C65" i="5"/>
  <c r="J53" i="5"/>
  <c r="I53" i="5"/>
  <c r="L53" i="5" s="1"/>
  <c r="H53" i="5"/>
  <c r="D53" i="5"/>
  <c r="C53" i="5"/>
  <c r="J41" i="5"/>
  <c r="I41" i="5"/>
  <c r="L41" i="5" s="1"/>
  <c r="H41" i="5"/>
  <c r="D41" i="5"/>
  <c r="C41" i="5"/>
  <c r="J29" i="5"/>
  <c r="I29" i="5"/>
  <c r="L29" i="5" s="1"/>
  <c r="H29" i="5"/>
  <c r="D29" i="5"/>
  <c r="C29" i="5"/>
  <c r="J17" i="5"/>
  <c r="I17" i="5"/>
  <c r="L17" i="5" s="1"/>
  <c r="H17" i="5"/>
  <c r="D17" i="5"/>
  <c r="C17" i="5"/>
  <c r="L209" i="15"/>
  <c r="J209" i="15"/>
  <c r="K209" i="15" s="1"/>
  <c r="I209" i="15"/>
  <c r="H209" i="15"/>
  <c r="D209" i="15"/>
  <c r="C209" i="15"/>
  <c r="J197" i="15"/>
  <c r="I197" i="15"/>
  <c r="L197" i="15" s="1"/>
  <c r="H197" i="15"/>
  <c r="D197" i="15"/>
  <c r="E197" i="15" s="1"/>
  <c r="C197" i="15"/>
  <c r="J185" i="15"/>
  <c r="K185" i="15" s="1"/>
  <c r="I185" i="15"/>
  <c r="L185" i="15" s="1"/>
  <c r="H185" i="15"/>
  <c r="D185" i="15"/>
  <c r="E185" i="15" s="1"/>
  <c r="C185" i="15"/>
  <c r="J173" i="15"/>
  <c r="K173" i="15" s="1"/>
  <c r="I173" i="15"/>
  <c r="L173" i="15" s="1"/>
  <c r="H173" i="15"/>
  <c r="D173" i="15"/>
  <c r="C173" i="15"/>
  <c r="J161" i="15"/>
  <c r="K161" i="15" s="1"/>
  <c r="I161" i="15"/>
  <c r="L161" i="15" s="1"/>
  <c r="H161" i="15"/>
  <c r="D161" i="15"/>
  <c r="E161" i="15" s="1"/>
  <c r="C161" i="15"/>
  <c r="J149" i="15"/>
  <c r="I149" i="15"/>
  <c r="L149" i="15" s="1"/>
  <c r="H149" i="15"/>
  <c r="D149" i="15"/>
  <c r="C149" i="15"/>
  <c r="J137" i="15"/>
  <c r="I137" i="15"/>
  <c r="L137" i="15" s="1"/>
  <c r="H137" i="15"/>
  <c r="K137" i="15" s="1"/>
  <c r="D137" i="15"/>
  <c r="C137" i="15"/>
  <c r="L125" i="15"/>
  <c r="J125" i="15"/>
  <c r="K125" i="15" s="1"/>
  <c r="I125" i="15"/>
  <c r="H125" i="15"/>
  <c r="D125" i="15"/>
  <c r="C125" i="15"/>
  <c r="J113" i="15"/>
  <c r="K113" i="15" s="1"/>
  <c r="I113" i="15"/>
  <c r="H113" i="15"/>
  <c r="D113" i="15"/>
  <c r="E113" i="15" s="1"/>
  <c r="C113" i="15"/>
  <c r="J101" i="15"/>
  <c r="I101" i="15"/>
  <c r="L101" i="15" s="1"/>
  <c r="H101" i="15"/>
  <c r="D101" i="15"/>
  <c r="E101" i="15" s="1"/>
  <c r="C101" i="15"/>
  <c r="J89" i="15"/>
  <c r="K89" i="15" s="1"/>
  <c r="I89" i="15"/>
  <c r="L89" i="15" s="1"/>
  <c r="H89" i="15"/>
  <c r="D89" i="15"/>
  <c r="E89" i="15" s="1"/>
  <c r="C89" i="15"/>
  <c r="J77" i="15"/>
  <c r="L77" i="15" s="1"/>
  <c r="I77" i="15"/>
  <c r="H77" i="15"/>
  <c r="D77" i="15"/>
  <c r="C77" i="15"/>
  <c r="J65" i="15"/>
  <c r="K65" i="15" s="1"/>
  <c r="I65" i="15"/>
  <c r="H65" i="15"/>
  <c r="D65" i="15"/>
  <c r="C65" i="15"/>
  <c r="E65" i="15" s="1"/>
  <c r="J53" i="15"/>
  <c r="I53" i="15"/>
  <c r="L53" i="15" s="1"/>
  <c r="H53" i="15"/>
  <c r="D53" i="15"/>
  <c r="E53" i="15" s="1"/>
  <c r="C53" i="15"/>
  <c r="J41" i="15"/>
  <c r="L41" i="15" s="1"/>
  <c r="I41" i="15"/>
  <c r="H41" i="15"/>
  <c r="D41" i="15"/>
  <c r="C41" i="15"/>
  <c r="J29" i="15"/>
  <c r="K29" i="15" s="1"/>
  <c r="I29" i="15"/>
  <c r="L29" i="15" s="1"/>
  <c r="H29" i="15"/>
  <c r="D29" i="15"/>
  <c r="E29" i="15" s="1"/>
  <c r="C29" i="15"/>
  <c r="I17" i="15"/>
  <c r="L17" i="15" s="1"/>
  <c r="J17" i="15"/>
  <c r="K17" i="15" s="1"/>
  <c r="H17" i="15"/>
  <c r="D17" i="15"/>
  <c r="E17" i="15" s="1"/>
  <c r="C17" i="15"/>
  <c r="L113" i="15" l="1"/>
  <c r="K29" i="5"/>
  <c r="E41" i="15"/>
  <c r="K101" i="15"/>
  <c r="E125" i="15"/>
  <c r="K149" i="15"/>
  <c r="E209" i="15"/>
  <c r="E137" i="5"/>
  <c r="L197" i="30"/>
  <c r="E53" i="5"/>
  <c r="E149" i="5"/>
  <c r="E137" i="15"/>
  <c r="E197" i="30"/>
  <c r="E173" i="15"/>
  <c r="K173" i="30"/>
  <c r="K113" i="5"/>
  <c r="K101" i="30"/>
  <c r="K89" i="32"/>
  <c r="L185" i="32"/>
  <c r="K209" i="30"/>
  <c r="K53" i="15"/>
  <c r="K77" i="5"/>
  <c r="L125" i="32"/>
  <c r="L65" i="15"/>
  <c r="E149" i="15"/>
  <c r="K197" i="15"/>
  <c r="L17" i="30"/>
  <c r="E77" i="15"/>
  <c r="K185" i="5"/>
  <c r="K65" i="5"/>
  <c r="L197" i="5"/>
  <c r="L89" i="30"/>
  <c r="L185" i="30"/>
  <c r="L161" i="32"/>
  <c r="E173" i="32"/>
  <c r="L173" i="32"/>
  <c r="E209" i="32"/>
  <c r="K53" i="32"/>
  <c r="K125" i="32"/>
  <c r="E197" i="32"/>
  <c r="K149" i="32"/>
  <c r="E125" i="32"/>
  <c r="K185" i="32"/>
  <c r="K209" i="32"/>
  <c r="E149" i="32"/>
  <c r="K197" i="32"/>
  <c r="K173" i="32"/>
  <c r="E137" i="32"/>
  <c r="E161" i="32"/>
  <c r="E65" i="32"/>
  <c r="L89" i="32"/>
  <c r="E185" i="32"/>
  <c r="K137" i="32"/>
  <c r="K29" i="30"/>
  <c r="E89" i="30"/>
  <c r="E113" i="30"/>
  <c r="E65" i="30"/>
  <c r="K137" i="30"/>
  <c r="E173" i="30"/>
  <c r="L125" i="30"/>
  <c r="E53" i="30"/>
  <c r="K185" i="30"/>
  <c r="L77" i="30"/>
  <c r="E137" i="30"/>
  <c r="K53" i="30"/>
  <c r="K161" i="30"/>
  <c r="E41" i="30"/>
  <c r="K113" i="30"/>
  <c r="E149" i="30"/>
  <c r="L173" i="30"/>
  <c r="K197" i="30"/>
  <c r="E161" i="30"/>
  <c r="L65" i="30"/>
  <c r="E101" i="30"/>
  <c r="E125" i="30"/>
  <c r="E209" i="30"/>
  <c r="L41" i="30"/>
  <c r="K149" i="30"/>
  <c r="E185" i="30"/>
  <c r="E29" i="30"/>
  <c r="E17" i="5"/>
  <c r="K89" i="5"/>
  <c r="K17" i="5"/>
  <c r="E209" i="5"/>
  <c r="K125" i="5"/>
  <c r="E185" i="5"/>
  <c r="E29" i="5"/>
  <c r="E77" i="5"/>
  <c r="L101" i="5"/>
  <c r="E41" i="5"/>
  <c r="E125" i="5"/>
  <c r="K149" i="5"/>
  <c r="K41" i="5"/>
  <c r="E101" i="5"/>
  <c r="E161" i="5"/>
  <c r="K101" i="5"/>
  <c r="L161" i="5"/>
  <c r="L185" i="5"/>
  <c r="K209" i="5"/>
  <c r="E113" i="5"/>
  <c r="K53" i="5"/>
  <c r="K137" i="5"/>
  <c r="E173" i="5"/>
  <c r="E197" i="5"/>
  <c r="E89" i="5"/>
  <c r="L113" i="5"/>
  <c r="L17" i="32"/>
  <c r="L77" i="32"/>
  <c r="E113" i="32"/>
  <c r="E29" i="32"/>
  <c r="L53" i="32"/>
  <c r="E41" i="32"/>
  <c r="E77" i="32"/>
  <c r="K17" i="32"/>
  <c r="E53" i="32"/>
  <c r="K101" i="32"/>
  <c r="K65" i="32"/>
  <c r="E101" i="32"/>
  <c r="K41" i="32"/>
  <c r="E89" i="32"/>
  <c r="L29" i="32"/>
  <c r="K113" i="32"/>
  <c r="E17" i="32"/>
  <c r="K77" i="32"/>
  <c r="K29" i="32"/>
  <c r="K77" i="30"/>
  <c r="K41" i="30"/>
  <c r="K17" i="30"/>
  <c r="L125" i="5"/>
  <c r="K77" i="15"/>
  <c r="K41" i="15"/>
  <c r="N7" i="13" l="1"/>
  <c r="N8" i="13"/>
  <c r="N9" i="13"/>
  <c r="N10" i="13"/>
  <c r="N11" i="13"/>
  <c r="N12" i="13"/>
  <c r="N13" i="13"/>
  <c r="N14" i="13"/>
  <c r="N15" i="13"/>
  <c r="N16" i="13"/>
  <c r="N17" i="13"/>
  <c r="N18" i="13"/>
  <c r="N19" i="13"/>
  <c r="N20" i="13"/>
  <c r="N21" i="13"/>
  <c r="N22" i="13"/>
  <c r="N23" i="13"/>
  <c r="N24" i="13"/>
  <c r="N25" i="13"/>
  <c r="N26" i="13"/>
  <c r="N27" i="13"/>
  <c r="N28" i="13"/>
  <c r="N6" i="13"/>
  <c r="F7" i="10"/>
  <c r="F8" i="10"/>
  <c r="F9" i="10"/>
  <c r="F10" i="10"/>
  <c r="F11" i="10"/>
  <c r="F12" i="10"/>
  <c r="F13" i="10"/>
  <c r="F14" i="10"/>
  <c r="F15" i="10"/>
  <c r="F16" i="10"/>
  <c r="F17" i="10"/>
  <c r="F18" i="10"/>
  <c r="F19" i="10"/>
  <c r="F20" i="10"/>
  <c r="F21" i="10"/>
  <c r="F22" i="10"/>
  <c r="F23" i="10"/>
  <c r="F24" i="10"/>
  <c r="F25" i="10"/>
  <c r="F26" i="10"/>
  <c r="F27" i="10"/>
  <c r="F28" i="10"/>
  <c r="F6" i="10"/>
  <c r="D7" i="10"/>
  <c r="D8" i="10"/>
  <c r="D9" i="10"/>
  <c r="D10" i="10"/>
  <c r="D11" i="10"/>
  <c r="D12" i="10"/>
  <c r="D13" i="10"/>
  <c r="D14" i="10"/>
  <c r="D15" i="10"/>
  <c r="D16" i="10"/>
  <c r="D17" i="10"/>
  <c r="D18" i="10"/>
  <c r="D19" i="10"/>
  <c r="D20" i="10"/>
  <c r="D21" i="10"/>
  <c r="D22" i="10"/>
  <c r="D23" i="10"/>
  <c r="D24" i="10"/>
  <c r="D25" i="10"/>
  <c r="D26" i="10"/>
  <c r="D27" i="10"/>
  <c r="D28" i="10"/>
  <c r="D6" i="10"/>
  <c r="D27" i="14" l="1"/>
  <c r="D28" i="14"/>
  <c r="F27" i="14"/>
  <c r="F28" i="14"/>
  <c r="H27" i="14"/>
  <c r="H28" i="14"/>
  <c r="J27" i="14"/>
  <c r="J28" i="14"/>
  <c r="L27" i="14"/>
  <c r="L28" i="14"/>
  <c r="N27" i="14"/>
  <c r="O27" i="14"/>
  <c r="Q27" i="14" s="1"/>
  <c r="R27" i="14" s="1"/>
  <c r="P27" i="14"/>
  <c r="N28" i="14"/>
  <c r="O28" i="14"/>
  <c r="P28" i="14" s="1"/>
  <c r="O27" i="13"/>
  <c r="P27" i="13" s="1"/>
  <c r="L26" i="13"/>
  <c r="L27" i="13"/>
  <c r="L28" i="13"/>
  <c r="J26" i="13"/>
  <c r="J27" i="13"/>
  <c r="J28" i="13"/>
  <c r="H26" i="13"/>
  <c r="H27" i="13"/>
  <c r="H28" i="13"/>
  <c r="F26" i="13"/>
  <c r="F27" i="13"/>
  <c r="F28" i="13"/>
  <c r="D26" i="13"/>
  <c r="D27" i="13"/>
  <c r="D28" i="13"/>
  <c r="H26" i="10"/>
  <c r="H27" i="10"/>
  <c r="H28" i="10"/>
  <c r="J26" i="10"/>
  <c r="J27" i="10"/>
  <c r="J28" i="10"/>
  <c r="L26" i="10"/>
  <c r="L27" i="10"/>
  <c r="L28" i="10"/>
  <c r="N26" i="10"/>
  <c r="O26" i="10"/>
  <c r="Q26" i="10" s="1"/>
  <c r="R26" i="10" s="1"/>
  <c r="N27" i="10"/>
  <c r="O27" i="10"/>
  <c r="P27" i="10" s="1"/>
  <c r="N28" i="10"/>
  <c r="O28" i="10"/>
  <c r="P28" i="10" s="1"/>
  <c r="Q27" i="13" l="1"/>
  <c r="R27" i="13" s="1"/>
  <c r="Q28" i="14"/>
  <c r="R28" i="14" s="1"/>
  <c r="P26" i="10"/>
  <c r="Q27" i="10"/>
  <c r="Q28" i="10"/>
  <c r="R27" i="10" l="1"/>
  <c r="R28" i="10"/>
  <c r="J25" i="13" l="1"/>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L208" i="32" l="1"/>
  <c r="K208" i="32"/>
  <c r="E208" i="32"/>
  <c r="L207" i="32"/>
  <c r="K207" i="32"/>
  <c r="E207" i="32"/>
  <c r="L206" i="32"/>
  <c r="K206" i="32"/>
  <c r="E206" i="32"/>
  <c r="L205" i="32"/>
  <c r="K205" i="32"/>
  <c r="E205" i="32"/>
  <c r="L204" i="32"/>
  <c r="K204" i="32"/>
  <c r="E204" i="32"/>
  <c r="L203" i="32"/>
  <c r="K203" i="32"/>
  <c r="E203" i="32"/>
  <c r="J202" i="32"/>
  <c r="I202" i="32"/>
  <c r="H202" i="32"/>
  <c r="E202" i="32"/>
  <c r="L201" i="32"/>
  <c r="K201" i="32"/>
  <c r="E201" i="32"/>
  <c r="L200" i="32"/>
  <c r="K200" i="32"/>
  <c r="E200" i="32"/>
  <c r="L199" i="32"/>
  <c r="K199" i="32"/>
  <c r="E199" i="32"/>
  <c r="L198" i="32"/>
  <c r="K198" i="32"/>
  <c r="E198" i="32"/>
  <c r="L196" i="32"/>
  <c r="K196" i="32"/>
  <c r="E196" i="32"/>
  <c r="L195" i="32"/>
  <c r="K195" i="32"/>
  <c r="E195" i="32"/>
  <c r="L194" i="32"/>
  <c r="K194" i="32"/>
  <c r="E194" i="32"/>
  <c r="L193" i="32"/>
  <c r="K193" i="32"/>
  <c r="E193" i="32"/>
  <c r="L192" i="32"/>
  <c r="K192" i="32"/>
  <c r="E192" i="32"/>
  <c r="L191" i="32"/>
  <c r="K191" i="32"/>
  <c r="E191" i="32"/>
  <c r="L190" i="32"/>
  <c r="K190" i="32"/>
  <c r="E190" i="32"/>
  <c r="L189" i="32"/>
  <c r="K189" i="32"/>
  <c r="E189" i="32"/>
  <c r="L188" i="32"/>
  <c r="K188" i="32"/>
  <c r="E188" i="32"/>
  <c r="L187" i="32"/>
  <c r="K187" i="32"/>
  <c r="E187" i="32"/>
  <c r="L186" i="32"/>
  <c r="K186" i="32"/>
  <c r="E186" i="32"/>
  <c r="L184" i="32"/>
  <c r="K184" i="32"/>
  <c r="E184" i="32"/>
  <c r="L183" i="32"/>
  <c r="K183" i="32"/>
  <c r="E183" i="32"/>
  <c r="L182" i="32"/>
  <c r="K182" i="32"/>
  <c r="E182" i="32"/>
  <c r="L181" i="32"/>
  <c r="K181" i="32"/>
  <c r="E181" i="32"/>
  <c r="L180" i="32"/>
  <c r="K180" i="32"/>
  <c r="E180" i="32"/>
  <c r="L179" i="32"/>
  <c r="K179" i="32"/>
  <c r="E179" i="32"/>
  <c r="L178" i="32"/>
  <c r="K178" i="32"/>
  <c r="E178" i="32"/>
  <c r="L177" i="32"/>
  <c r="K177" i="32"/>
  <c r="E177" i="32"/>
  <c r="L176" i="32"/>
  <c r="K176" i="32"/>
  <c r="E176" i="32"/>
  <c r="L175" i="32"/>
  <c r="K175" i="32"/>
  <c r="E175" i="32"/>
  <c r="L174" i="32"/>
  <c r="K174" i="32"/>
  <c r="E174" i="32"/>
  <c r="L172" i="32"/>
  <c r="K172" i="32"/>
  <c r="E172" i="32"/>
  <c r="L171" i="32"/>
  <c r="K171" i="32"/>
  <c r="E171" i="32"/>
  <c r="L170" i="32"/>
  <c r="K170" i="32"/>
  <c r="E170" i="32"/>
  <c r="L169" i="32"/>
  <c r="K169" i="32"/>
  <c r="E169" i="32"/>
  <c r="L168" i="32"/>
  <c r="K168" i="32"/>
  <c r="E168" i="32"/>
  <c r="L167" i="32"/>
  <c r="K167" i="32"/>
  <c r="E167" i="32"/>
  <c r="J166" i="32"/>
  <c r="I166" i="32"/>
  <c r="L166" i="32" s="1"/>
  <c r="H166" i="32"/>
  <c r="E166" i="32"/>
  <c r="L165" i="32"/>
  <c r="K165" i="32"/>
  <c r="E165" i="32"/>
  <c r="L164" i="32"/>
  <c r="K164" i="32"/>
  <c r="E164" i="32"/>
  <c r="L163" i="32"/>
  <c r="K163" i="32"/>
  <c r="E163" i="32"/>
  <c r="L162" i="32"/>
  <c r="K162" i="32"/>
  <c r="E162" i="32"/>
  <c r="L160" i="32"/>
  <c r="K160" i="32"/>
  <c r="E160" i="32"/>
  <c r="L159" i="32"/>
  <c r="K159" i="32"/>
  <c r="E159" i="32"/>
  <c r="L158" i="32"/>
  <c r="K158" i="32"/>
  <c r="E158" i="32"/>
  <c r="L157" i="32"/>
  <c r="K157" i="32"/>
  <c r="E157" i="32"/>
  <c r="L156" i="32"/>
  <c r="K156" i="32"/>
  <c r="E156" i="32"/>
  <c r="L155" i="32"/>
  <c r="K155" i="32"/>
  <c r="E155" i="32"/>
  <c r="L154" i="32"/>
  <c r="K154" i="32"/>
  <c r="E154" i="32"/>
  <c r="L153" i="32"/>
  <c r="K153" i="32"/>
  <c r="E153" i="32"/>
  <c r="L152" i="32"/>
  <c r="K152" i="32"/>
  <c r="E152" i="32"/>
  <c r="L151" i="32"/>
  <c r="K151" i="32"/>
  <c r="E151" i="32"/>
  <c r="L150" i="32"/>
  <c r="K150" i="32"/>
  <c r="E150" i="32"/>
  <c r="L148" i="32"/>
  <c r="K148" i="32"/>
  <c r="E148" i="32"/>
  <c r="L147" i="32"/>
  <c r="K147" i="32"/>
  <c r="E147" i="32"/>
  <c r="L146" i="32"/>
  <c r="K146" i="32"/>
  <c r="E146" i="32"/>
  <c r="L145" i="32"/>
  <c r="K145" i="32"/>
  <c r="E145" i="32"/>
  <c r="L144" i="32"/>
  <c r="K144" i="32"/>
  <c r="E144" i="32"/>
  <c r="L143" i="32"/>
  <c r="K143" i="32"/>
  <c r="E143" i="32"/>
  <c r="L142" i="32"/>
  <c r="K142" i="32"/>
  <c r="E142" i="32"/>
  <c r="L141" i="32"/>
  <c r="K141" i="32"/>
  <c r="E141" i="32"/>
  <c r="L140" i="32"/>
  <c r="K140" i="32"/>
  <c r="E140" i="32"/>
  <c r="L139" i="32"/>
  <c r="K139" i="32"/>
  <c r="E139" i="32"/>
  <c r="L138" i="32"/>
  <c r="K138" i="32"/>
  <c r="E138" i="32"/>
  <c r="L136" i="32"/>
  <c r="K136" i="32"/>
  <c r="E136" i="32"/>
  <c r="L135" i="32"/>
  <c r="K135" i="32"/>
  <c r="E135" i="32"/>
  <c r="L134" i="32"/>
  <c r="K134" i="32"/>
  <c r="E134" i="32"/>
  <c r="L133" i="32"/>
  <c r="K133" i="32"/>
  <c r="E133" i="32"/>
  <c r="L132" i="32"/>
  <c r="K132" i="32"/>
  <c r="E132" i="32"/>
  <c r="L131" i="32"/>
  <c r="K131" i="32"/>
  <c r="E131" i="32"/>
  <c r="J130" i="32"/>
  <c r="I130" i="32"/>
  <c r="H130" i="32"/>
  <c r="E130" i="32"/>
  <c r="L129" i="32"/>
  <c r="K129" i="32"/>
  <c r="E129" i="32"/>
  <c r="L128" i="32"/>
  <c r="K128" i="32"/>
  <c r="E128" i="32"/>
  <c r="L127" i="32"/>
  <c r="K127" i="32"/>
  <c r="E127" i="32"/>
  <c r="L126" i="32"/>
  <c r="K126" i="32"/>
  <c r="E126" i="32"/>
  <c r="L124" i="32"/>
  <c r="K124" i="32"/>
  <c r="E124" i="32"/>
  <c r="L123" i="32"/>
  <c r="K123" i="32"/>
  <c r="E123" i="32"/>
  <c r="L122" i="32"/>
  <c r="K122" i="32"/>
  <c r="E122" i="32"/>
  <c r="L121" i="32"/>
  <c r="K121" i="32"/>
  <c r="E121" i="32"/>
  <c r="L120" i="32"/>
  <c r="K120" i="32"/>
  <c r="E120" i="32"/>
  <c r="L119" i="32"/>
  <c r="K119" i="32"/>
  <c r="E119" i="32"/>
  <c r="L118" i="32"/>
  <c r="K118" i="32"/>
  <c r="E118" i="32"/>
  <c r="L117" i="32"/>
  <c r="K117" i="32"/>
  <c r="E117" i="32"/>
  <c r="L116" i="32"/>
  <c r="K116" i="32"/>
  <c r="E116" i="32"/>
  <c r="L115" i="32"/>
  <c r="K115" i="32"/>
  <c r="E115" i="32"/>
  <c r="L114" i="32"/>
  <c r="K114" i="32"/>
  <c r="E114" i="32"/>
  <c r="L112" i="32"/>
  <c r="K112" i="32"/>
  <c r="E112" i="32"/>
  <c r="L111" i="32"/>
  <c r="K111" i="32"/>
  <c r="E111" i="32"/>
  <c r="L110" i="32"/>
  <c r="K110" i="32"/>
  <c r="E110" i="32"/>
  <c r="L109" i="32"/>
  <c r="K109" i="32"/>
  <c r="E109" i="32"/>
  <c r="L108" i="32"/>
  <c r="K108" i="32"/>
  <c r="E108" i="32"/>
  <c r="L107" i="32"/>
  <c r="K107" i="32"/>
  <c r="E107" i="32"/>
  <c r="L106" i="32"/>
  <c r="K106" i="32"/>
  <c r="E106" i="32"/>
  <c r="L105" i="32"/>
  <c r="K105" i="32"/>
  <c r="E105" i="32"/>
  <c r="L104" i="32"/>
  <c r="K104" i="32"/>
  <c r="E104" i="32"/>
  <c r="L103" i="32"/>
  <c r="K103" i="32"/>
  <c r="E103" i="32"/>
  <c r="L102" i="32"/>
  <c r="K102" i="32"/>
  <c r="E102" i="32"/>
  <c r="L100" i="32"/>
  <c r="K100" i="32"/>
  <c r="E100" i="32"/>
  <c r="L99" i="32"/>
  <c r="K99" i="32"/>
  <c r="E99" i="32"/>
  <c r="L98" i="32"/>
  <c r="K98" i="32"/>
  <c r="E98" i="32"/>
  <c r="L97" i="32"/>
  <c r="K97" i="32"/>
  <c r="E97" i="32"/>
  <c r="L96" i="32"/>
  <c r="K96" i="32"/>
  <c r="E96" i="32"/>
  <c r="L95" i="32"/>
  <c r="K95" i="32"/>
  <c r="E95" i="32"/>
  <c r="J94" i="32"/>
  <c r="I94" i="32"/>
  <c r="H94" i="32"/>
  <c r="E94" i="32"/>
  <c r="L93" i="32"/>
  <c r="K93" i="32"/>
  <c r="E93" i="32"/>
  <c r="L92" i="32"/>
  <c r="K92" i="32"/>
  <c r="E92" i="32"/>
  <c r="L91" i="32"/>
  <c r="K91" i="32"/>
  <c r="E91" i="32"/>
  <c r="L90" i="32"/>
  <c r="K90" i="32"/>
  <c r="E90" i="32"/>
  <c r="L88" i="32"/>
  <c r="K88" i="32"/>
  <c r="E88" i="32"/>
  <c r="L87" i="32"/>
  <c r="K87" i="32"/>
  <c r="E87" i="32"/>
  <c r="L86" i="32"/>
  <c r="K86" i="32"/>
  <c r="E86" i="32"/>
  <c r="L85" i="32"/>
  <c r="K85" i="32"/>
  <c r="E85" i="32"/>
  <c r="L84" i="32"/>
  <c r="K84" i="32"/>
  <c r="E84" i="32"/>
  <c r="L83" i="32"/>
  <c r="K83" i="32"/>
  <c r="E83" i="32"/>
  <c r="L82" i="32"/>
  <c r="K82" i="32"/>
  <c r="E82" i="32"/>
  <c r="L81" i="32"/>
  <c r="K81" i="32"/>
  <c r="E81" i="32"/>
  <c r="L80" i="32"/>
  <c r="K80" i="32"/>
  <c r="E80" i="32"/>
  <c r="L79" i="32"/>
  <c r="K79" i="32"/>
  <c r="E79" i="32"/>
  <c r="L78" i="32"/>
  <c r="K78" i="32"/>
  <c r="E78" i="32"/>
  <c r="L76" i="32"/>
  <c r="K76" i="32"/>
  <c r="E76" i="32"/>
  <c r="L75" i="32"/>
  <c r="K75" i="32"/>
  <c r="E75" i="32"/>
  <c r="L74" i="32"/>
  <c r="K74" i="32"/>
  <c r="E74" i="32"/>
  <c r="L73" i="32"/>
  <c r="K73" i="32"/>
  <c r="E73" i="32"/>
  <c r="L72" i="32"/>
  <c r="K72" i="32"/>
  <c r="E72" i="32"/>
  <c r="L71" i="32"/>
  <c r="K71" i="32"/>
  <c r="E71" i="32"/>
  <c r="L70" i="32"/>
  <c r="K70" i="32"/>
  <c r="E70" i="32"/>
  <c r="L69" i="32"/>
  <c r="K69" i="32"/>
  <c r="E69" i="32"/>
  <c r="L68" i="32"/>
  <c r="K68" i="32"/>
  <c r="E68" i="32"/>
  <c r="L67" i="32"/>
  <c r="K67" i="32"/>
  <c r="E67" i="32"/>
  <c r="L66" i="32"/>
  <c r="K66" i="32"/>
  <c r="E66" i="32"/>
  <c r="L64" i="32"/>
  <c r="K64" i="32"/>
  <c r="E64" i="32"/>
  <c r="L63" i="32"/>
  <c r="K63" i="32"/>
  <c r="E63" i="32"/>
  <c r="L62" i="32"/>
  <c r="K62" i="32"/>
  <c r="E62" i="32"/>
  <c r="L61" i="32"/>
  <c r="K61" i="32"/>
  <c r="E61" i="32"/>
  <c r="L60" i="32"/>
  <c r="K60" i="32"/>
  <c r="E60" i="32"/>
  <c r="L59" i="32"/>
  <c r="K59" i="32"/>
  <c r="E59" i="32"/>
  <c r="J58" i="32"/>
  <c r="I58" i="32"/>
  <c r="H58" i="32"/>
  <c r="E58" i="32"/>
  <c r="L57" i="32"/>
  <c r="K57" i="32"/>
  <c r="E57" i="32"/>
  <c r="L56" i="32"/>
  <c r="K56" i="32"/>
  <c r="E56" i="32"/>
  <c r="L55" i="32"/>
  <c r="K55" i="32"/>
  <c r="E55" i="32"/>
  <c r="L54" i="32"/>
  <c r="K54" i="32"/>
  <c r="E54" i="32"/>
  <c r="L52" i="32"/>
  <c r="K52" i="32"/>
  <c r="E52" i="32"/>
  <c r="L51" i="32"/>
  <c r="K51" i="32"/>
  <c r="E51" i="32"/>
  <c r="L50" i="32"/>
  <c r="K50" i="32"/>
  <c r="E50" i="32"/>
  <c r="L49" i="32"/>
  <c r="K49" i="32"/>
  <c r="E49" i="32"/>
  <c r="L48" i="32"/>
  <c r="K48" i="32"/>
  <c r="E48" i="32"/>
  <c r="L47" i="32"/>
  <c r="K47" i="32"/>
  <c r="E47" i="32"/>
  <c r="L46" i="32"/>
  <c r="K46" i="32"/>
  <c r="E46" i="32"/>
  <c r="L45" i="32"/>
  <c r="K45" i="32"/>
  <c r="E45" i="32"/>
  <c r="L44" i="32"/>
  <c r="K44" i="32"/>
  <c r="E44" i="32"/>
  <c r="L43" i="32"/>
  <c r="K43" i="32"/>
  <c r="E43" i="32"/>
  <c r="L42" i="32"/>
  <c r="K42" i="32"/>
  <c r="E42" i="32"/>
  <c r="L40" i="32"/>
  <c r="K40" i="32"/>
  <c r="E40" i="32"/>
  <c r="L39" i="32"/>
  <c r="K39" i="32"/>
  <c r="E39" i="32"/>
  <c r="L38" i="32"/>
  <c r="K38" i="32"/>
  <c r="E38" i="32"/>
  <c r="L37" i="32"/>
  <c r="K37" i="32"/>
  <c r="E37" i="32"/>
  <c r="L36" i="32"/>
  <c r="K36" i="32"/>
  <c r="E36" i="32"/>
  <c r="L35" i="32"/>
  <c r="K35" i="32"/>
  <c r="E35" i="32"/>
  <c r="L34" i="32"/>
  <c r="K34" i="32"/>
  <c r="E34" i="32"/>
  <c r="L33" i="32"/>
  <c r="K33" i="32"/>
  <c r="E33" i="32"/>
  <c r="L32" i="32"/>
  <c r="K32" i="32"/>
  <c r="E32" i="32"/>
  <c r="L31" i="32"/>
  <c r="K31" i="32"/>
  <c r="E31" i="32"/>
  <c r="L30" i="32"/>
  <c r="K30" i="32"/>
  <c r="E30" i="32"/>
  <c r="L28" i="32"/>
  <c r="K28" i="32"/>
  <c r="E28" i="32"/>
  <c r="L27" i="32"/>
  <c r="K27" i="32"/>
  <c r="E27" i="32"/>
  <c r="L26" i="32"/>
  <c r="K26" i="32"/>
  <c r="E26" i="32"/>
  <c r="L25" i="32"/>
  <c r="K25" i="32"/>
  <c r="E25" i="32"/>
  <c r="L24" i="32"/>
  <c r="K24" i="32"/>
  <c r="E24" i="32"/>
  <c r="L23" i="32"/>
  <c r="K23" i="32"/>
  <c r="E23" i="32"/>
  <c r="J22" i="32"/>
  <c r="I22" i="32"/>
  <c r="H22" i="32"/>
  <c r="E22" i="32"/>
  <c r="L21" i="32"/>
  <c r="K21" i="32"/>
  <c r="E21" i="32"/>
  <c r="L20" i="32"/>
  <c r="K20" i="32"/>
  <c r="E20" i="32"/>
  <c r="L19" i="32"/>
  <c r="K19" i="32"/>
  <c r="E19" i="32"/>
  <c r="L18" i="32"/>
  <c r="K18" i="32"/>
  <c r="E18" i="32"/>
  <c r="L16" i="32"/>
  <c r="K16" i="32"/>
  <c r="E16" i="32"/>
  <c r="L15" i="32"/>
  <c r="K15" i="32"/>
  <c r="E15" i="32"/>
  <c r="L14" i="32"/>
  <c r="K14" i="32"/>
  <c r="E14" i="32"/>
  <c r="L13" i="32"/>
  <c r="K13" i="32"/>
  <c r="E13" i="32"/>
  <c r="L12" i="32"/>
  <c r="K12" i="32"/>
  <c r="E12" i="32"/>
  <c r="L11" i="32"/>
  <c r="K11" i="32"/>
  <c r="E11" i="32"/>
  <c r="J10" i="32"/>
  <c r="I10" i="32"/>
  <c r="H10" i="32"/>
  <c r="E10" i="32"/>
  <c r="L9" i="32"/>
  <c r="K9" i="32"/>
  <c r="E9" i="32"/>
  <c r="L8" i="32"/>
  <c r="K8" i="32"/>
  <c r="E8" i="32"/>
  <c r="L7" i="32"/>
  <c r="K7" i="32"/>
  <c r="E7" i="32"/>
  <c r="L6" i="32"/>
  <c r="K6" i="32"/>
  <c r="E6" i="32"/>
  <c r="L208" i="30"/>
  <c r="K208" i="30"/>
  <c r="E208" i="30"/>
  <c r="L207" i="30"/>
  <c r="K207" i="30"/>
  <c r="E207" i="30"/>
  <c r="L206" i="30"/>
  <c r="K206" i="30"/>
  <c r="E206" i="30"/>
  <c r="L205" i="30"/>
  <c r="K205" i="30"/>
  <c r="E205" i="30"/>
  <c r="L204" i="30"/>
  <c r="K204" i="30"/>
  <c r="E204" i="30"/>
  <c r="L203" i="30"/>
  <c r="K203" i="30"/>
  <c r="E203" i="30"/>
  <c r="L202" i="30"/>
  <c r="K202" i="30"/>
  <c r="E202" i="30"/>
  <c r="L201" i="30"/>
  <c r="K201" i="30"/>
  <c r="E201" i="30"/>
  <c r="L200" i="30"/>
  <c r="K200" i="30"/>
  <c r="E200" i="30"/>
  <c r="L199" i="30"/>
  <c r="K199" i="30"/>
  <c r="E199" i="30"/>
  <c r="L198" i="30"/>
  <c r="K198" i="30"/>
  <c r="E198" i="30"/>
  <c r="L196" i="30"/>
  <c r="K196" i="30"/>
  <c r="E196" i="30"/>
  <c r="L195" i="30"/>
  <c r="K195" i="30"/>
  <c r="E195" i="30"/>
  <c r="L194" i="30"/>
  <c r="K194" i="30"/>
  <c r="E194" i="30"/>
  <c r="L193" i="30"/>
  <c r="K193" i="30"/>
  <c r="E193" i="30"/>
  <c r="L192" i="30"/>
  <c r="K192" i="30"/>
  <c r="E192" i="30"/>
  <c r="L191" i="30"/>
  <c r="K191" i="30"/>
  <c r="E191" i="30"/>
  <c r="L190" i="30"/>
  <c r="K190" i="30"/>
  <c r="E190" i="30"/>
  <c r="L189" i="30"/>
  <c r="K189" i="30"/>
  <c r="E189" i="30"/>
  <c r="L188" i="30"/>
  <c r="K188" i="30"/>
  <c r="E188" i="30"/>
  <c r="L187" i="30"/>
  <c r="K187" i="30"/>
  <c r="E187" i="30"/>
  <c r="L186" i="30"/>
  <c r="K186" i="30"/>
  <c r="E186" i="30"/>
  <c r="L184" i="30"/>
  <c r="K184" i="30"/>
  <c r="E184" i="30"/>
  <c r="L183" i="30"/>
  <c r="K183" i="30"/>
  <c r="E183" i="30"/>
  <c r="L182" i="30"/>
  <c r="K182" i="30"/>
  <c r="E182" i="30"/>
  <c r="L181" i="30"/>
  <c r="K181" i="30"/>
  <c r="E181" i="30"/>
  <c r="L180" i="30"/>
  <c r="K180" i="30"/>
  <c r="E180" i="30"/>
  <c r="L179" i="30"/>
  <c r="K179" i="30"/>
  <c r="E179" i="30"/>
  <c r="L178" i="30"/>
  <c r="K178" i="30"/>
  <c r="E178" i="30"/>
  <c r="L177" i="30"/>
  <c r="K177" i="30"/>
  <c r="E177" i="30"/>
  <c r="L176" i="30"/>
  <c r="K176" i="30"/>
  <c r="E176" i="30"/>
  <c r="L175" i="30"/>
  <c r="K175" i="30"/>
  <c r="E175" i="30"/>
  <c r="L174" i="30"/>
  <c r="K174" i="30"/>
  <c r="E174" i="30"/>
  <c r="L172" i="30"/>
  <c r="K172" i="30"/>
  <c r="E172" i="30"/>
  <c r="L171" i="30"/>
  <c r="K171" i="30"/>
  <c r="E171" i="30"/>
  <c r="L170" i="30"/>
  <c r="K170" i="30"/>
  <c r="E170" i="30"/>
  <c r="L169" i="30"/>
  <c r="K169" i="30"/>
  <c r="E169" i="30"/>
  <c r="L168" i="30"/>
  <c r="K168" i="30"/>
  <c r="E168" i="30"/>
  <c r="L167" i="30"/>
  <c r="K167" i="30"/>
  <c r="E167" i="30"/>
  <c r="L166" i="30"/>
  <c r="K166" i="30"/>
  <c r="E166" i="30"/>
  <c r="L165" i="30"/>
  <c r="K165" i="30"/>
  <c r="E165" i="30"/>
  <c r="L164" i="30"/>
  <c r="K164" i="30"/>
  <c r="E164" i="30"/>
  <c r="L163" i="30"/>
  <c r="K163" i="30"/>
  <c r="E163" i="30"/>
  <c r="L162" i="30"/>
  <c r="K162" i="30"/>
  <c r="E162" i="30"/>
  <c r="L160" i="30"/>
  <c r="K160" i="30"/>
  <c r="E160" i="30"/>
  <c r="L159" i="30"/>
  <c r="K159" i="30"/>
  <c r="E159" i="30"/>
  <c r="L158" i="30"/>
  <c r="K158" i="30"/>
  <c r="E158" i="30"/>
  <c r="L157" i="30"/>
  <c r="K157" i="30"/>
  <c r="E157" i="30"/>
  <c r="L156" i="30"/>
  <c r="K156" i="30"/>
  <c r="E156" i="30"/>
  <c r="L155" i="30"/>
  <c r="K155" i="30"/>
  <c r="E155" i="30"/>
  <c r="L154" i="30"/>
  <c r="K154" i="30"/>
  <c r="E154" i="30"/>
  <c r="L153" i="30"/>
  <c r="K153" i="30"/>
  <c r="E153" i="30"/>
  <c r="L152" i="30"/>
  <c r="K152" i="30"/>
  <c r="E152" i="30"/>
  <c r="L151" i="30"/>
  <c r="K151" i="30"/>
  <c r="E151" i="30"/>
  <c r="L150" i="30"/>
  <c r="K150" i="30"/>
  <c r="E150" i="30"/>
  <c r="L148" i="30"/>
  <c r="K148" i="30"/>
  <c r="E148" i="30"/>
  <c r="L147" i="30"/>
  <c r="K147" i="30"/>
  <c r="E147" i="30"/>
  <c r="L146" i="30"/>
  <c r="K146" i="30"/>
  <c r="E146" i="30"/>
  <c r="L145" i="30"/>
  <c r="K145" i="30"/>
  <c r="E145" i="30"/>
  <c r="L144" i="30"/>
  <c r="K144" i="30"/>
  <c r="E144" i="30"/>
  <c r="L143" i="30"/>
  <c r="K143" i="30"/>
  <c r="E143" i="30"/>
  <c r="L142" i="30"/>
  <c r="K142" i="30"/>
  <c r="E142" i="30"/>
  <c r="L141" i="30"/>
  <c r="K141" i="30"/>
  <c r="E141" i="30"/>
  <c r="L140" i="30"/>
  <c r="K140" i="30"/>
  <c r="E140" i="30"/>
  <c r="L139" i="30"/>
  <c r="K139" i="30"/>
  <c r="E139" i="30"/>
  <c r="L138" i="30"/>
  <c r="K138" i="30"/>
  <c r="E138" i="30"/>
  <c r="L136" i="30"/>
  <c r="K136" i="30"/>
  <c r="E136" i="30"/>
  <c r="L135" i="30"/>
  <c r="K135" i="30"/>
  <c r="E135" i="30"/>
  <c r="L134" i="30"/>
  <c r="K134" i="30"/>
  <c r="E134" i="30"/>
  <c r="L133" i="30"/>
  <c r="K133" i="30"/>
  <c r="E133" i="30"/>
  <c r="L132" i="30"/>
  <c r="K132" i="30"/>
  <c r="E132" i="30"/>
  <c r="L131" i="30"/>
  <c r="K131" i="30"/>
  <c r="E131" i="30"/>
  <c r="L130" i="30"/>
  <c r="K130" i="30"/>
  <c r="E130" i="30"/>
  <c r="L129" i="30"/>
  <c r="K129" i="30"/>
  <c r="E129" i="30"/>
  <c r="L128" i="30"/>
  <c r="K128" i="30"/>
  <c r="E128" i="30"/>
  <c r="L127" i="30"/>
  <c r="K127" i="30"/>
  <c r="E127" i="30"/>
  <c r="L126" i="30"/>
  <c r="K126" i="30"/>
  <c r="E126" i="30"/>
  <c r="L124" i="30"/>
  <c r="K124" i="30"/>
  <c r="E124" i="30"/>
  <c r="L123" i="30"/>
  <c r="K123" i="30"/>
  <c r="E123" i="30"/>
  <c r="L122" i="30"/>
  <c r="K122" i="30"/>
  <c r="E122" i="30"/>
  <c r="L121" i="30"/>
  <c r="K121" i="30"/>
  <c r="E121" i="30"/>
  <c r="L120" i="30"/>
  <c r="K120" i="30"/>
  <c r="E120" i="30"/>
  <c r="L119" i="30"/>
  <c r="K119" i="30"/>
  <c r="E119" i="30"/>
  <c r="L118" i="30"/>
  <c r="K118" i="30"/>
  <c r="E118" i="30"/>
  <c r="L117" i="30"/>
  <c r="K117" i="30"/>
  <c r="E117" i="30"/>
  <c r="L116" i="30"/>
  <c r="K116" i="30"/>
  <c r="E116" i="30"/>
  <c r="L115" i="30"/>
  <c r="K115" i="30"/>
  <c r="E115" i="30"/>
  <c r="L114" i="30"/>
  <c r="K114" i="30"/>
  <c r="E114" i="30"/>
  <c r="L112" i="30"/>
  <c r="K112" i="30"/>
  <c r="E112" i="30"/>
  <c r="L111" i="30"/>
  <c r="K111" i="30"/>
  <c r="E111" i="30"/>
  <c r="L110" i="30"/>
  <c r="K110" i="30"/>
  <c r="E110" i="30"/>
  <c r="L109" i="30"/>
  <c r="K109" i="30"/>
  <c r="E109" i="30"/>
  <c r="L108" i="30"/>
  <c r="K108" i="30"/>
  <c r="E108" i="30"/>
  <c r="L107" i="30"/>
  <c r="K107" i="30"/>
  <c r="E107" i="30"/>
  <c r="L106" i="30"/>
  <c r="K106" i="30"/>
  <c r="E106" i="30"/>
  <c r="L105" i="30"/>
  <c r="K105" i="30"/>
  <c r="E105" i="30"/>
  <c r="L104" i="30"/>
  <c r="K104" i="30"/>
  <c r="E104" i="30"/>
  <c r="L103" i="30"/>
  <c r="K103" i="30"/>
  <c r="E103" i="30"/>
  <c r="L102" i="30"/>
  <c r="K102" i="30"/>
  <c r="E102" i="30"/>
  <c r="L100" i="30"/>
  <c r="K100" i="30"/>
  <c r="E100" i="30"/>
  <c r="L99" i="30"/>
  <c r="K99" i="30"/>
  <c r="E99" i="30"/>
  <c r="L98" i="30"/>
  <c r="K98" i="30"/>
  <c r="E98" i="30"/>
  <c r="L97" i="30"/>
  <c r="K97" i="30"/>
  <c r="E97" i="30"/>
  <c r="L96" i="30"/>
  <c r="K96" i="30"/>
  <c r="E96" i="30"/>
  <c r="L95" i="30"/>
  <c r="K95" i="30"/>
  <c r="E95" i="30"/>
  <c r="L94" i="30"/>
  <c r="K94" i="30"/>
  <c r="E94" i="30"/>
  <c r="L93" i="30"/>
  <c r="K93" i="30"/>
  <c r="E93" i="30"/>
  <c r="L92" i="30"/>
  <c r="K92" i="30"/>
  <c r="E92" i="30"/>
  <c r="L91" i="30"/>
  <c r="K91" i="30"/>
  <c r="E91" i="30"/>
  <c r="L90" i="30"/>
  <c r="K90" i="30"/>
  <c r="E90" i="30"/>
  <c r="L88" i="30"/>
  <c r="K88" i="30"/>
  <c r="E88" i="30"/>
  <c r="L87" i="30"/>
  <c r="K87" i="30"/>
  <c r="E87" i="30"/>
  <c r="L86" i="30"/>
  <c r="K86" i="30"/>
  <c r="E86" i="30"/>
  <c r="L85" i="30"/>
  <c r="K85" i="30"/>
  <c r="E85" i="30"/>
  <c r="L84" i="30"/>
  <c r="K84" i="30"/>
  <c r="E84" i="30"/>
  <c r="L83" i="30"/>
  <c r="K83" i="30"/>
  <c r="E83" i="30"/>
  <c r="L82" i="30"/>
  <c r="K82" i="30"/>
  <c r="E82" i="30"/>
  <c r="L81" i="30"/>
  <c r="K81" i="30"/>
  <c r="E81" i="30"/>
  <c r="L80" i="30"/>
  <c r="K80" i="30"/>
  <c r="E80" i="30"/>
  <c r="L79" i="30"/>
  <c r="K79" i="30"/>
  <c r="E79" i="30"/>
  <c r="L78" i="30"/>
  <c r="K78" i="30"/>
  <c r="E78" i="30"/>
  <c r="L76" i="30"/>
  <c r="K76" i="30"/>
  <c r="E76" i="30"/>
  <c r="L75" i="30"/>
  <c r="K75" i="30"/>
  <c r="E75" i="30"/>
  <c r="L74" i="30"/>
  <c r="K74" i="30"/>
  <c r="E74" i="30"/>
  <c r="L73" i="30"/>
  <c r="K73" i="30"/>
  <c r="E73" i="30"/>
  <c r="L72" i="30"/>
  <c r="K72" i="30"/>
  <c r="E72" i="30"/>
  <c r="L71" i="30"/>
  <c r="K71" i="30"/>
  <c r="E71" i="30"/>
  <c r="L70" i="30"/>
  <c r="K70" i="30"/>
  <c r="E70" i="30"/>
  <c r="L69" i="30"/>
  <c r="K69" i="30"/>
  <c r="E69" i="30"/>
  <c r="L68" i="30"/>
  <c r="K68" i="30"/>
  <c r="E68" i="30"/>
  <c r="L67" i="30"/>
  <c r="K67" i="30"/>
  <c r="E67" i="30"/>
  <c r="L66" i="30"/>
  <c r="K66" i="30"/>
  <c r="E66" i="30"/>
  <c r="L64" i="30"/>
  <c r="K64" i="30"/>
  <c r="E64" i="30"/>
  <c r="L63" i="30"/>
  <c r="K63" i="30"/>
  <c r="E63" i="30"/>
  <c r="L62" i="30"/>
  <c r="K62" i="30"/>
  <c r="E62" i="30"/>
  <c r="L61" i="30"/>
  <c r="K61" i="30"/>
  <c r="E61" i="30"/>
  <c r="L60" i="30"/>
  <c r="K60" i="30"/>
  <c r="E60" i="30"/>
  <c r="L59" i="30"/>
  <c r="K59" i="30"/>
  <c r="E59" i="30"/>
  <c r="L58" i="30"/>
  <c r="K58" i="30"/>
  <c r="E58" i="30"/>
  <c r="L57" i="30"/>
  <c r="K57" i="30"/>
  <c r="E57" i="30"/>
  <c r="L56" i="30"/>
  <c r="K56" i="30"/>
  <c r="E56" i="30"/>
  <c r="L55" i="30"/>
  <c r="K55" i="30"/>
  <c r="E55" i="30"/>
  <c r="L54" i="30"/>
  <c r="K54" i="30"/>
  <c r="E54" i="30"/>
  <c r="L52" i="30"/>
  <c r="K52" i="30"/>
  <c r="E52" i="30"/>
  <c r="L51" i="30"/>
  <c r="K51" i="30"/>
  <c r="E51" i="30"/>
  <c r="L50" i="30"/>
  <c r="K50" i="30"/>
  <c r="E50" i="30"/>
  <c r="L49" i="30"/>
  <c r="K49" i="30"/>
  <c r="E49" i="30"/>
  <c r="L48" i="30"/>
  <c r="K48" i="30"/>
  <c r="E48" i="30"/>
  <c r="L47" i="30"/>
  <c r="K47" i="30"/>
  <c r="E47" i="30"/>
  <c r="L46" i="30"/>
  <c r="K46" i="30"/>
  <c r="E46" i="30"/>
  <c r="L45" i="30"/>
  <c r="K45" i="30"/>
  <c r="E45" i="30"/>
  <c r="L44" i="30"/>
  <c r="K44" i="30"/>
  <c r="E44" i="30"/>
  <c r="L43" i="30"/>
  <c r="K43" i="30"/>
  <c r="E43" i="30"/>
  <c r="L42" i="30"/>
  <c r="K42" i="30"/>
  <c r="E42" i="30"/>
  <c r="L40" i="30"/>
  <c r="K40" i="30"/>
  <c r="E40" i="30"/>
  <c r="L39" i="30"/>
  <c r="K39" i="30"/>
  <c r="E39" i="30"/>
  <c r="L38" i="30"/>
  <c r="K38" i="30"/>
  <c r="E38" i="30"/>
  <c r="L37" i="30"/>
  <c r="K37" i="30"/>
  <c r="E37" i="30"/>
  <c r="L36" i="30"/>
  <c r="K36" i="30"/>
  <c r="E36" i="30"/>
  <c r="L35" i="30"/>
  <c r="K35" i="30"/>
  <c r="E35" i="30"/>
  <c r="L34" i="30"/>
  <c r="K34" i="30"/>
  <c r="E34" i="30"/>
  <c r="L33" i="30"/>
  <c r="K33" i="30"/>
  <c r="E33" i="30"/>
  <c r="L32" i="30"/>
  <c r="K32" i="30"/>
  <c r="E32" i="30"/>
  <c r="L31" i="30"/>
  <c r="K31" i="30"/>
  <c r="E31" i="30"/>
  <c r="L30" i="30"/>
  <c r="K30" i="30"/>
  <c r="E30" i="30"/>
  <c r="L28" i="30"/>
  <c r="K28" i="30"/>
  <c r="E28" i="30"/>
  <c r="L27" i="30"/>
  <c r="K27" i="30"/>
  <c r="E27" i="30"/>
  <c r="L26" i="30"/>
  <c r="K26" i="30"/>
  <c r="E26" i="30"/>
  <c r="L25" i="30"/>
  <c r="K25" i="30"/>
  <c r="E25" i="30"/>
  <c r="L24" i="30"/>
  <c r="K24" i="30"/>
  <c r="E24" i="30"/>
  <c r="L23" i="30"/>
  <c r="K23" i="30"/>
  <c r="E23" i="30"/>
  <c r="L22" i="30"/>
  <c r="K22" i="30"/>
  <c r="E22" i="30"/>
  <c r="L21" i="30"/>
  <c r="K21" i="30"/>
  <c r="E21" i="30"/>
  <c r="L20" i="30"/>
  <c r="K20" i="30"/>
  <c r="E20" i="30"/>
  <c r="L19" i="30"/>
  <c r="K19" i="30"/>
  <c r="E19" i="30"/>
  <c r="L18" i="30"/>
  <c r="K18" i="30"/>
  <c r="E18" i="30"/>
  <c r="L16" i="30"/>
  <c r="K16" i="30"/>
  <c r="E16" i="30"/>
  <c r="L15" i="30"/>
  <c r="K15" i="30"/>
  <c r="E15" i="30"/>
  <c r="L14" i="30"/>
  <c r="K14" i="30"/>
  <c r="E14" i="30"/>
  <c r="L13" i="30"/>
  <c r="K13" i="30"/>
  <c r="E13" i="30"/>
  <c r="L12" i="30"/>
  <c r="K12" i="30"/>
  <c r="E12" i="30"/>
  <c r="L11" i="30"/>
  <c r="K11" i="30"/>
  <c r="E11" i="30"/>
  <c r="L10" i="30"/>
  <c r="K10" i="30"/>
  <c r="E10" i="30"/>
  <c r="L9" i="30"/>
  <c r="K9" i="30"/>
  <c r="E9" i="30"/>
  <c r="L8" i="30"/>
  <c r="K8" i="30"/>
  <c r="E8" i="30"/>
  <c r="L7" i="30"/>
  <c r="K7" i="30"/>
  <c r="E7" i="30"/>
  <c r="L6" i="30"/>
  <c r="K6" i="30"/>
  <c r="E6" i="30"/>
  <c r="L208" i="5"/>
  <c r="K208" i="5"/>
  <c r="E208" i="5"/>
  <c r="L207" i="5"/>
  <c r="K207" i="5"/>
  <c r="E207" i="5"/>
  <c r="L206" i="5"/>
  <c r="K206" i="5"/>
  <c r="E206" i="5"/>
  <c r="L205" i="5"/>
  <c r="K205" i="5"/>
  <c r="E205" i="5"/>
  <c r="L204" i="5"/>
  <c r="K204" i="5"/>
  <c r="E204" i="5"/>
  <c r="L203" i="5"/>
  <c r="K203" i="5"/>
  <c r="E203" i="5"/>
  <c r="L202" i="5"/>
  <c r="K202" i="5"/>
  <c r="E202" i="5"/>
  <c r="L201" i="5"/>
  <c r="K201" i="5"/>
  <c r="E201" i="5"/>
  <c r="L200" i="5"/>
  <c r="K200" i="5"/>
  <c r="E200" i="5"/>
  <c r="L199" i="5"/>
  <c r="K199" i="5"/>
  <c r="E199" i="5"/>
  <c r="L198" i="5"/>
  <c r="K198" i="5"/>
  <c r="E198" i="5"/>
  <c r="L196" i="5"/>
  <c r="K196" i="5"/>
  <c r="E196" i="5"/>
  <c r="L195" i="5"/>
  <c r="K195" i="5"/>
  <c r="E195" i="5"/>
  <c r="L194" i="5"/>
  <c r="K194" i="5"/>
  <c r="E194" i="5"/>
  <c r="L193" i="5"/>
  <c r="K193" i="5"/>
  <c r="E193" i="5"/>
  <c r="L192" i="5"/>
  <c r="K192" i="5"/>
  <c r="E192" i="5"/>
  <c r="L191" i="5"/>
  <c r="K191" i="5"/>
  <c r="E191" i="5"/>
  <c r="L190" i="5"/>
  <c r="K190" i="5"/>
  <c r="E190" i="5"/>
  <c r="L189" i="5"/>
  <c r="K189" i="5"/>
  <c r="E189" i="5"/>
  <c r="L188" i="5"/>
  <c r="K188" i="5"/>
  <c r="E188" i="5"/>
  <c r="L187" i="5"/>
  <c r="K187" i="5"/>
  <c r="E187" i="5"/>
  <c r="L186" i="5"/>
  <c r="K186" i="5"/>
  <c r="E186" i="5"/>
  <c r="L184" i="5"/>
  <c r="K184" i="5"/>
  <c r="E184" i="5"/>
  <c r="L183" i="5"/>
  <c r="K183" i="5"/>
  <c r="E183" i="5"/>
  <c r="L182" i="5"/>
  <c r="K182" i="5"/>
  <c r="E182" i="5"/>
  <c r="L181" i="5"/>
  <c r="K181" i="5"/>
  <c r="E181" i="5"/>
  <c r="L180" i="5"/>
  <c r="K180" i="5"/>
  <c r="E180" i="5"/>
  <c r="L179" i="5"/>
  <c r="K179" i="5"/>
  <c r="E179" i="5"/>
  <c r="L178" i="5"/>
  <c r="K178" i="5"/>
  <c r="E178" i="5"/>
  <c r="L177" i="5"/>
  <c r="K177" i="5"/>
  <c r="E177" i="5"/>
  <c r="L176" i="5"/>
  <c r="K176" i="5"/>
  <c r="E176" i="5"/>
  <c r="L175" i="5"/>
  <c r="K175" i="5"/>
  <c r="E175" i="5"/>
  <c r="L174" i="5"/>
  <c r="K174" i="5"/>
  <c r="E174" i="5"/>
  <c r="L172" i="5"/>
  <c r="K172" i="5"/>
  <c r="E172" i="5"/>
  <c r="L171" i="5"/>
  <c r="K171" i="5"/>
  <c r="E171" i="5"/>
  <c r="L170" i="5"/>
  <c r="K170" i="5"/>
  <c r="E170" i="5"/>
  <c r="L169" i="5"/>
  <c r="K169" i="5"/>
  <c r="E169" i="5"/>
  <c r="L168" i="5"/>
  <c r="K168" i="5"/>
  <c r="E168" i="5"/>
  <c r="L167" i="5"/>
  <c r="K167" i="5"/>
  <c r="E167" i="5"/>
  <c r="L166" i="5"/>
  <c r="K166" i="5"/>
  <c r="E166" i="5"/>
  <c r="L165" i="5"/>
  <c r="K165" i="5"/>
  <c r="E165" i="5"/>
  <c r="L164" i="5"/>
  <c r="K164" i="5"/>
  <c r="E164" i="5"/>
  <c r="L163" i="5"/>
  <c r="K163" i="5"/>
  <c r="E163" i="5"/>
  <c r="L162" i="5"/>
  <c r="K162" i="5"/>
  <c r="E162" i="5"/>
  <c r="L160" i="5"/>
  <c r="K160" i="5"/>
  <c r="E160" i="5"/>
  <c r="L159" i="5"/>
  <c r="K159" i="5"/>
  <c r="E159" i="5"/>
  <c r="L158" i="5"/>
  <c r="K158" i="5"/>
  <c r="E158" i="5"/>
  <c r="L157" i="5"/>
  <c r="K157" i="5"/>
  <c r="E157" i="5"/>
  <c r="L156" i="5"/>
  <c r="K156" i="5"/>
  <c r="E156" i="5"/>
  <c r="L155" i="5"/>
  <c r="K155" i="5"/>
  <c r="E155" i="5"/>
  <c r="L154" i="5"/>
  <c r="K154" i="5"/>
  <c r="E154" i="5"/>
  <c r="L153" i="5"/>
  <c r="K153" i="5"/>
  <c r="E153" i="5"/>
  <c r="L152" i="5"/>
  <c r="K152" i="5"/>
  <c r="E152" i="5"/>
  <c r="L151" i="5"/>
  <c r="K151" i="5"/>
  <c r="E151" i="5"/>
  <c r="L150" i="5"/>
  <c r="K150" i="5"/>
  <c r="E150" i="5"/>
  <c r="L148" i="5"/>
  <c r="K148" i="5"/>
  <c r="E148" i="5"/>
  <c r="L147" i="5"/>
  <c r="K147" i="5"/>
  <c r="E147" i="5"/>
  <c r="L146" i="5"/>
  <c r="K146" i="5"/>
  <c r="E146" i="5"/>
  <c r="L145" i="5"/>
  <c r="K145" i="5"/>
  <c r="E145" i="5"/>
  <c r="L144" i="5"/>
  <c r="K144" i="5"/>
  <c r="E144" i="5"/>
  <c r="L143" i="5"/>
  <c r="K143" i="5"/>
  <c r="E143" i="5"/>
  <c r="L142" i="5"/>
  <c r="K142" i="5"/>
  <c r="E142" i="5"/>
  <c r="L141" i="5"/>
  <c r="K141" i="5"/>
  <c r="E141" i="5"/>
  <c r="L140" i="5"/>
  <c r="K140" i="5"/>
  <c r="E140" i="5"/>
  <c r="L139" i="5"/>
  <c r="K139" i="5"/>
  <c r="E139" i="5"/>
  <c r="L138" i="5"/>
  <c r="K138" i="5"/>
  <c r="E138" i="5"/>
  <c r="L136" i="5"/>
  <c r="K136" i="5"/>
  <c r="E136" i="5"/>
  <c r="L135" i="5"/>
  <c r="K135" i="5"/>
  <c r="E135" i="5"/>
  <c r="L134" i="5"/>
  <c r="K134" i="5"/>
  <c r="E134" i="5"/>
  <c r="L133" i="5"/>
  <c r="K133" i="5"/>
  <c r="E133" i="5"/>
  <c r="L132" i="5"/>
  <c r="K132" i="5"/>
  <c r="E132" i="5"/>
  <c r="L131" i="5"/>
  <c r="K131" i="5"/>
  <c r="E131" i="5"/>
  <c r="L130" i="5"/>
  <c r="K130" i="5"/>
  <c r="E130" i="5"/>
  <c r="L129" i="5"/>
  <c r="K129" i="5"/>
  <c r="E129" i="5"/>
  <c r="L128" i="5"/>
  <c r="K128" i="5"/>
  <c r="E128" i="5"/>
  <c r="L127" i="5"/>
  <c r="K127" i="5"/>
  <c r="E127" i="5"/>
  <c r="L126" i="5"/>
  <c r="K126" i="5"/>
  <c r="E126" i="5"/>
  <c r="L124" i="5"/>
  <c r="K124" i="5"/>
  <c r="E124" i="5"/>
  <c r="L123" i="5"/>
  <c r="K123" i="5"/>
  <c r="E123" i="5"/>
  <c r="L122" i="5"/>
  <c r="K122" i="5"/>
  <c r="E122" i="5"/>
  <c r="L121" i="5"/>
  <c r="K121" i="5"/>
  <c r="E121" i="5"/>
  <c r="L120" i="5"/>
  <c r="K120" i="5"/>
  <c r="E120" i="5"/>
  <c r="L119" i="5"/>
  <c r="K119" i="5"/>
  <c r="E119" i="5"/>
  <c r="L118" i="5"/>
  <c r="K118" i="5"/>
  <c r="E118" i="5"/>
  <c r="L117" i="5"/>
  <c r="K117" i="5"/>
  <c r="E117" i="5"/>
  <c r="L116" i="5"/>
  <c r="K116" i="5"/>
  <c r="E116" i="5"/>
  <c r="L115" i="5"/>
  <c r="K115" i="5"/>
  <c r="E115" i="5"/>
  <c r="L114" i="5"/>
  <c r="K114" i="5"/>
  <c r="E114" i="5"/>
  <c r="L112" i="5"/>
  <c r="K112" i="5"/>
  <c r="E112" i="5"/>
  <c r="L111" i="5"/>
  <c r="K111" i="5"/>
  <c r="E111" i="5"/>
  <c r="L110" i="5"/>
  <c r="K110" i="5"/>
  <c r="E110" i="5"/>
  <c r="L109" i="5"/>
  <c r="K109" i="5"/>
  <c r="E109" i="5"/>
  <c r="L108" i="5"/>
  <c r="K108" i="5"/>
  <c r="E108" i="5"/>
  <c r="L107" i="5"/>
  <c r="K107" i="5"/>
  <c r="E107" i="5"/>
  <c r="L106" i="5"/>
  <c r="K106" i="5"/>
  <c r="E106" i="5"/>
  <c r="L105" i="5"/>
  <c r="K105" i="5"/>
  <c r="E105" i="5"/>
  <c r="L104" i="5"/>
  <c r="K104" i="5"/>
  <c r="E104" i="5"/>
  <c r="L103" i="5"/>
  <c r="K103" i="5"/>
  <c r="E103" i="5"/>
  <c r="L102" i="5"/>
  <c r="K102" i="5"/>
  <c r="E102" i="5"/>
  <c r="L100" i="5"/>
  <c r="K100" i="5"/>
  <c r="E100" i="5"/>
  <c r="L99" i="5"/>
  <c r="K99" i="5"/>
  <c r="E99" i="5"/>
  <c r="L98" i="5"/>
  <c r="K98" i="5"/>
  <c r="E98" i="5"/>
  <c r="L97" i="5"/>
  <c r="K97" i="5"/>
  <c r="E97" i="5"/>
  <c r="L96" i="5"/>
  <c r="K96" i="5"/>
  <c r="E96" i="5"/>
  <c r="L95" i="5"/>
  <c r="K95" i="5"/>
  <c r="E95" i="5"/>
  <c r="L94" i="5"/>
  <c r="K94" i="5"/>
  <c r="E94" i="5"/>
  <c r="L93" i="5"/>
  <c r="K93" i="5"/>
  <c r="E93" i="5"/>
  <c r="L92" i="5"/>
  <c r="K92" i="5"/>
  <c r="E92" i="5"/>
  <c r="L91" i="5"/>
  <c r="K91" i="5"/>
  <c r="E91" i="5"/>
  <c r="L90" i="5"/>
  <c r="K90" i="5"/>
  <c r="E90" i="5"/>
  <c r="L88" i="5"/>
  <c r="K88" i="5"/>
  <c r="E88" i="5"/>
  <c r="L87" i="5"/>
  <c r="K87" i="5"/>
  <c r="E87" i="5"/>
  <c r="L86" i="5"/>
  <c r="K86" i="5"/>
  <c r="E86" i="5"/>
  <c r="L85" i="5"/>
  <c r="K85" i="5"/>
  <c r="E85" i="5"/>
  <c r="L84" i="5"/>
  <c r="K84" i="5"/>
  <c r="E84" i="5"/>
  <c r="L83" i="5"/>
  <c r="K83" i="5"/>
  <c r="E83" i="5"/>
  <c r="L82" i="5"/>
  <c r="K82" i="5"/>
  <c r="E82" i="5"/>
  <c r="L81" i="5"/>
  <c r="K81" i="5"/>
  <c r="E81" i="5"/>
  <c r="L80" i="5"/>
  <c r="K80" i="5"/>
  <c r="E80" i="5"/>
  <c r="L79" i="5"/>
  <c r="K79" i="5"/>
  <c r="E79" i="5"/>
  <c r="L78" i="5"/>
  <c r="K78" i="5"/>
  <c r="E78" i="5"/>
  <c r="L76" i="5"/>
  <c r="K76" i="5"/>
  <c r="E76" i="5"/>
  <c r="L75" i="5"/>
  <c r="K75" i="5"/>
  <c r="E75" i="5"/>
  <c r="L74" i="5"/>
  <c r="K74" i="5"/>
  <c r="E74" i="5"/>
  <c r="L73" i="5"/>
  <c r="K73" i="5"/>
  <c r="E73" i="5"/>
  <c r="L72" i="5"/>
  <c r="K72" i="5"/>
  <c r="E72" i="5"/>
  <c r="L71" i="5"/>
  <c r="K71" i="5"/>
  <c r="E71" i="5"/>
  <c r="L70" i="5"/>
  <c r="K70" i="5"/>
  <c r="E70" i="5"/>
  <c r="L69" i="5"/>
  <c r="K69" i="5"/>
  <c r="E69" i="5"/>
  <c r="L68" i="5"/>
  <c r="K68" i="5"/>
  <c r="E68" i="5"/>
  <c r="L67" i="5"/>
  <c r="K67" i="5"/>
  <c r="E67" i="5"/>
  <c r="L66" i="5"/>
  <c r="K66" i="5"/>
  <c r="E66" i="5"/>
  <c r="L64" i="5"/>
  <c r="K64" i="5"/>
  <c r="E64" i="5"/>
  <c r="L63" i="5"/>
  <c r="K63" i="5"/>
  <c r="E63" i="5"/>
  <c r="L62" i="5"/>
  <c r="K62" i="5"/>
  <c r="E62" i="5"/>
  <c r="L61" i="5"/>
  <c r="K61" i="5"/>
  <c r="E61" i="5"/>
  <c r="L60" i="5"/>
  <c r="K60" i="5"/>
  <c r="E60" i="5"/>
  <c r="L59" i="5"/>
  <c r="K59" i="5"/>
  <c r="E59" i="5"/>
  <c r="L58" i="5"/>
  <c r="K58" i="5"/>
  <c r="E58" i="5"/>
  <c r="L57" i="5"/>
  <c r="K57" i="5"/>
  <c r="E57" i="5"/>
  <c r="L56" i="5"/>
  <c r="K56" i="5"/>
  <c r="E56" i="5"/>
  <c r="L55" i="5"/>
  <c r="K55" i="5"/>
  <c r="E55" i="5"/>
  <c r="L54" i="5"/>
  <c r="K54" i="5"/>
  <c r="E54" i="5"/>
  <c r="L52" i="5"/>
  <c r="K52" i="5"/>
  <c r="E52" i="5"/>
  <c r="L51" i="5"/>
  <c r="K51" i="5"/>
  <c r="E51" i="5"/>
  <c r="L50" i="5"/>
  <c r="K50" i="5"/>
  <c r="E50" i="5"/>
  <c r="L49" i="5"/>
  <c r="K49" i="5"/>
  <c r="E49" i="5"/>
  <c r="L48" i="5"/>
  <c r="K48" i="5"/>
  <c r="E48" i="5"/>
  <c r="L47" i="5"/>
  <c r="K47" i="5"/>
  <c r="E47" i="5"/>
  <c r="L46" i="5"/>
  <c r="K46" i="5"/>
  <c r="E46" i="5"/>
  <c r="L45" i="5"/>
  <c r="K45" i="5"/>
  <c r="E45" i="5"/>
  <c r="L44" i="5"/>
  <c r="K44" i="5"/>
  <c r="E44" i="5"/>
  <c r="L43" i="5"/>
  <c r="K43" i="5"/>
  <c r="E43" i="5"/>
  <c r="L42" i="5"/>
  <c r="K42" i="5"/>
  <c r="E42" i="5"/>
  <c r="L40" i="5"/>
  <c r="K40" i="5"/>
  <c r="E40" i="5"/>
  <c r="L39" i="5"/>
  <c r="K39" i="5"/>
  <c r="E39" i="5"/>
  <c r="L38" i="5"/>
  <c r="K38" i="5"/>
  <c r="E38" i="5"/>
  <c r="L37" i="5"/>
  <c r="K37" i="5"/>
  <c r="E37" i="5"/>
  <c r="L36" i="5"/>
  <c r="K36" i="5"/>
  <c r="E36" i="5"/>
  <c r="L35" i="5"/>
  <c r="K35" i="5"/>
  <c r="E35" i="5"/>
  <c r="L34" i="5"/>
  <c r="K34" i="5"/>
  <c r="E34" i="5"/>
  <c r="L33" i="5"/>
  <c r="K33" i="5"/>
  <c r="E33" i="5"/>
  <c r="L32" i="5"/>
  <c r="K32" i="5"/>
  <c r="E32" i="5"/>
  <c r="L31" i="5"/>
  <c r="K31" i="5"/>
  <c r="E31" i="5"/>
  <c r="L30" i="5"/>
  <c r="K30" i="5"/>
  <c r="E30" i="5"/>
  <c r="L28" i="5"/>
  <c r="K28" i="5"/>
  <c r="E28" i="5"/>
  <c r="L27" i="5"/>
  <c r="K27" i="5"/>
  <c r="E27" i="5"/>
  <c r="L26" i="5"/>
  <c r="K26" i="5"/>
  <c r="E26" i="5"/>
  <c r="L25" i="5"/>
  <c r="K25" i="5"/>
  <c r="E25" i="5"/>
  <c r="L24" i="5"/>
  <c r="K24" i="5"/>
  <c r="E24" i="5"/>
  <c r="L23" i="5"/>
  <c r="K23" i="5"/>
  <c r="E23" i="5"/>
  <c r="L22" i="5"/>
  <c r="K22" i="5"/>
  <c r="E22" i="5"/>
  <c r="L21" i="5"/>
  <c r="K21" i="5"/>
  <c r="E21" i="5"/>
  <c r="L20" i="5"/>
  <c r="K20" i="5"/>
  <c r="E20" i="5"/>
  <c r="L19" i="5"/>
  <c r="K19" i="5"/>
  <c r="E19" i="5"/>
  <c r="L18" i="5"/>
  <c r="K18" i="5"/>
  <c r="E18" i="5"/>
  <c r="L16" i="5"/>
  <c r="K16" i="5"/>
  <c r="E16" i="5"/>
  <c r="L15" i="5"/>
  <c r="K15" i="5"/>
  <c r="E15" i="5"/>
  <c r="L14" i="5"/>
  <c r="K14" i="5"/>
  <c r="E14" i="5"/>
  <c r="L13" i="5"/>
  <c r="K13" i="5"/>
  <c r="E13" i="5"/>
  <c r="L12" i="5"/>
  <c r="K12" i="5"/>
  <c r="E12" i="5"/>
  <c r="L11" i="5"/>
  <c r="K11" i="5"/>
  <c r="E11" i="5"/>
  <c r="L10" i="5"/>
  <c r="K10" i="5"/>
  <c r="E10" i="5"/>
  <c r="L9" i="5"/>
  <c r="K9" i="5"/>
  <c r="E9" i="5"/>
  <c r="L8" i="5"/>
  <c r="K8" i="5"/>
  <c r="E8" i="5"/>
  <c r="L7" i="5"/>
  <c r="K7" i="5"/>
  <c r="E7" i="5"/>
  <c r="L6" i="5"/>
  <c r="K6" i="5"/>
  <c r="E6" i="5"/>
  <c r="L208" i="15"/>
  <c r="K208" i="15"/>
  <c r="E208" i="15"/>
  <c r="L207" i="15"/>
  <c r="K207" i="15"/>
  <c r="E207" i="15"/>
  <c r="L206" i="15"/>
  <c r="K206" i="15"/>
  <c r="E206" i="15"/>
  <c r="L205" i="15"/>
  <c r="K205" i="15"/>
  <c r="E205" i="15"/>
  <c r="L204" i="15"/>
  <c r="K204" i="15"/>
  <c r="E204" i="15"/>
  <c r="L203" i="15"/>
  <c r="K203" i="15"/>
  <c r="E203" i="15"/>
  <c r="J202" i="15"/>
  <c r="I202" i="15"/>
  <c r="H202" i="15"/>
  <c r="E202" i="15"/>
  <c r="D202" i="15"/>
  <c r="C202" i="15"/>
  <c r="L201" i="15"/>
  <c r="K201" i="15"/>
  <c r="E201" i="15"/>
  <c r="L200" i="15"/>
  <c r="K200" i="15"/>
  <c r="E200" i="15"/>
  <c r="L199" i="15"/>
  <c r="K199" i="15"/>
  <c r="E199" i="15"/>
  <c r="L198" i="15"/>
  <c r="K198" i="15"/>
  <c r="E198" i="15"/>
  <c r="L196" i="15"/>
  <c r="K196" i="15"/>
  <c r="E196" i="15"/>
  <c r="L195" i="15"/>
  <c r="K195" i="15"/>
  <c r="E195" i="15"/>
  <c r="L194" i="15"/>
  <c r="K194" i="15"/>
  <c r="E194" i="15"/>
  <c r="L193" i="15"/>
  <c r="K193" i="15"/>
  <c r="E193" i="15"/>
  <c r="L192" i="15"/>
  <c r="K192" i="15"/>
  <c r="E192" i="15"/>
  <c r="L191" i="15"/>
  <c r="K191" i="15"/>
  <c r="E191" i="15"/>
  <c r="L190" i="15"/>
  <c r="K190" i="15"/>
  <c r="E190" i="15"/>
  <c r="L189" i="15"/>
  <c r="K189" i="15"/>
  <c r="E189" i="15"/>
  <c r="L188" i="15"/>
  <c r="K188" i="15"/>
  <c r="E188" i="15"/>
  <c r="L187" i="15"/>
  <c r="K187" i="15"/>
  <c r="E187" i="15"/>
  <c r="L186" i="15"/>
  <c r="K186" i="15"/>
  <c r="E186" i="15"/>
  <c r="L184" i="15"/>
  <c r="K184" i="15"/>
  <c r="E184" i="15"/>
  <c r="L183" i="15"/>
  <c r="K183" i="15"/>
  <c r="E183" i="15"/>
  <c r="L182" i="15"/>
  <c r="K182" i="15"/>
  <c r="E182" i="15"/>
  <c r="L181" i="15"/>
  <c r="K181" i="15"/>
  <c r="E181" i="15"/>
  <c r="L180" i="15"/>
  <c r="K180" i="15"/>
  <c r="E180" i="15"/>
  <c r="L179" i="15"/>
  <c r="K179" i="15"/>
  <c r="E179" i="15"/>
  <c r="L178" i="15"/>
  <c r="K178" i="15"/>
  <c r="E178" i="15"/>
  <c r="L177" i="15"/>
  <c r="K177" i="15"/>
  <c r="E177" i="15"/>
  <c r="L176" i="15"/>
  <c r="K176" i="15"/>
  <c r="E176" i="15"/>
  <c r="L175" i="15"/>
  <c r="K175" i="15"/>
  <c r="E175" i="15"/>
  <c r="L174" i="15"/>
  <c r="K174" i="15"/>
  <c r="E174" i="15"/>
  <c r="L172" i="15"/>
  <c r="K172" i="15"/>
  <c r="E172" i="15"/>
  <c r="L171" i="15"/>
  <c r="K171" i="15"/>
  <c r="E171" i="15"/>
  <c r="L170" i="15"/>
  <c r="K170" i="15"/>
  <c r="E170" i="15"/>
  <c r="L169" i="15"/>
  <c r="K169" i="15"/>
  <c r="E169" i="15"/>
  <c r="L168" i="15"/>
  <c r="K168" i="15"/>
  <c r="E168" i="15"/>
  <c r="L167" i="15"/>
  <c r="K167" i="15"/>
  <c r="E167" i="15"/>
  <c r="L166" i="15"/>
  <c r="K166" i="15"/>
  <c r="E166" i="15"/>
  <c r="L165" i="15"/>
  <c r="K165" i="15"/>
  <c r="E165" i="15"/>
  <c r="L164" i="15"/>
  <c r="K164" i="15"/>
  <c r="E164" i="15"/>
  <c r="L163" i="15"/>
  <c r="K163" i="15"/>
  <c r="E163" i="15"/>
  <c r="L162" i="15"/>
  <c r="K162" i="15"/>
  <c r="E162" i="15"/>
  <c r="L160" i="15"/>
  <c r="K160" i="15"/>
  <c r="E160" i="15"/>
  <c r="L159" i="15"/>
  <c r="K159" i="15"/>
  <c r="E159" i="15"/>
  <c r="L158" i="15"/>
  <c r="K158" i="15"/>
  <c r="E158" i="15"/>
  <c r="L157" i="15"/>
  <c r="K157" i="15"/>
  <c r="E157" i="15"/>
  <c r="L156" i="15"/>
  <c r="K156" i="15"/>
  <c r="E156" i="15"/>
  <c r="L155" i="15"/>
  <c r="K155" i="15"/>
  <c r="E155" i="15"/>
  <c r="L154" i="15"/>
  <c r="K154" i="15"/>
  <c r="E154" i="15"/>
  <c r="L153" i="15"/>
  <c r="K153" i="15"/>
  <c r="E153" i="15"/>
  <c r="L152" i="15"/>
  <c r="K152" i="15"/>
  <c r="E152" i="15"/>
  <c r="L151" i="15"/>
  <c r="K151" i="15"/>
  <c r="E151" i="15"/>
  <c r="L150" i="15"/>
  <c r="K150" i="15"/>
  <c r="E150" i="15"/>
  <c r="L148" i="15"/>
  <c r="K148" i="15"/>
  <c r="E148" i="15"/>
  <c r="L147" i="15"/>
  <c r="K147" i="15"/>
  <c r="E147" i="15"/>
  <c r="L146" i="15"/>
  <c r="K146" i="15"/>
  <c r="E146" i="15"/>
  <c r="L145" i="15"/>
  <c r="K145" i="15"/>
  <c r="E145" i="15"/>
  <c r="L144" i="15"/>
  <c r="K144" i="15"/>
  <c r="E144" i="15"/>
  <c r="L143" i="15"/>
  <c r="K143" i="15"/>
  <c r="E143" i="15"/>
  <c r="L142" i="15"/>
  <c r="K142" i="15"/>
  <c r="E142" i="15"/>
  <c r="L141" i="15"/>
  <c r="K141" i="15"/>
  <c r="E141" i="15"/>
  <c r="L140" i="15"/>
  <c r="K140" i="15"/>
  <c r="E140" i="15"/>
  <c r="L139" i="15"/>
  <c r="K139" i="15"/>
  <c r="E139" i="15"/>
  <c r="L138" i="15"/>
  <c r="K138" i="15"/>
  <c r="E138" i="15"/>
  <c r="L136" i="15"/>
  <c r="K136" i="15"/>
  <c r="E136" i="15"/>
  <c r="L135" i="15"/>
  <c r="K135" i="15"/>
  <c r="E135" i="15"/>
  <c r="L134" i="15"/>
  <c r="K134" i="15"/>
  <c r="E134" i="15"/>
  <c r="L133" i="15"/>
  <c r="K133" i="15"/>
  <c r="E133" i="15"/>
  <c r="L132" i="15"/>
  <c r="K132" i="15"/>
  <c r="E132" i="15"/>
  <c r="L131" i="15"/>
  <c r="K131" i="15"/>
  <c r="E131" i="15"/>
  <c r="L130" i="15"/>
  <c r="K130" i="15"/>
  <c r="E130" i="15"/>
  <c r="L129" i="15"/>
  <c r="K129" i="15"/>
  <c r="E129" i="15"/>
  <c r="L128" i="15"/>
  <c r="K128" i="15"/>
  <c r="E128" i="15"/>
  <c r="L127" i="15"/>
  <c r="K127" i="15"/>
  <c r="E127" i="15"/>
  <c r="L126" i="15"/>
  <c r="K126" i="15"/>
  <c r="E126" i="15"/>
  <c r="L124" i="15"/>
  <c r="K124" i="15"/>
  <c r="E124" i="15"/>
  <c r="L123" i="15"/>
  <c r="K123" i="15"/>
  <c r="E123" i="15"/>
  <c r="L122" i="15"/>
  <c r="K122" i="15"/>
  <c r="E122" i="15"/>
  <c r="L121" i="15"/>
  <c r="K121" i="15"/>
  <c r="E121" i="15"/>
  <c r="L120" i="15"/>
  <c r="K120" i="15"/>
  <c r="E120" i="15"/>
  <c r="L119" i="15"/>
  <c r="K119" i="15"/>
  <c r="E119" i="15"/>
  <c r="L118" i="15"/>
  <c r="K118" i="15"/>
  <c r="E118" i="15"/>
  <c r="L117" i="15"/>
  <c r="K117" i="15"/>
  <c r="E117" i="15"/>
  <c r="L116" i="15"/>
  <c r="K116" i="15"/>
  <c r="E116" i="15"/>
  <c r="L115" i="15"/>
  <c r="K115" i="15"/>
  <c r="E115" i="15"/>
  <c r="L114" i="15"/>
  <c r="K114" i="15"/>
  <c r="E114" i="15"/>
  <c r="L112" i="15"/>
  <c r="K112" i="15"/>
  <c r="E112" i="15"/>
  <c r="L111" i="15"/>
  <c r="K111" i="15"/>
  <c r="E111" i="15"/>
  <c r="L110" i="15"/>
  <c r="K110" i="15"/>
  <c r="E110" i="15"/>
  <c r="L109" i="15"/>
  <c r="K109" i="15"/>
  <c r="E109" i="15"/>
  <c r="L108" i="15"/>
  <c r="K108" i="15"/>
  <c r="E108" i="15"/>
  <c r="L107" i="15"/>
  <c r="K107" i="15"/>
  <c r="E107" i="15"/>
  <c r="L106" i="15"/>
  <c r="K106" i="15"/>
  <c r="E106" i="15"/>
  <c r="L105" i="15"/>
  <c r="K105" i="15"/>
  <c r="E105" i="15"/>
  <c r="L104" i="15"/>
  <c r="K104" i="15"/>
  <c r="E104" i="15"/>
  <c r="L103" i="15"/>
  <c r="K103" i="15"/>
  <c r="E103" i="15"/>
  <c r="L102" i="15"/>
  <c r="K102" i="15"/>
  <c r="E102" i="15"/>
  <c r="L100" i="15"/>
  <c r="K100" i="15"/>
  <c r="E100" i="15"/>
  <c r="L99" i="15"/>
  <c r="K99" i="15"/>
  <c r="E99" i="15"/>
  <c r="L98" i="15"/>
  <c r="K98" i="15"/>
  <c r="E98" i="15"/>
  <c r="L97" i="15"/>
  <c r="K97" i="15"/>
  <c r="E97" i="15"/>
  <c r="L96" i="15"/>
  <c r="K96" i="15"/>
  <c r="E96" i="15"/>
  <c r="L95" i="15"/>
  <c r="K95" i="15"/>
  <c r="E95" i="15"/>
  <c r="L94" i="15"/>
  <c r="K94" i="15"/>
  <c r="E94" i="15"/>
  <c r="L93" i="15"/>
  <c r="K93" i="15"/>
  <c r="E93" i="15"/>
  <c r="L92" i="15"/>
  <c r="K92" i="15"/>
  <c r="E92" i="15"/>
  <c r="L91" i="15"/>
  <c r="K91" i="15"/>
  <c r="E91" i="15"/>
  <c r="L90" i="15"/>
  <c r="K90" i="15"/>
  <c r="E90" i="15"/>
  <c r="L88" i="15"/>
  <c r="K88" i="15"/>
  <c r="E88" i="15"/>
  <c r="L87" i="15"/>
  <c r="K87" i="15"/>
  <c r="E87" i="15"/>
  <c r="L86" i="15"/>
  <c r="K86" i="15"/>
  <c r="E86" i="15"/>
  <c r="L85" i="15"/>
  <c r="K85" i="15"/>
  <c r="E85" i="15"/>
  <c r="L84" i="15"/>
  <c r="K84" i="15"/>
  <c r="E84" i="15"/>
  <c r="L83" i="15"/>
  <c r="K83" i="15"/>
  <c r="E83" i="15"/>
  <c r="L82" i="15"/>
  <c r="K82" i="15"/>
  <c r="E82" i="15"/>
  <c r="L81" i="15"/>
  <c r="K81" i="15"/>
  <c r="E81" i="15"/>
  <c r="L80" i="15"/>
  <c r="K80" i="15"/>
  <c r="E80" i="15"/>
  <c r="L79" i="15"/>
  <c r="K79" i="15"/>
  <c r="E79" i="15"/>
  <c r="L78" i="15"/>
  <c r="K78" i="15"/>
  <c r="E78" i="15"/>
  <c r="L76" i="15"/>
  <c r="K76" i="15"/>
  <c r="E76" i="15"/>
  <c r="L75" i="15"/>
  <c r="K75" i="15"/>
  <c r="E75" i="15"/>
  <c r="L74" i="15"/>
  <c r="K74" i="15"/>
  <c r="E74" i="15"/>
  <c r="L73" i="15"/>
  <c r="K73" i="15"/>
  <c r="E73" i="15"/>
  <c r="L72" i="15"/>
  <c r="K72" i="15"/>
  <c r="E72" i="15"/>
  <c r="L71" i="15"/>
  <c r="K71" i="15"/>
  <c r="E71" i="15"/>
  <c r="L70" i="15"/>
  <c r="K70" i="15"/>
  <c r="E70" i="15"/>
  <c r="L69" i="15"/>
  <c r="K69" i="15"/>
  <c r="E69" i="15"/>
  <c r="L68" i="15"/>
  <c r="K68" i="15"/>
  <c r="E68" i="15"/>
  <c r="L67" i="15"/>
  <c r="K67" i="15"/>
  <c r="E67" i="15"/>
  <c r="L66" i="15"/>
  <c r="K66" i="15"/>
  <c r="E66" i="15"/>
  <c r="L64" i="15"/>
  <c r="K64" i="15"/>
  <c r="E64" i="15"/>
  <c r="L63" i="15"/>
  <c r="K63" i="15"/>
  <c r="E63" i="15"/>
  <c r="L62" i="15"/>
  <c r="K62" i="15"/>
  <c r="E62" i="15"/>
  <c r="L61" i="15"/>
  <c r="K61" i="15"/>
  <c r="E61" i="15"/>
  <c r="L60" i="15"/>
  <c r="K60" i="15"/>
  <c r="E60" i="15"/>
  <c r="L59" i="15"/>
  <c r="K59" i="15"/>
  <c r="E59" i="15"/>
  <c r="L58" i="15"/>
  <c r="K58" i="15"/>
  <c r="E58" i="15"/>
  <c r="L57" i="15"/>
  <c r="K57" i="15"/>
  <c r="E57" i="15"/>
  <c r="L56" i="15"/>
  <c r="K56" i="15"/>
  <c r="E56" i="15"/>
  <c r="L55" i="15"/>
  <c r="K55" i="15"/>
  <c r="E55" i="15"/>
  <c r="L54" i="15"/>
  <c r="K54" i="15"/>
  <c r="E54" i="15"/>
  <c r="L52" i="15"/>
  <c r="K52" i="15"/>
  <c r="E52" i="15"/>
  <c r="L51" i="15"/>
  <c r="K51" i="15"/>
  <c r="E51" i="15"/>
  <c r="L50" i="15"/>
  <c r="K50" i="15"/>
  <c r="E50" i="15"/>
  <c r="L49" i="15"/>
  <c r="K49" i="15"/>
  <c r="E49" i="15"/>
  <c r="L48" i="15"/>
  <c r="K48" i="15"/>
  <c r="E48" i="15"/>
  <c r="L47" i="15"/>
  <c r="K47" i="15"/>
  <c r="E47" i="15"/>
  <c r="J46" i="15"/>
  <c r="I46" i="15"/>
  <c r="L46" i="15" s="1"/>
  <c r="H46" i="15"/>
  <c r="D46" i="15"/>
  <c r="C46" i="15"/>
  <c r="L45" i="15"/>
  <c r="K45" i="15"/>
  <c r="E45" i="15"/>
  <c r="L44" i="15"/>
  <c r="K44" i="15"/>
  <c r="E44" i="15"/>
  <c r="L43" i="15"/>
  <c r="K43" i="15"/>
  <c r="E43" i="15"/>
  <c r="L42" i="15"/>
  <c r="K42" i="15"/>
  <c r="E42" i="15"/>
  <c r="L40" i="15"/>
  <c r="K40" i="15"/>
  <c r="E40" i="15"/>
  <c r="L39" i="15"/>
  <c r="K39" i="15"/>
  <c r="E39" i="15"/>
  <c r="L38" i="15"/>
  <c r="K38" i="15"/>
  <c r="E38" i="15"/>
  <c r="L37" i="15"/>
  <c r="K37" i="15"/>
  <c r="E37" i="15"/>
  <c r="L36" i="15"/>
  <c r="K36" i="15"/>
  <c r="E36" i="15"/>
  <c r="L35" i="15"/>
  <c r="K35" i="15"/>
  <c r="E35" i="15"/>
  <c r="J34" i="15"/>
  <c r="I34" i="15"/>
  <c r="H34" i="15"/>
  <c r="D34" i="15"/>
  <c r="C34" i="15"/>
  <c r="L33" i="15"/>
  <c r="K33" i="15"/>
  <c r="E33" i="15"/>
  <c r="L32" i="15"/>
  <c r="K32" i="15"/>
  <c r="E32" i="15"/>
  <c r="L31" i="15"/>
  <c r="K31" i="15"/>
  <c r="E31" i="15"/>
  <c r="L30" i="15"/>
  <c r="K30" i="15"/>
  <c r="E30" i="15"/>
  <c r="L28" i="15"/>
  <c r="K28" i="15"/>
  <c r="E28" i="15"/>
  <c r="L27" i="15"/>
  <c r="K27" i="15"/>
  <c r="E27" i="15"/>
  <c r="L26" i="15"/>
  <c r="K26" i="15"/>
  <c r="E26" i="15"/>
  <c r="L25" i="15"/>
  <c r="K25" i="15"/>
  <c r="E25" i="15"/>
  <c r="L24" i="15"/>
  <c r="K24" i="15"/>
  <c r="E24" i="15"/>
  <c r="L23" i="15"/>
  <c r="K23" i="15"/>
  <c r="E23" i="15"/>
  <c r="J22" i="15"/>
  <c r="K22" i="15" s="1"/>
  <c r="I22" i="15"/>
  <c r="H22" i="15"/>
  <c r="D22" i="15"/>
  <c r="C22" i="15"/>
  <c r="L21" i="15"/>
  <c r="K21" i="15"/>
  <c r="E21" i="15"/>
  <c r="L20" i="15"/>
  <c r="K20" i="15"/>
  <c r="E20" i="15"/>
  <c r="L19" i="15"/>
  <c r="K19" i="15"/>
  <c r="E19" i="15"/>
  <c r="L18" i="15"/>
  <c r="K18" i="15"/>
  <c r="E18" i="15"/>
  <c r="L16" i="15"/>
  <c r="K16" i="15"/>
  <c r="E16" i="15"/>
  <c r="L15" i="15"/>
  <c r="K15" i="15"/>
  <c r="E15" i="15"/>
  <c r="L14" i="15"/>
  <c r="K14" i="15"/>
  <c r="E14" i="15"/>
  <c r="L13" i="15"/>
  <c r="K13" i="15"/>
  <c r="E13" i="15"/>
  <c r="L12" i="15"/>
  <c r="K12" i="15"/>
  <c r="E12" i="15"/>
  <c r="L11" i="15"/>
  <c r="K11" i="15"/>
  <c r="E11" i="15"/>
  <c r="J10" i="15"/>
  <c r="I10" i="15"/>
  <c r="H10" i="15"/>
  <c r="E10" i="15"/>
  <c r="L9" i="15"/>
  <c r="K9" i="15"/>
  <c r="E9" i="15"/>
  <c r="L8" i="15"/>
  <c r="K8" i="15"/>
  <c r="E8" i="15"/>
  <c r="L7" i="15"/>
  <c r="K7" i="15"/>
  <c r="E7" i="15"/>
  <c r="L6" i="15"/>
  <c r="K6" i="15"/>
  <c r="E6" i="15"/>
  <c r="O7" i="10"/>
  <c r="P7" i="10" s="1"/>
  <c r="O8" i="10"/>
  <c r="O9" i="10"/>
  <c r="O10" i="10"/>
  <c r="P10" i="10" s="1"/>
  <c r="O11" i="10"/>
  <c r="P11" i="10" s="1"/>
  <c r="O12" i="10"/>
  <c r="Q12" i="10" s="1"/>
  <c r="R12" i="10" s="1"/>
  <c r="O13" i="10"/>
  <c r="P13" i="10" s="1"/>
  <c r="O14" i="10"/>
  <c r="Q14" i="10" s="1"/>
  <c r="O15" i="10"/>
  <c r="O16" i="10"/>
  <c r="Q16" i="10" s="1"/>
  <c r="O17" i="10"/>
  <c r="Q17" i="10" s="1"/>
  <c r="O18" i="10"/>
  <c r="O19" i="10"/>
  <c r="P19" i="10" s="1"/>
  <c r="O20" i="10"/>
  <c r="O21" i="10"/>
  <c r="O22" i="10"/>
  <c r="P22" i="10" s="1"/>
  <c r="O23" i="10"/>
  <c r="P23" i="10" s="1"/>
  <c r="O24" i="10"/>
  <c r="Q24" i="10" s="1"/>
  <c r="O25" i="10"/>
  <c r="P25" i="10" s="1"/>
  <c r="O6" i="10"/>
  <c r="Q6" i="10" s="1"/>
  <c r="N25" i="10"/>
  <c r="N24" i="10"/>
  <c r="N23" i="10"/>
  <c r="N22" i="10"/>
  <c r="N21" i="10"/>
  <c r="N20" i="10"/>
  <c r="N19" i="10"/>
  <c r="N18" i="10"/>
  <c r="N17" i="10"/>
  <c r="N16" i="10"/>
  <c r="N15" i="10"/>
  <c r="N14" i="10"/>
  <c r="N13" i="10"/>
  <c r="N12" i="10"/>
  <c r="N11" i="10"/>
  <c r="N10" i="10"/>
  <c r="N9" i="10"/>
  <c r="N8" i="10"/>
  <c r="N7" i="10"/>
  <c r="N6" i="10"/>
  <c r="L7" i="10"/>
  <c r="L8" i="10"/>
  <c r="L9" i="10"/>
  <c r="L10" i="10"/>
  <c r="L11" i="10"/>
  <c r="L12" i="10"/>
  <c r="L13" i="10"/>
  <c r="L14" i="10"/>
  <c r="L15" i="10"/>
  <c r="L16" i="10"/>
  <c r="L17" i="10"/>
  <c r="L18" i="10"/>
  <c r="L19" i="10"/>
  <c r="L20" i="10"/>
  <c r="L21" i="10"/>
  <c r="L22" i="10"/>
  <c r="L23" i="10"/>
  <c r="L24" i="10"/>
  <c r="L25" i="10"/>
  <c r="L6" i="10"/>
  <c r="J25" i="10"/>
  <c r="H25" i="10"/>
  <c r="J24" i="10"/>
  <c r="H24" i="10"/>
  <c r="J23" i="10"/>
  <c r="H23" i="10"/>
  <c r="J22" i="10"/>
  <c r="H22" i="10"/>
  <c r="J21" i="10"/>
  <c r="H21" i="10"/>
  <c r="J20" i="10"/>
  <c r="H20" i="10"/>
  <c r="J19" i="10"/>
  <c r="H19" i="10"/>
  <c r="J18" i="10"/>
  <c r="H18" i="10"/>
  <c r="J17" i="10"/>
  <c r="H17" i="10"/>
  <c r="J16" i="10"/>
  <c r="H16" i="10"/>
  <c r="J15" i="10"/>
  <c r="H15" i="10"/>
  <c r="J14" i="10"/>
  <c r="H14" i="10"/>
  <c r="J13" i="10"/>
  <c r="H13" i="10"/>
  <c r="J12" i="10"/>
  <c r="H12" i="10"/>
  <c r="J11" i="10"/>
  <c r="H11" i="10"/>
  <c r="J10" i="10"/>
  <c r="H10" i="10"/>
  <c r="J9" i="10"/>
  <c r="H9" i="10"/>
  <c r="J8" i="10"/>
  <c r="H8" i="10"/>
  <c r="J7" i="10"/>
  <c r="H7" i="10"/>
  <c r="J6" i="10"/>
  <c r="H6" i="10"/>
  <c r="E34" i="15" l="1"/>
  <c r="L94" i="32"/>
  <c r="L58" i="32"/>
  <c r="L202" i="32"/>
  <c r="L130" i="32"/>
  <c r="K58" i="32"/>
  <c r="K166" i="32"/>
  <c r="K10" i="32"/>
  <c r="K94" i="32"/>
  <c r="L22" i="32"/>
  <c r="K22" i="32"/>
  <c r="L10" i="32"/>
  <c r="K130" i="32"/>
  <c r="L22" i="15"/>
  <c r="K46" i="15"/>
  <c r="L202" i="15"/>
  <c r="L34" i="15"/>
  <c r="L10" i="15"/>
  <c r="K34" i="15"/>
  <c r="E46" i="15"/>
  <c r="K10" i="15"/>
  <c r="E22" i="15"/>
  <c r="P12" i="10"/>
  <c r="Q13" i="10"/>
  <c r="Q11" i="10"/>
  <c r="R11" i="10" s="1"/>
  <c r="P24" i="10"/>
  <c r="P17" i="10"/>
  <c r="P16" i="10"/>
  <c r="P15" i="10"/>
  <c r="Q25" i="10"/>
  <c r="Q23" i="10"/>
  <c r="R23" i="10" s="1"/>
  <c r="R16" i="10"/>
  <c r="R6" i="10"/>
  <c r="R14" i="10"/>
  <c r="R17" i="10"/>
  <c r="P6" i="10"/>
  <c r="P14" i="10"/>
  <c r="Q22" i="10"/>
  <c r="Q10" i="10"/>
  <c r="Q21" i="10"/>
  <c r="Q9" i="10"/>
  <c r="Q20" i="10"/>
  <c r="Q19" i="10"/>
  <c r="Q7" i="10"/>
  <c r="Q18" i="10"/>
  <c r="P21" i="10"/>
  <c r="P9" i="10"/>
  <c r="R13" i="10"/>
  <c r="P20" i="10"/>
  <c r="P8" i="10"/>
  <c r="R24" i="10"/>
  <c r="Q15" i="10"/>
  <c r="Q8" i="10"/>
  <c r="P18" i="10"/>
  <c r="K202" i="32"/>
  <c r="K202" i="15"/>
  <c r="O26" i="14"/>
  <c r="P26" i="14" s="1"/>
  <c r="N26" i="14"/>
  <c r="L26" i="14"/>
  <c r="J26" i="14"/>
  <c r="H26" i="14"/>
  <c r="F26" i="14"/>
  <c r="D26" i="14"/>
  <c r="O25" i="14"/>
  <c r="P25" i="14" s="1"/>
  <c r="N25" i="14"/>
  <c r="L25" i="14"/>
  <c r="J25" i="14"/>
  <c r="H25" i="14"/>
  <c r="F25" i="14"/>
  <c r="D25" i="14"/>
  <c r="O24" i="14"/>
  <c r="Q24" i="14" s="1"/>
  <c r="R24" i="14" s="1"/>
  <c r="N24" i="14"/>
  <c r="L24" i="14"/>
  <c r="J24" i="14"/>
  <c r="H24" i="14"/>
  <c r="F24" i="14"/>
  <c r="D24" i="14"/>
  <c r="O23" i="14"/>
  <c r="P23" i="14" s="1"/>
  <c r="N23" i="14"/>
  <c r="L23" i="14"/>
  <c r="J23" i="14"/>
  <c r="H23" i="14"/>
  <c r="F23" i="14"/>
  <c r="D23" i="14"/>
  <c r="O22" i="14"/>
  <c r="P22" i="14" s="1"/>
  <c r="N22" i="14"/>
  <c r="L22" i="14"/>
  <c r="J22" i="14"/>
  <c r="H22" i="14"/>
  <c r="F22" i="14"/>
  <c r="D22" i="14"/>
  <c r="O21" i="14"/>
  <c r="Q21" i="14" s="1"/>
  <c r="R21" i="14" s="1"/>
  <c r="N21" i="14"/>
  <c r="L21" i="14"/>
  <c r="J21" i="14"/>
  <c r="H21" i="14"/>
  <c r="F21" i="14"/>
  <c r="D21" i="14"/>
  <c r="O20" i="14"/>
  <c r="Q20" i="14" s="1"/>
  <c r="R20" i="14" s="1"/>
  <c r="N20" i="14"/>
  <c r="L20" i="14"/>
  <c r="J20" i="14"/>
  <c r="H20" i="14"/>
  <c r="F20" i="14"/>
  <c r="D20" i="14"/>
  <c r="O19" i="14"/>
  <c r="P19" i="14" s="1"/>
  <c r="N19" i="14"/>
  <c r="L19" i="14"/>
  <c r="J19" i="14"/>
  <c r="H19" i="14"/>
  <c r="F19" i="14"/>
  <c r="D19" i="14"/>
  <c r="O18" i="14"/>
  <c r="Q18" i="14" s="1"/>
  <c r="R18" i="14" s="1"/>
  <c r="N18" i="14"/>
  <c r="L18" i="14"/>
  <c r="J18" i="14"/>
  <c r="H18" i="14"/>
  <c r="F18" i="14"/>
  <c r="D18" i="14"/>
  <c r="O17" i="14"/>
  <c r="P17" i="14" s="1"/>
  <c r="N17" i="14"/>
  <c r="L17" i="14"/>
  <c r="J17" i="14"/>
  <c r="H17" i="14"/>
  <c r="F17" i="14"/>
  <c r="D17" i="14"/>
  <c r="O16" i="14"/>
  <c r="P16" i="14" s="1"/>
  <c r="N16" i="14"/>
  <c r="L16" i="14"/>
  <c r="J16" i="14"/>
  <c r="H16" i="14"/>
  <c r="F16" i="14"/>
  <c r="D16" i="14"/>
  <c r="O15" i="14"/>
  <c r="Q15" i="14" s="1"/>
  <c r="R15" i="14" s="1"/>
  <c r="N15" i="14"/>
  <c r="L15" i="14"/>
  <c r="J15" i="14"/>
  <c r="H15" i="14"/>
  <c r="F15" i="14"/>
  <c r="D15" i="14"/>
  <c r="O14" i="14"/>
  <c r="Q14" i="14" s="1"/>
  <c r="R14" i="14" s="1"/>
  <c r="N14" i="14"/>
  <c r="L14" i="14"/>
  <c r="J14" i="14"/>
  <c r="H14" i="14"/>
  <c r="F14" i="14"/>
  <c r="D14" i="14"/>
  <c r="O13" i="14"/>
  <c r="P13" i="14" s="1"/>
  <c r="N13" i="14"/>
  <c r="L13" i="14"/>
  <c r="J13" i="14"/>
  <c r="H13" i="14"/>
  <c r="F13" i="14"/>
  <c r="D13" i="14"/>
  <c r="O12" i="14"/>
  <c r="Q12" i="14" s="1"/>
  <c r="R12" i="14" s="1"/>
  <c r="N12" i="14"/>
  <c r="L12" i="14"/>
  <c r="J12" i="14"/>
  <c r="H12" i="14"/>
  <c r="F12" i="14"/>
  <c r="D12" i="14"/>
  <c r="O11" i="14"/>
  <c r="P11" i="14" s="1"/>
  <c r="N11" i="14"/>
  <c r="L11" i="14"/>
  <c r="J11" i="14"/>
  <c r="H11" i="14"/>
  <c r="F11" i="14"/>
  <c r="D11" i="14"/>
  <c r="O10" i="14"/>
  <c r="P10" i="14" s="1"/>
  <c r="N10" i="14"/>
  <c r="L10" i="14"/>
  <c r="J10" i="14"/>
  <c r="H10" i="14"/>
  <c r="F10" i="14"/>
  <c r="D10" i="14"/>
  <c r="O9" i="14"/>
  <c r="Q9" i="14" s="1"/>
  <c r="R9" i="14" s="1"/>
  <c r="N9" i="14"/>
  <c r="L9" i="14"/>
  <c r="J9" i="14"/>
  <c r="H9" i="14"/>
  <c r="F9" i="14"/>
  <c r="D9" i="14"/>
  <c r="O8" i="14"/>
  <c r="Q8" i="14" s="1"/>
  <c r="R8" i="14" s="1"/>
  <c r="N8" i="14"/>
  <c r="L8" i="14"/>
  <c r="J8" i="14"/>
  <c r="H8" i="14"/>
  <c r="F8" i="14"/>
  <c r="D8" i="14"/>
  <c r="O7" i="14"/>
  <c r="P7" i="14" s="1"/>
  <c r="N7" i="14"/>
  <c r="L7" i="14"/>
  <c r="J7" i="14"/>
  <c r="H7" i="14"/>
  <c r="F7" i="14"/>
  <c r="D7" i="14"/>
  <c r="O6" i="14"/>
  <c r="Q6" i="14" s="1"/>
  <c r="R6" i="14" s="1"/>
  <c r="N6" i="14"/>
  <c r="L6" i="14"/>
  <c r="J6" i="14"/>
  <c r="H6" i="14"/>
  <c r="F6" i="14"/>
  <c r="D6" i="14"/>
  <c r="O28" i="13"/>
  <c r="Q28" i="13" s="1"/>
  <c r="R28" i="13" s="1"/>
  <c r="O26" i="13"/>
  <c r="P26" i="13" s="1"/>
  <c r="O25" i="13"/>
  <c r="Q25" i="13" s="1"/>
  <c r="R25" i="13" s="1"/>
  <c r="L25" i="13"/>
  <c r="F25" i="13"/>
  <c r="D25" i="13"/>
  <c r="O24" i="13"/>
  <c r="Q24" i="13" s="1"/>
  <c r="R24" i="13" s="1"/>
  <c r="L24" i="13"/>
  <c r="F24" i="13"/>
  <c r="D24" i="13"/>
  <c r="O23" i="13"/>
  <c r="Q23" i="13" s="1"/>
  <c r="R23" i="13" s="1"/>
  <c r="L23" i="13"/>
  <c r="F23" i="13"/>
  <c r="D23" i="13"/>
  <c r="O22" i="13"/>
  <c r="P22" i="13" s="1"/>
  <c r="L22" i="13"/>
  <c r="F22" i="13"/>
  <c r="D22" i="13"/>
  <c r="O21" i="13"/>
  <c r="P21" i="13" s="1"/>
  <c r="L21" i="13"/>
  <c r="F21" i="13"/>
  <c r="D21" i="13"/>
  <c r="O20" i="13"/>
  <c r="Q20" i="13" s="1"/>
  <c r="R20" i="13" s="1"/>
  <c r="L20" i="13"/>
  <c r="F20" i="13"/>
  <c r="D20" i="13"/>
  <c r="O19" i="13"/>
  <c r="Q19" i="13" s="1"/>
  <c r="R19" i="13" s="1"/>
  <c r="L19" i="13"/>
  <c r="F19" i="13"/>
  <c r="D19" i="13"/>
  <c r="O18" i="13"/>
  <c r="P18" i="13" s="1"/>
  <c r="L18" i="13"/>
  <c r="F18" i="13"/>
  <c r="D18" i="13"/>
  <c r="O17" i="13"/>
  <c r="Q17" i="13" s="1"/>
  <c r="R17" i="13" s="1"/>
  <c r="L17" i="13"/>
  <c r="F17" i="13"/>
  <c r="D17" i="13"/>
  <c r="O16" i="13"/>
  <c r="Q16" i="13" s="1"/>
  <c r="R16" i="13" s="1"/>
  <c r="L16" i="13"/>
  <c r="F16" i="13"/>
  <c r="D16" i="13"/>
  <c r="O15" i="13"/>
  <c r="P15" i="13" s="1"/>
  <c r="L15" i="13"/>
  <c r="F15" i="13"/>
  <c r="D15" i="13"/>
  <c r="O14" i="13"/>
  <c r="P14" i="13" s="1"/>
  <c r="L14" i="13"/>
  <c r="F14" i="13"/>
  <c r="D14" i="13"/>
  <c r="O13" i="13"/>
  <c r="P13" i="13" s="1"/>
  <c r="L13" i="13"/>
  <c r="F13" i="13"/>
  <c r="D13" i="13"/>
  <c r="O12" i="13"/>
  <c r="Q12" i="13" s="1"/>
  <c r="R12" i="13" s="1"/>
  <c r="L12" i="13"/>
  <c r="F12" i="13"/>
  <c r="D12" i="13"/>
  <c r="O11" i="13"/>
  <c r="Q11" i="13" s="1"/>
  <c r="R11" i="13" s="1"/>
  <c r="L11" i="13"/>
  <c r="F11" i="13"/>
  <c r="D11" i="13"/>
  <c r="O10" i="13"/>
  <c r="Q10" i="13" s="1"/>
  <c r="R10" i="13" s="1"/>
  <c r="L10" i="13"/>
  <c r="F10" i="13"/>
  <c r="D10" i="13"/>
  <c r="O9" i="13"/>
  <c r="P9" i="13" s="1"/>
  <c r="L9" i="13"/>
  <c r="F9" i="13"/>
  <c r="D9" i="13"/>
  <c r="O8" i="13"/>
  <c r="Q8" i="13" s="1"/>
  <c r="R8" i="13" s="1"/>
  <c r="L8" i="13"/>
  <c r="F8" i="13"/>
  <c r="D8" i="13"/>
  <c r="O7" i="13"/>
  <c r="Q7" i="13" s="1"/>
  <c r="R7" i="13" s="1"/>
  <c r="L7" i="13"/>
  <c r="F7" i="13"/>
  <c r="D7" i="13"/>
  <c r="O6" i="13"/>
  <c r="P6" i="13" s="1"/>
  <c r="L6" i="13"/>
  <c r="F6" i="13"/>
  <c r="D6" i="13"/>
  <c r="R25" i="10" l="1"/>
  <c r="Q16" i="14"/>
  <c r="R16" i="14" s="1"/>
  <c r="R10" i="10"/>
  <c r="R22" i="10"/>
  <c r="R18" i="10"/>
  <c r="R8" i="10"/>
  <c r="R15" i="10"/>
  <c r="R19" i="10"/>
  <c r="R7" i="10"/>
  <c r="R20" i="10"/>
  <c r="R9" i="10"/>
  <c r="R21" i="10"/>
  <c r="Q19" i="14"/>
  <c r="R19" i="14" s="1"/>
  <c r="P20" i="14"/>
  <c r="Q10" i="14"/>
  <c r="R10" i="14" s="1"/>
  <c r="Q13" i="14"/>
  <c r="R13" i="14" s="1"/>
  <c r="Q7" i="14"/>
  <c r="R7" i="14" s="1"/>
  <c r="P8" i="14"/>
  <c r="P18" i="14"/>
  <c r="P15" i="14"/>
  <c r="P21" i="14"/>
  <c r="P24" i="14"/>
  <c r="P14" i="14"/>
  <c r="P6" i="14"/>
  <c r="Q22" i="14"/>
  <c r="R22" i="14" s="1"/>
  <c r="Q25" i="14"/>
  <c r="R25" i="14" s="1"/>
  <c r="P9" i="14"/>
  <c r="P12" i="14"/>
  <c r="Q26" i="14"/>
  <c r="R26" i="14" s="1"/>
  <c r="Q11" i="14"/>
  <c r="R11" i="14" s="1"/>
  <c r="Q17" i="14"/>
  <c r="R17" i="14" s="1"/>
  <c r="Q23" i="14"/>
  <c r="R23" i="14" s="1"/>
  <c r="P17" i="13"/>
  <c r="Q9" i="13"/>
  <c r="R9" i="13" s="1"/>
  <c r="Q15" i="13"/>
  <c r="R15" i="13" s="1"/>
  <c r="Q13" i="13"/>
  <c r="R13" i="13" s="1"/>
  <c r="Q21" i="13"/>
  <c r="R21" i="13" s="1"/>
  <c r="P24" i="13"/>
  <c r="Q22" i="13"/>
  <c r="R22" i="13" s="1"/>
  <c r="P25" i="13"/>
  <c r="P10" i="13"/>
  <c r="P12" i="13"/>
  <c r="Q14" i="13"/>
  <c r="R14" i="13" s="1"/>
  <c r="P16" i="13"/>
  <c r="Q18" i="13"/>
  <c r="R18" i="13" s="1"/>
  <c r="P11" i="13"/>
  <c r="Q6" i="13"/>
  <c r="R6" i="13" s="1"/>
  <c r="Q26" i="13"/>
  <c r="R26" i="13" s="1"/>
  <c r="P7" i="13"/>
  <c r="P19" i="13"/>
  <c r="P23" i="13"/>
  <c r="P20" i="13"/>
  <c r="P8" i="13"/>
  <c r="P28" i="13"/>
</calcChain>
</file>

<file path=xl/sharedStrings.xml><?xml version="1.0" encoding="utf-8"?>
<sst xmlns="http://schemas.openxmlformats.org/spreadsheetml/2006/main" count="2389" uniqueCount="181">
  <si>
    <t>&lt;HS (18+)</t>
  </si>
  <si>
    <t>HS only (18+)</t>
  </si>
  <si>
    <t>ALL (16+)</t>
  </si>
  <si>
    <t>Employed</t>
  </si>
  <si>
    <t>Unemployed</t>
  </si>
  <si>
    <t>Some Coll (18+)</t>
  </si>
  <si>
    <t>Percent</t>
  </si>
  <si>
    <t>Year</t>
  </si>
  <si>
    <t>Employment Rate</t>
  </si>
  <si>
    <t>Labor Force Participation Rate</t>
  </si>
  <si>
    <t>&lt; HS</t>
  </si>
  <si>
    <t>HS only</t>
  </si>
  <si>
    <t>Some College</t>
  </si>
  <si>
    <t>Employed (16+)</t>
  </si>
  <si>
    <t>Unemployed (16+)</t>
  </si>
  <si>
    <t>Employed (18+)</t>
  </si>
  <si>
    <t>Unemployed (18+)</t>
  </si>
  <si>
    <t>Number</t>
  </si>
  <si>
    <t>Percent Unemployed</t>
  </si>
  <si>
    <t>Youths (18 to 29)</t>
  </si>
  <si>
    <t>Native</t>
  </si>
  <si>
    <t>Immigrant</t>
  </si>
  <si>
    <t>ALL (18-64)</t>
  </si>
  <si>
    <r>
      <t>Immigrants</t>
    </r>
    <r>
      <rPr>
        <vertAlign val="superscript"/>
        <sz val="12"/>
        <color indexed="8"/>
        <rFont val="Calibri"/>
        <family val="2"/>
        <scheme val="minor"/>
      </rPr>
      <t>1</t>
    </r>
  </si>
  <si>
    <r>
      <rPr>
        <vertAlign val="superscript"/>
        <sz val="10"/>
        <rFont val="Arial"/>
        <family val="2"/>
      </rPr>
      <t>2</t>
    </r>
    <r>
      <rPr>
        <sz val="10"/>
        <rFont val="Arial"/>
        <family val="2"/>
      </rPr>
      <t>Total number of people in age group.</t>
    </r>
  </si>
  <si>
    <r>
      <rPr>
        <vertAlign val="superscript"/>
        <sz val="10"/>
        <rFont val="Arial"/>
        <family val="2"/>
      </rPr>
      <t>3</t>
    </r>
    <r>
      <rPr>
        <sz val="10"/>
        <rFont val="Arial"/>
        <family val="2"/>
      </rPr>
      <t>The share of people in the specific age group who are currently holding a job or looking for one.</t>
    </r>
  </si>
  <si>
    <r>
      <rPr>
        <vertAlign val="superscript"/>
        <sz val="10"/>
        <rFont val="Arial"/>
        <family val="2"/>
      </rPr>
      <t>4</t>
    </r>
    <r>
      <rPr>
        <sz val="10"/>
        <rFont val="Arial"/>
        <family val="2"/>
      </rPr>
      <t>The share of people in the specific age group who are currently holding a job.</t>
    </r>
  </si>
  <si>
    <t>All Immigrants (18-64)</t>
  </si>
  <si>
    <t>All Immigrants (16+)</t>
  </si>
  <si>
    <r>
      <t>Labor Force Participation Rate</t>
    </r>
    <r>
      <rPr>
        <b/>
        <vertAlign val="superscript"/>
        <sz val="10"/>
        <rFont val="Arial"/>
        <family val="2"/>
      </rPr>
      <t>3</t>
    </r>
  </si>
  <si>
    <r>
      <t>Employment Rate</t>
    </r>
    <r>
      <rPr>
        <b/>
        <vertAlign val="superscript"/>
        <sz val="10"/>
        <rFont val="Arial"/>
        <family val="2"/>
      </rPr>
      <t>4</t>
    </r>
  </si>
  <si>
    <r>
      <t>Not in Labor Force (18-64)</t>
    </r>
    <r>
      <rPr>
        <b/>
        <vertAlign val="superscript"/>
        <sz val="10"/>
        <color theme="1"/>
        <rFont val="Arial"/>
        <family val="2"/>
      </rPr>
      <t>1</t>
    </r>
  </si>
  <si>
    <r>
      <t>Total</t>
    </r>
    <r>
      <rPr>
        <b/>
        <vertAlign val="superscript"/>
        <sz val="10"/>
        <color theme="1"/>
        <rFont val="Arial"/>
        <family val="2"/>
      </rPr>
      <t>2</t>
    </r>
  </si>
  <si>
    <t xml:space="preserve">List of Figures and Tables </t>
  </si>
  <si>
    <t>&lt;HS (18-64)</t>
  </si>
  <si>
    <t>HS only (18-64)</t>
  </si>
  <si>
    <t>Some Coll (18-64)</t>
  </si>
  <si>
    <r>
      <t>Immigrants</t>
    </r>
    <r>
      <rPr>
        <vertAlign val="superscript"/>
        <sz val="14"/>
        <color indexed="8"/>
        <rFont val="Calibri"/>
        <family val="2"/>
      </rPr>
      <t>2</t>
    </r>
  </si>
  <si>
    <r>
      <t>Employed (16-64)</t>
    </r>
    <r>
      <rPr>
        <b/>
        <vertAlign val="superscript"/>
        <sz val="16"/>
        <color indexed="8"/>
        <rFont val="Calibri"/>
        <family val="2"/>
      </rPr>
      <t>1</t>
    </r>
  </si>
  <si>
    <r>
      <t>Unemployed (16-64)</t>
    </r>
    <r>
      <rPr>
        <b/>
        <vertAlign val="superscript"/>
        <sz val="16"/>
        <color indexed="8"/>
        <rFont val="Calibri"/>
        <family val="2"/>
      </rPr>
      <t>3</t>
    </r>
  </si>
  <si>
    <r>
      <t>Employed (18-64)</t>
    </r>
    <r>
      <rPr>
        <b/>
        <vertAlign val="superscript"/>
        <sz val="16"/>
        <color indexed="8"/>
        <rFont val="Calibri"/>
        <family val="2"/>
      </rPr>
      <t>1</t>
    </r>
  </si>
  <si>
    <r>
      <t>Unemployed (18-64)</t>
    </r>
    <r>
      <rPr>
        <b/>
        <vertAlign val="superscript"/>
        <sz val="16"/>
        <color indexed="8"/>
        <rFont val="Calibri"/>
        <family val="2"/>
      </rPr>
      <t>3</t>
    </r>
  </si>
  <si>
    <t>U.S.-born</t>
  </si>
  <si>
    <t>All U.S.-born (16+)</t>
  </si>
  <si>
    <t>All U.S.-born (18-64)</t>
  </si>
  <si>
    <t>Black U.S.-born (16+)</t>
  </si>
  <si>
    <t>Black U.S.-born (18-64)</t>
  </si>
  <si>
    <t>Black U.S.-born</t>
  </si>
  <si>
    <t>Hispanic U.S.-born</t>
  </si>
  <si>
    <t>White U.S.-born</t>
  </si>
  <si>
    <t>U.S.-Born</t>
  </si>
  <si>
    <r>
      <t>Number Not in the Labor Force &amp; Labor Force Participation Rate (16-64)</t>
    </r>
    <r>
      <rPr>
        <b/>
        <vertAlign val="superscript"/>
        <sz val="16"/>
        <color indexed="8"/>
        <rFont val="Calibri"/>
        <family val="2"/>
      </rPr>
      <t>4</t>
    </r>
  </si>
  <si>
    <r>
      <t>Overall Number Not in the Labor Force &amp; Overall Participation Rate</t>
    </r>
    <r>
      <rPr>
        <b/>
        <vertAlign val="superscript"/>
        <sz val="16"/>
        <color indexed="8"/>
        <rFont val="Calibri"/>
        <family val="2"/>
      </rPr>
      <t>4</t>
    </r>
    <r>
      <rPr>
        <b/>
        <sz val="16"/>
        <color indexed="8"/>
        <rFont val="Calibri"/>
        <family val="2"/>
      </rPr>
      <t xml:space="preserve"> </t>
    </r>
  </si>
  <si>
    <r>
      <t>Overall Number Not Employed &amp; Overall Employment Rate</t>
    </r>
    <r>
      <rPr>
        <b/>
        <vertAlign val="superscript"/>
        <sz val="16"/>
        <color indexed="8"/>
        <rFont val="Calibri"/>
        <family val="2"/>
      </rPr>
      <t>1,5</t>
    </r>
  </si>
  <si>
    <r>
      <rPr>
        <vertAlign val="superscript"/>
        <sz val="10"/>
        <rFont val="Arial"/>
        <family val="2"/>
      </rPr>
      <t xml:space="preserve">1 </t>
    </r>
    <r>
      <rPr>
        <sz val="10"/>
        <rFont val="Arial"/>
        <family val="2"/>
      </rPr>
      <t>Percentages reflect the share of those 16 to 64 holding a job, which is also referred to as the employment rate.</t>
    </r>
  </si>
  <si>
    <r>
      <rPr>
        <vertAlign val="superscript"/>
        <sz val="10"/>
        <rFont val="Arial"/>
        <family val="2"/>
      </rPr>
      <t xml:space="preserve">2 </t>
    </r>
    <r>
      <rPr>
        <sz val="10"/>
        <rFont val="Arial"/>
        <family val="2"/>
      </rPr>
      <t>Immigrant matches the Census Bureau's definition of foreign-born and includes all persons who were not U.S. citizens at birth.</t>
    </r>
  </si>
  <si>
    <r>
      <rPr>
        <vertAlign val="superscript"/>
        <sz val="10"/>
        <rFont val="Arial"/>
        <family val="2"/>
      </rPr>
      <t xml:space="preserve">3 </t>
    </r>
    <r>
      <rPr>
        <sz val="10"/>
        <rFont val="Arial"/>
        <family val="2"/>
      </rPr>
      <t>The unemployed are those not working, but who have looked for work in the prior four weeks. The unemployed percentage (or rate) excludes those not in the labor force.</t>
    </r>
  </si>
  <si>
    <r>
      <rPr>
        <vertAlign val="superscript"/>
        <sz val="10"/>
        <rFont val="Arial"/>
        <family val="2"/>
      </rPr>
      <t xml:space="preserve">4 </t>
    </r>
    <r>
      <rPr>
        <sz val="10"/>
        <rFont val="Arial"/>
        <family val="2"/>
      </rPr>
      <t>Persons who are not in the labor force are neither working nor looking for work.</t>
    </r>
  </si>
  <si>
    <r>
      <rPr>
        <vertAlign val="superscript"/>
        <sz val="10"/>
        <rFont val="Arial"/>
        <family val="2"/>
      </rPr>
      <t xml:space="preserve">5 </t>
    </r>
    <r>
      <rPr>
        <sz val="10"/>
        <rFont val="Arial"/>
        <family val="2"/>
      </rPr>
      <t>The number not employed (16 to 64) reflects both the unemployed and those not in the labor force.</t>
    </r>
  </si>
  <si>
    <t>Part-Time, Economic Reasons (16+)</t>
  </si>
  <si>
    <r>
      <rPr>
        <vertAlign val="superscript"/>
        <sz val="10"/>
        <rFont val="Arial"/>
        <family val="2"/>
      </rPr>
      <t xml:space="preserve">1 </t>
    </r>
    <r>
      <rPr>
        <sz val="10"/>
        <rFont val="Arial"/>
        <family val="2"/>
      </rPr>
      <t>Immigrant matches the Census Bureau's definition of foreign-born and includes all persons who were not U.S. citizens at birth.</t>
    </r>
  </si>
  <si>
    <r>
      <rPr>
        <vertAlign val="superscript"/>
        <sz val="10"/>
        <rFont val="Arial"/>
        <family val="2"/>
      </rPr>
      <t xml:space="preserve">1 </t>
    </r>
    <r>
      <rPr>
        <sz val="10"/>
        <rFont val="Arial"/>
        <family val="2"/>
      </rPr>
      <t>Percentages reflect share of those 18 to 64 holding a job, which is also referred to as the employment rate.</t>
    </r>
  </si>
  <si>
    <r>
      <rPr>
        <vertAlign val="superscript"/>
        <sz val="10"/>
        <rFont val="Arial"/>
        <family val="2"/>
      </rPr>
      <t xml:space="preserve">3 </t>
    </r>
    <r>
      <rPr>
        <sz val="10"/>
        <rFont val="Arial"/>
        <family val="2"/>
      </rPr>
      <t>The unemployed are those not working, but who have looked in the prior four weeks. The unemployed percentage (or rate) excludes those not in the labor force.</t>
    </r>
  </si>
  <si>
    <r>
      <rPr>
        <vertAlign val="superscript"/>
        <sz val="10"/>
        <rFont val="Arial"/>
        <family val="2"/>
      </rPr>
      <t xml:space="preserve">5 </t>
    </r>
    <r>
      <rPr>
        <sz val="10"/>
        <rFont val="Arial"/>
        <family val="2"/>
      </rPr>
      <t>The number not employed (18 to 64) reflects both the unemployed and those not in the labor force.</t>
    </r>
  </si>
  <si>
    <t>Part-Time, Economic Reasons (18+)</t>
  </si>
  <si>
    <r>
      <t>Number Not in the Labor Force &amp; Labor Force Participation Rate (18-64)</t>
    </r>
    <r>
      <rPr>
        <b/>
        <vertAlign val="superscript"/>
        <sz val="16"/>
        <color indexed="8"/>
        <rFont val="Calibri"/>
        <family val="2"/>
      </rPr>
      <t>4</t>
    </r>
  </si>
  <si>
    <t>Q1 2000</t>
  </si>
  <si>
    <t>Q1 2001</t>
  </si>
  <si>
    <t>Q1 2002</t>
  </si>
  <si>
    <t>Q1 2003</t>
  </si>
  <si>
    <t>Q1 2004</t>
  </si>
  <si>
    <t>Q1 2005</t>
  </si>
  <si>
    <t>Q1 2006</t>
  </si>
  <si>
    <t>Q1 2007</t>
  </si>
  <si>
    <t>Q1 2008</t>
  </si>
  <si>
    <t>Q1 2009</t>
  </si>
  <si>
    <t>Q1 2010</t>
  </si>
  <si>
    <t>Q1 2011</t>
  </si>
  <si>
    <t>Q1 2012</t>
  </si>
  <si>
    <t>Q1 2013</t>
  </si>
  <si>
    <t>Q1 2014</t>
  </si>
  <si>
    <t>Q1 2015</t>
  </si>
  <si>
    <t>Q1 2016</t>
  </si>
  <si>
    <t>Q1 2017</t>
  </si>
  <si>
    <t>Q1 2018</t>
  </si>
  <si>
    <t>Q1 2019</t>
  </si>
  <si>
    <t>Q1 2020</t>
  </si>
  <si>
    <t>Q1 2021</t>
  </si>
  <si>
    <t>Q1 2022</t>
  </si>
  <si>
    <t>Young Teens (16-17)</t>
  </si>
  <si>
    <t>Prime age 25-54</t>
  </si>
  <si>
    <t>Men U.S.-born (16+)</t>
  </si>
  <si>
    <t>Men U.S.-born (18-64)</t>
  </si>
  <si>
    <t>Women U.S.-born (16+)</t>
  </si>
  <si>
    <t>Women U.S.-born (18-64)</t>
  </si>
  <si>
    <t>All White U.S.-born (16+)</t>
  </si>
  <si>
    <t>All White U.S.-born (18-64)</t>
  </si>
  <si>
    <t>White Men U.S.-born (16+)</t>
  </si>
  <si>
    <t>White Men U.S.-born (18-64)</t>
  </si>
  <si>
    <t>White Women U.S.-born (16+)</t>
  </si>
  <si>
    <t>White Women U.S.-born (18-64)</t>
  </si>
  <si>
    <t>Black Men U.S.-born (16+)</t>
  </si>
  <si>
    <t>Black Men U.S.-born (18-64)</t>
  </si>
  <si>
    <t>Black Women U.S.-born (16+)</t>
  </si>
  <si>
    <t>Black Women U.S.-born (18-64)</t>
  </si>
  <si>
    <t>All Hispanic U.S.-born (16+)</t>
  </si>
  <si>
    <t>All Hispanic U.S.-born (18-64)</t>
  </si>
  <si>
    <t>Hispanic Men U.S.-born (16+)</t>
  </si>
  <si>
    <t>Hispanic Men U.S.-born (18-64)</t>
  </si>
  <si>
    <t>Hispanic Women U.S.-born (16+)</t>
  </si>
  <si>
    <t>Hispanic Women U.S.-born (18-64)</t>
  </si>
  <si>
    <t>Immigrant Men (16+)</t>
  </si>
  <si>
    <t>Immigrant Men (18-64)</t>
  </si>
  <si>
    <t>Immigrant Women (16+)</t>
  </si>
  <si>
    <t>Immigrant Women (18-64)</t>
  </si>
  <si>
    <t>All Hisp Immigrants (16+)</t>
  </si>
  <si>
    <t>All Hisp Immigrants (18-64)</t>
  </si>
  <si>
    <r>
      <t>Labor Force Participation Rate</t>
    </r>
    <r>
      <rPr>
        <b/>
        <vertAlign val="superscript"/>
        <sz val="10"/>
        <color theme="1"/>
        <rFont val="Arial"/>
        <family val="2"/>
      </rPr>
      <t>3</t>
    </r>
  </si>
  <si>
    <r>
      <t>Employment Rate</t>
    </r>
    <r>
      <rPr>
        <b/>
        <vertAlign val="superscript"/>
        <sz val="10"/>
        <color theme="1"/>
        <rFont val="Arial"/>
        <family val="2"/>
      </rPr>
      <t>4</t>
    </r>
  </si>
  <si>
    <t>Young  Teens (16-17)</t>
  </si>
  <si>
    <r>
      <rPr>
        <vertAlign val="superscript"/>
        <sz val="10"/>
        <color theme="1"/>
        <rFont val="Arial"/>
        <family val="2"/>
      </rPr>
      <t>2</t>
    </r>
    <r>
      <rPr>
        <sz val="10"/>
        <color theme="1"/>
        <rFont val="Arial"/>
        <family val="2"/>
      </rPr>
      <t>Total number of people in age group.</t>
    </r>
  </si>
  <si>
    <r>
      <rPr>
        <vertAlign val="superscript"/>
        <sz val="10"/>
        <color theme="1"/>
        <rFont val="Arial"/>
        <family val="2"/>
      </rPr>
      <t>3</t>
    </r>
    <r>
      <rPr>
        <sz val="10"/>
        <color theme="1"/>
        <rFont val="Arial"/>
        <family val="2"/>
      </rPr>
      <t>The share of people in the specific age group who are currently holding a job or looking for one.</t>
    </r>
  </si>
  <si>
    <r>
      <rPr>
        <vertAlign val="superscript"/>
        <sz val="10"/>
        <color theme="1"/>
        <rFont val="Arial"/>
        <family val="2"/>
      </rPr>
      <t>4</t>
    </r>
    <r>
      <rPr>
        <sz val="10"/>
        <color theme="1"/>
        <rFont val="Arial"/>
        <family val="2"/>
      </rPr>
      <t>The share of people in the specific age group who are currently holding a job.</t>
    </r>
  </si>
  <si>
    <t>Source: Center for Immigration Studies analysis of the Current Population Survey public-use files for every year from the first quarter of 2000 to the first quarter of 2022.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 Those in the labor force are working or looking for work. Figure excludes all those with a bachelor's degree or higher.</t>
  </si>
  <si>
    <t>Source: Center for Immigration Studies analysis of the Current Population Survey public-use files for every year from the first quarter of 2000 to the first quarter of 2022.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 Those in the labor force are working or looking for work. The figure excludes full-time students under age 25 and all those with a bachelor's degree or higher.</t>
  </si>
  <si>
    <t>Table 1. Employment Statistics in Q1 for Persons 16 to 64, 2000 to 2022 (in thousands)</t>
  </si>
  <si>
    <t xml:space="preserve">Source: Center for Immigration Studies analysis of the Current Population Survey public-use files for every year from the first quarter of 2000 to the first quarter of 2022. All figures are seasonally unadjusted and are for non-institutionalized civilians, which does not include those in institutions such as prisons and nursing homes. Peak years are shown in green. </t>
  </si>
  <si>
    <t>Table 3. Employment Statistics Q1 for Persons 18 to 64, 2000 to 2022 (in thousands)</t>
  </si>
  <si>
    <t>Table 2. Employment Statistics in Q1 for Persons 16+, 2000-2022 (in thousands)</t>
  </si>
  <si>
    <t>Table 4.  Employment Statistics in Q1 for Persons 18+, 2000-2022 (in thousands)</t>
  </si>
  <si>
    <t>Source: Center for Immigration Studies analysis of the Current Population Survey public-use files for every year from the first quarter of 2000 to the first quarter of 2022. All figures are seasonally unadjusted and are for non-institutionalized civilians, which does not include those in institutions such as prisons and nursing homes. Peak years are shown in green.</t>
  </si>
  <si>
    <t>Source: Center for Immigration Studies analysis of the Current Population Survey public-use files for every year from the first quarter of 2000 to the first quarter of 2022. All figures are seasonally unadjusted and are for noninstitutionalized civilians, which does not include those in institutions such as prisons and nursing homes. Peak years are shown in green. Table excludes all those with a bachelor's degree or higher.</t>
  </si>
  <si>
    <t>Table 5. Employment Statistics Q1 for Persons 18 to 64, No Bachelor's, 2000 to 2022 (in thousands)</t>
  </si>
  <si>
    <t>Source: Center for Immigration Studies analysis of the Current Population Survey public-use files for every year from the first quarter of 2000 to the first quarter of 2022. All figures are seasonally unadjusted and are for non-institutionalized civilians, which does not include those in institutions such as prisons and nursing homes. Peak years are shown in green. Table excludes all those with a bachelor's degree or higher.</t>
  </si>
  <si>
    <t>Bachelors+</t>
  </si>
  <si>
    <t>&lt;Bachelor's</t>
  </si>
  <si>
    <t>≥Bachelor's</t>
  </si>
  <si>
    <t>≥Bachelor's (18+)</t>
  </si>
  <si>
    <t>≥Bachelor's (18-64)</t>
  </si>
  <si>
    <t>Without Bachelor's (18+)</t>
  </si>
  <si>
    <t>Without Bachelor's (18-64)</t>
  </si>
  <si>
    <t>Without Bachelor's (18-29)</t>
  </si>
  <si>
    <t>Prime age (25-54)</t>
  </si>
  <si>
    <t>Table 6. Employment Statistics in Q1 for Persons 18+, No Bachelor's, 2000-2022 (in thousands)</t>
  </si>
  <si>
    <t>Table 9. Employment, Unemployment and Labor Force Participation by Nativity, Race, Age, Sex &amp; Education. Q1 2007 (in thousands)</t>
  </si>
  <si>
    <t>Source: Center for Immigration Studies analysis of the Current Population Survey public-use files for the first quarter of 2022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are not U.S. citizens at birth.</t>
  </si>
  <si>
    <t>Table 7. Employment &amp; Unemployment for U.S.-Born &amp; Immigrants</t>
  </si>
  <si>
    <t>(in thousands)</t>
  </si>
  <si>
    <r>
      <rPr>
        <vertAlign val="superscript"/>
        <sz val="10"/>
        <color theme="1"/>
        <rFont val="Arial"/>
        <family val="2"/>
      </rPr>
      <t>1</t>
    </r>
    <r>
      <rPr>
        <sz val="10"/>
        <color theme="1"/>
        <rFont val="Arial"/>
        <family val="2"/>
      </rPr>
      <t>Persons who are not working or looking for work.</t>
    </r>
  </si>
  <si>
    <r>
      <rPr>
        <vertAlign val="superscript"/>
        <sz val="10"/>
        <rFont val="Arial"/>
        <family val="2"/>
      </rPr>
      <t>1</t>
    </r>
    <r>
      <rPr>
        <sz val="10"/>
        <rFont val="Arial"/>
        <family val="2"/>
      </rPr>
      <t>Persons who are not working or looking for work.</t>
    </r>
  </si>
  <si>
    <t>Source: Center for Immigration Studies analysis of the Current Population Survey public-use files for the first quarter of 2019.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are not U.S. citizens at birth.</t>
  </si>
  <si>
    <t>Source: Center for Immigration Studies analysis of the Current Population Survey public-use files for the first quarter of 2007.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are not U.S. citizens at birth.</t>
  </si>
  <si>
    <t>Table 9. Employment &amp; Unemployment for U.S.-Born &amp; Immigrants</t>
  </si>
  <si>
    <t>Table 8. Employment &amp; Unemployment for U.S.-Born &amp; Immigrants</t>
  </si>
  <si>
    <t>Source: Center for Immigration Studies analysis of the Current Population Survey public-use files for the first quarter of 2000.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are not U.S. citizens at birth.</t>
  </si>
  <si>
    <t>Source: Center for Immigration Studies analysis of the Current Population Survey public-use files for the first quarters of 2000, 2007, 2019, and 2022. All figures are seasonally unadjusted and are for noninstitutionalized civilians, which does not include those in institutions such as prisons and nursing homes. All figures are for persons 18 to 64.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</si>
  <si>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Employment and Labor Force Participation by Race and Education Level (Ages 18 to 64), First Quarter of Peak Years: 2000, 2007, 2019, and 2022</t>
  </si>
  <si>
    <t>Source: Center for Immigration Studies analysis of the Current Population Survey public-use files for the first quarters of 2000, 2007, 2019, and 2022. All figures are seasonally unadjusted and are for noninstitutionalized civilians, which does not include those in institutions such as prisons and nursing homes. All figures are for men 25 to 54.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</si>
  <si>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Employment and Labor Force Participation for Women by Race and Education Level (Ages 25-54), First Quarter of Peak Years: 2000, 2007, 2019, and 2022</t>
  </si>
  <si>
    <t>Employment and Labor Force Participation for Men by Race and Education Level (Ages 25-54), First Quarter of Peak Years: 2000, 2007, 2019, and 2022</t>
  </si>
  <si>
    <t>Source: Center for Immigration Studies analysis of the Current Population Survey public-use files for the first quarters of 2000, 2007, 2019, and 2022. All figures are seasonally unadjusted and are for noninstitutionalized civilians, which does not include those in institutions such as prisons and nursing homes. All figures are for women 25 to 54.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</si>
  <si>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Employment and Labor Force Participation by Race for those without and without at least Bachelor's (Ages 25-54), First Quarter of Peak Years: 2000, 2007, 2019, and 2022</t>
  </si>
  <si>
    <t>Source: Center for Immigration Studies analysis of the Current Population Survey public-use files for the first quarters of 2000, 2007, 2019, and 2022. All figures are seasonally unadjusted and are for noninstitutionalized civilians, which does not include those in institutions such as prisons and nursing homes. All figures are for men and women 25 to 54.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</si>
  <si>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Figures 29-36. Employment &amp; Labor Force Participation by Nativity, Race, Bachelor's/Non-bachelor's (Ages 25 to 54), Q1 of Peak Years: 2000, 2007, 2019, and 2022</t>
  </si>
  <si>
    <t>Figures 13-20. Employment &amp; Labor Force Participation by Nativity, Race, &amp; Education for Men (Ages 25 to 54), Q1 of Peak Years: 2000, 2007, 2019, and 2022</t>
  </si>
  <si>
    <t>Figures 21-28. Employment &amp; Labor Force Participation by Nativity, Race, &amp; Education for Women (Ages 25 to 54), Q1 of Peak Years: 2000, 2007, 2019, and 2022</t>
  </si>
  <si>
    <t>Figures 5-12. Employment &amp; Labor Force Participation by Nativity, Race, &amp; Education (Ages 18 to 64), Q1 of Peak Years: 2000, 2007, 2019, and 2022</t>
  </si>
  <si>
    <t>Table 10. Employment, Unemployment, and Labor Force Participation by Nativity, Race, Age, Sex, &amp; Education, Q1 2000 (in thousands)</t>
  </si>
  <si>
    <t>Table 10. Employment &amp; Unemployment for U.S.-Born &amp; Immigrants,</t>
  </si>
  <si>
    <t>Table 8. Employment, Unemployment, and Labor Force Participation by Nativity, Race, Age, Sex, &amp; Education, Q1 2019 (in thousands)</t>
  </si>
  <si>
    <t>Table 7. Employment, Unemployment, and Labor Force Participation by Nativity, Race, Age, Sex, &amp; Education, Q1 2022 (in thousands)</t>
  </si>
  <si>
    <t>Table 6. Employment Statistics in Q1 for Persons 18+, no Bachelor's, by Nativity, 2000-2022 (in thousands)</t>
  </si>
  <si>
    <t>Table 5. Employment Statistics Q1 for Persons 18 to 64 no Bachelor's by Nativity, 2000-2022 (in thousands)</t>
  </si>
  <si>
    <t>Table 4.  Employment Statistics in Q1 for Persons 18+ by Nativity, 2000-2022 (in thousands)</t>
  </si>
  <si>
    <t>Table 3. Employment Statistics Q1 for Persons 18 to 64 by Nativity, 2000-2022 (in thousands)</t>
  </si>
  <si>
    <t>Table 2. Employment Statistics in Q1 for Persons 16+ by Nativity, 2000-2022 (in thousands)</t>
  </si>
  <si>
    <t>Table 1. Employment Statistics in Q1 for Persons 16 to 64 by Nativity, 2000-2022 (in thousands)</t>
  </si>
  <si>
    <t>Figure 3. Labor Force Participation for Immigrants and U.S.-Born Men (ages 25 to 54) without a Bachelor's Degree, 2000-2022</t>
  </si>
  <si>
    <t>Figure 4. Labor Force Participation for Immigrants and U.S.-Born Women (ages 25 to 54) without a Bachelor's Degree, 2000-2022</t>
  </si>
  <si>
    <t>Figure 1. Labor Force Participation for Immigrants and U.S.-Born (ages 18 to 64) without a Bachelor's Degree, 2000-2022</t>
  </si>
  <si>
    <t>Figure 2. Labor Force Participation for Immigrants and U.S.-Born (ages 18 to 64) without a Bachelor's Degree, Excluding Full-time Students, 2000-2022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</si>
</sst>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b/>
      <sz val="10"/>
      <name val="Arial"/>
      <family val="2"/>
    </font>
    <font>
      <sz val="10"/>
      <name val="Arial"/>
      <family val="2"/>
    </font>
    <font>
      <sz val="20"/>
      <name val="Arial"/>
      <family val="2"/>
    </font>
    <font>
      <sz val="18"/>
      <name val="Arial"/>
      <family val="2"/>
    </font>
    <font>
      <sz val="11"/>
      <color indexed="8"/>
      <name val="Calibri"/>
      <family val="2"/>
    </font>
    <font>
      <b/>
      <sz val="11"/>
      <color indexed="8"/>
      <name val="Calibri"/>
      <family val="2"/>
    </font>
    <font>
      <sz val="14"/>
      <color indexed="8"/>
      <name val="Calibri"/>
      <family val="2"/>
    </font>
    <font>
      <sz val="11"/>
      <name val="Calibri"/>
      <family val="2"/>
    </font>
    <font>
      <b/>
      <sz val="20"/>
      <color indexed="8"/>
      <name val="Calibri"/>
      <family val="2"/>
    </font>
    <font>
      <b/>
      <sz val="18"/>
      <color indexed="8"/>
      <name val="Calibri"/>
      <family val="2"/>
    </font>
    <font>
      <b/>
      <sz val="14"/>
      <color indexed="8"/>
      <name val="Calibri"/>
      <family val="2"/>
    </font>
    <font>
      <b/>
      <sz val="11"/>
      <name val="Calibri"/>
      <family val="2"/>
    </font>
    <font>
      <sz val="10"/>
      <name val="Arial"/>
      <family val="2"/>
    </font>
    <font>
      <sz val="11"/>
      <color theme="1"/>
      <name val="Calibri"/>
      <family val="2"/>
      <scheme val="minor"/>
    </font>
    <font>
      <sz val="11"/>
      <name val="Calibri"/>
      <family val="2"/>
      <scheme val="minor"/>
    </font>
    <font>
      <sz val="12"/>
      <color indexed="8"/>
      <name val="Calibri"/>
      <family val="2"/>
      <scheme val="minor"/>
    </font>
    <font>
      <sz val="12"/>
      <name val="Calibri"/>
      <family val="2"/>
      <scheme val="minor"/>
    </font>
    <font>
      <vertAlign val="superscript"/>
      <sz val="14"/>
      <color indexed="8"/>
      <name val="Calibri"/>
      <family val="2"/>
    </font>
    <font>
      <vertAlign val="superscript"/>
      <sz val="10"/>
      <name val="Arial"/>
      <family val="2"/>
    </font>
    <font>
      <vertAlign val="superscript"/>
      <sz val="12"/>
      <color indexed="8"/>
      <name val="Calibri"/>
      <family val="2"/>
      <scheme val="minor"/>
    </font>
    <font>
      <b/>
      <sz val="10"/>
      <color theme="1"/>
      <name val="Arial"/>
      <family val="2"/>
    </font>
    <font>
      <b/>
      <vertAlign val="superscript"/>
      <sz val="10"/>
      <name val="Arial"/>
      <family val="2"/>
    </font>
    <font>
      <b/>
      <vertAlign val="superscript"/>
      <sz val="10"/>
      <color theme="1"/>
      <name val="Arial"/>
      <family val="2"/>
    </font>
    <font>
      <b/>
      <sz val="14"/>
      <name val="Arial"/>
      <family val="2"/>
    </font>
    <font>
      <u/>
      <sz val="10"/>
      <color theme="10"/>
      <name val="Arial"/>
      <family val="2"/>
    </font>
    <font>
      <sz val="14"/>
      <name val="Arial"/>
      <family val="2"/>
    </font>
    <font>
      <b/>
      <sz val="16"/>
      <name val="Arial"/>
      <family val="2"/>
    </font>
    <font>
      <b/>
      <sz val="13"/>
      <name val="Arial"/>
      <family val="2"/>
    </font>
    <font>
      <b/>
      <u/>
      <sz val="13"/>
      <color theme="10"/>
      <name val="Arial"/>
      <family val="2"/>
    </font>
    <font>
      <sz val="10"/>
      <name val="Arial"/>
      <family val="2"/>
    </font>
    <font>
      <b/>
      <sz val="16"/>
      <color indexed="8"/>
      <name val="Calibri"/>
      <family val="2"/>
    </font>
    <font>
      <b/>
      <vertAlign val="superscript"/>
      <sz val="16"/>
      <color indexed="8"/>
      <name val="Calibri"/>
      <family val="2"/>
    </font>
    <font>
      <sz val="16"/>
      <name val="Arial"/>
      <family val="2"/>
    </font>
    <font>
      <b/>
      <sz val="11"/>
      <color theme="1"/>
      <name val="Calibri"/>
      <family val="2"/>
      <scheme val="minor"/>
    </font>
    <font>
      <sz val="10"/>
      <color theme="1"/>
      <name val="Arial"/>
      <family val="2"/>
    </font>
    <font>
      <b/>
      <sz val="11"/>
      <color theme="1"/>
      <name val="Calibri"/>
      <family val="2"/>
    </font>
    <font>
      <sz val="11"/>
      <color theme="1"/>
      <name val="Calibri"/>
      <family val="2"/>
    </font>
    <font>
      <sz val="20"/>
      <color theme="1"/>
      <name val="Arial"/>
      <family val="2"/>
    </font>
    <font>
      <sz val="18"/>
      <color theme="1"/>
      <name val="Arial"/>
      <family val="2"/>
    </font>
    <font>
      <vertAlign val="superscript"/>
      <sz val="10"/>
      <color theme="1"/>
      <name val="Arial"/>
      <family val="2"/>
    </font>
    <font>
      <sz val="11"/>
      <color indexed="60"/>
      <name val="Calibri"/>
      <family val="2"/>
      <scheme val="minor"/>
    </font>
    <font>
      <b/>
      <u/>
      <sz val="13"/>
      <color rgb="FF00B050"/>
      <name val="Arial"/>
      <family val="2"/>
    </font>
    <font>
      <b/>
      <u/>
      <sz val="13"/>
      <color rgb="FF00B0F0"/>
      <name val="Arial"/>
      <family val="2"/>
    </font>
    <font>
      <b/>
      <u/>
      <sz val="13"/>
      <color rgb="FFFFCC00"/>
      <name val="Arial"/>
      <family val="2"/>
    </font>
    <font>
      <b/>
      <u/>
      <sz val="13"/>
      <color theme="9"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127">
    <xf numFmtId="0" fontId="0" fillId="0" borderId="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22"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33" fillId="0" borderId="0" applyNumberFormat="0" applyFill="0" applyBorder="0" applyAlignment="0" applyProtection="0"/>
    <xf numFmtId="43" fontId="6"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1" fillId="0" borderId="0"/>
  </cellStyleXfs>
  <cellXfs count="347">
    <xf numFmtId="0" fontId="0" fillId="0" borderId="0" xfId="0"/>
    <xf numFmtId="0" fontId="7" fillId="3" borderId="6" xfId="70" applyFill="1" applyBorder="1"/>
    <xf numFmtId="0" fontId="7" fillId="3" borderId="7" xfId="70" applyFill="1" applyBorder="1"/>
    <xf numFmtId="0" fontId="7" fillId="2" borderId="0" xfId="70" applyFill="1"/>
    <xf numFmtId="164" fontId="0" fillId="2" borderId="0" xfId="4" applyNumberFormat="1" applyFont="1" applyFill="1" applyBorder="1"/>
    <xf numFmtId="165" fontId="0" fillId="2" borderId="0" xfId="113" applyNumberFormat="1" applyFont="1" applyFill="1" applyBorder="1"/>
    <xf numFmtId="0" fontId="7" fillId="2" borderId="0" xfId="93" applyFill="1"/>
    <xf numFmtId="164" fontId="7" fillId="2" borderId="0" xfId="70" applyNumberFormat="1" applyFill="1"/>
    <xf numFmtId="0" fontId="0" fillId="2" borderId="0" xfId="0" applyFill="1"/>
    <xf numFmtId="0" fontId="23" fillId="2" borderId="10" xfId="0" applyFont="1" applyFill="1" applyBorder="1" applyAlignment="1"/>
    <xf numFmtId="165" fontId="0" fillId="2" borderId="0" xfId="0" applyNumberFormat="1" applyFill="1"/>
    <xf numFmtId="0" fontId="22" fillId="2" borderId="0" xfId="72" applyFill="1" applyBorder="1"/>
    <xf numFmtId="0" fontId="7" fillId="2" borderId="0" xfId="94" applyFill="1"/>
    <xf numFmtId="164" fontId="23" fillId="2" borderId="9" xfId="2" applyNumberFormat="1" applyFont="1" applyFill="1" applyBorder="1"/>
    <xf numFmtId="164" fontId="23" fillId="2" borderId="12" xfId="2" applyNumberFormat="1" applyFont="1" applyFill="1" applyBorder="1"/>
    <xf numFmtId="164" fontId="23" fillId="2" borderId="0" xfId="2" applyNumberFormat="1" applyFont="1" applyFill="1" applyBorder="1"/>
    <xf numFmtId="0" fontId="7" fillId="2" borderId="0" xfId="70" applyFill="1" applyBorder="1"/>
    <xf numFmtId="0" fontId="7" fillId="2" borderId="0" xfId="70" applyFill="1" applyBorder="1" applyAlignment="1">
      <alignment horizontal="left" wrapText="1"/>
    </xf>
    <xf numFmtId="43" fontId="7" fillId="2" borderId="0" xfId="70" applyNumberFormat="1" applyFill="1"/>
    <xf numFmtId="10" fontId="7" fillId="2" borderId="0" xfId="96" applyNumberFormat="1" applyFont="1" applyFill="1"/>
    <xf numFmtId="0" fontId="8" fillId="2" borderId="0" xfId="70" applyFont="1" applyFill="1"/>
    <xf numFmtId="165" fontId="7" fillId="2" borderId="0" xfId="96" applyNumberFormat="1" applyFont="1" applyFill="1" applyBorder="1"/>
    <xf numFmtId="0" fontId="7" fillId="2" borderId="0" xfId="95" applyFill="1"/>
    <xf numFmtId="0" fontId="24" fillId="3" borderId="1" xfId="70" applyFont="1" applyFill="1" applyBorder="1" applyAlignment="1">
      <alignment horizontal="center"/>
    </xf>
    <xf numFmtId="0" fontId="24" fillId="3" borderId="11" xfId="70" applyFont="1" applyFill="1" applyBorder="1" applyAlignment="1">
      <alignment horizontal="center"/>
    </xf>
    <xf numFmtId="0" fontId="24" fillId="3" borderId="2" xfId="70" applyFont="1" applyFill="1" applyBorder="1" applyAlignment="1">
      <alignment horizontal="center"/>
    </xf>
    <xf numFmtId="0" fontId="7" fillId="3" borderId="14" xfId="70" applyFill="1" applyBorder="1"/>
    <xf numFmtId="0" fontId="23" fillId="3" borderId="10" xfId="70" applyFont="1" applyFill="1" applyBorder="1" applyAlignment="1">
      <alignment horizontal="center" wrapText="1"/>
    </xf>
    <xf numFmtId="0" fontId="23" fillId="3" borderId="16" xfId="70" applyFont="1" applyFill="1" applyBorder="1" applyAlignment="1">
      <alignment horizontal="center" wrapText="1"/>
    </xf>
    <xf numFmtId="0" fontId="23" fillId="3" borderId="4" xfId="70" applyFont="1" applyFill="1" applyBorder="1" applyAlignment="1">
      <alignment horizontal="center" wrapText="1"/>
    </xf>
    <xf numFmtId="0" fontId="23" fillId="3" borderId="8" xfId="70" applyFont="1" applyFill="1" applyBorder="1" applyAlignment="1">
      <alignment horizontal="center" wrapText="1"/>
    </xf>
    <xf numFmtId="164" fontId="23" fillId="4" borderId="9" xfId="2" applyNumberFormat="1" applyFont="1" applyFill="1" applyBorder="1"/>
    <xf numFmtId="164" fontId="23" fillId="4" borderId="12" xfId="2" applyNumberFormat="1" applyFont="1" applyFill="1" applyBorder="1"/>
    <xf numFmtId="164" fontId="23" fillId="4" borderId="0" xfId="2" applyNumberFormat="1" applyFont="1" applyFill="1" applyBorder="1"/>
    <xf numFmtId="0" fontId="6" fillId="2" borderId="0" xfId="70" applyFont="1" applyFill="1" applyBorder="1" applyAlignment="1"/>
    <xf numFmtId="0" fontId="6" fillId="2" borderId="0" xfId="70" applyFont="1" applyFill="1"/>
    <xf numFmtId="165" fontId="0" fillId="2" borderId="0" xfId="96" applyNumberFormat="1" applyFont="1" applyFill="1" applyBorder="1"/>
    <xf numFmtId="0" fontId="6" fillId="2" borderId="0" xfId="116" applyFill="1"/>
    <xf numFmtId="0" fontId="6" fillId="2" borderId="0" xfId="116" applyFont="1" applyFill="1"/>
    <xf numFmtId="0" fontId="14" fillId="2" borderId="0" xfId="116" applyFont="1" applyFill="1"/>
    <xf numFmtId="0" fontId="16" fillId="2" borderId="15" xfId="116" applyFont="1" applyFill="1" applyBorder="1" applyAlignment="1"/>
    <xf numFmtId="0" fontId="16" fillId="2" borderId="9" xfId="116" applyFont="1" applyFill="1" applyBorder="1" applyAlignment="1"/>
    <xf numFmtId="0" fontId="16" fillId="2" borderId="14" xfId="116" applyFont="1" applyFill="1" applyBorder="1" applyAlignment="1"/>
    <xf numFmtId="0" fontId="6" fillId="2" borderId="0" xfId="116" applyFill="1" applyBorder="1"/>
    <xf numFmtId="9" fontId="5" fillId="2" borderId="0" xfId="118" applyNumberFormat="1" applyFill="1" applyBorder="1"/>
    <xf numFmtId="9" fontId="6" fillId="2" borderId="0" xfId="113" applyNumberFormat="1" applyFont="1" applyFill="1" applyBorder="1"/>
    <xf numFmtId="0" fontId="6" fillId="2" borderId="0" xfId="116" applyFont="1" applyFill="1" applyAlignment="1">
      <alignment horizontal="left"/>
    </xf>
    <xf numFmtId="0" fontId="6" fillId="2" borderId="0" xfId="116" applyFill="1" applyAlignment="1">
      <alignment horizontal="left" wrapText="1"/>
    </xf>
    <xf numFmtId="0" fontId="29" fillId="3" borderId="10" xfId="116" applyFont="1" applyFill="1" applyBorder="1" applyAlignment="1">
      <alignment wrapText="1"/>
    </xf>
    <xf numFmtId="0" fontId="29" fillId="3" borderId="4" xfId="116" applyFont="1" applyFill="1" applyBorder="1" applyAlignment="1">
      <alignment wrapText="1"/>
    </xf>
    <xf numFmtId="164" fontId="6" fillId="2" borderId="0" xfId="116" applyNumberFormat="1" applyFill="1"/>
    <xf numFmtId="49" fontId="6" fillId="2" borderId="0" xfId="116" applyNumberFormat="1" applyFont="1" applyFill="1" applyBorder="1"/>
    <xf numFmtId="0" fontId="8" fillId="2" borderId="0" xfId="116" applyFont="1" applyFill="1" applyBorder="1"/>
    <xf numFmtId="0" fontId="6" fillId="2" borderId="0" xfId="116" applyFont="1" applyFill="1" applyBorder="1"/>
    <xf numFmtId="0" fontId="8" fillId="2" borderId="0" xfId="116" applyFont="1" applyFill="1"/>
    <xf numFmtId="2" fontId="6" fillId="2" borderId="0" xfId="116" applyNumberFormat="1" applyFill="1" applyAlignment="1">
      <alignment wrapText="1"/>
    </xf>
    <xf numFmtId="164" fontId="13" fillId="2" borderId="0" xfId="120" applyNumberFormat="1" applyFont="1" applyFill="1" applyBorder="1" applyAlignment="1">
      <alignment horizontal="right" vertical="top"/>
    </xf>
    <xf numFmtId="0" fontId="13" fillId="4" borderId="1" xfId="72" applyFont="1" applyFill="1" applyBorder="1" applyAlignment="1"/>
    <xf numFmtId="164" fontId="16" fillId="4" borderId="9" xfId="4" applyNumberFormat="1" applyFont="1" applyFill="1" applyBorder="1" applyAlignment="1">
      <alignment horizontal="right"/>
    </xf>
    <xf numFmtId="165" fontId="16" fillId="4" borderId="0" xfId="96" applyNumberFormat="1" applyFont="1" applyFill="1" applyBorder="1" applyAlignment="1">
      <alignment horizontal="right"/>
    </xf>
    <xf numFmtId="164" fontId="16" fillId="4" borderId="21" xfId="4" applyNumberFormat="1" applyFont="1" applyFill="1" applyBorder="1" applyAlignment="1">
      <alignment horizontal="right"/>
    </xf>
    <xf numFmtId="165" fontId="16" fillId="4" borderId="12" xfId="96" applyNumberFormat="1" applyFont="1" applyFill="1" applyBorder="1" applyAlignment="1">
      <alignment horizontal="right"/>
    </xf>
    <xf numFmtId="164" fontId="16" fillId="4" borderId="0" xfId="4" applyNumberFormat="1" applyFont="1" applyFill="1" applyBorder="1" applyAlignment="1">
      <alignment horizontal="right"/>
    </xf>
    <xf numFmtId="164" fontId="16" fillId="4" borderId="9" xfId="0" applyNumberFormat="1" applyFont="1" applyFill="1" applyBorder="1" applyAlignment="1">
      <alignment horizontal="right"/>
    </xf>
    <xf numFmtId="0" fontId="13" fillId="4" borderId="9" xfId="72" applyFont="1" applyFill="1" applyBorder="1" applyAlignment="1"/>
    <xf numFmtId="164" fontId="16" fillId="4" borderId="12" xfId="4" applyNumberFormat="1" applyFont="1" applyFill="1" applyBorder="1" applyAlignment="1">
      <alignment horizontal="right"/>
    </xf>
    <xf numFmtId="164" fontId="16" fillId="4" borderId="2" xfId="4" applyNumberFormat="1" applyFont="1" applyFill="1" applyBorder="1" applyAlignment="1">
      <alignment horizontal="right"/>
    </xf>
    <xf numFmtId="164" fontId="16" fillId="4" borderId="11" xfId="4" applyNumberFormat="1" applyFont="1" applyFill="1" applyBorder="1" applyAlignment="1">
      <alignment horizontal="right"/>
    </xf>
    <xf numFmtId="164" fontId="16" fillId="4" borderId="1" xfId="4" applyNumberFormat="1" applyFont="1" applyFill="1" applyBorder="1" applyAlignment="1">
      <alignment horizontal="right"/>
    </xf>
    <xf numFmtId="0" fontId="13" fillId="4" borderId="6" xfId="72" applyFont="1" applyFill="1" applyBorder="1" applyAlignment="1"/>
    <xf numFmtId="0" fontId="13" fillId="4" borderId="7" xfId="72" applyFont="1" applyFill="1" applyBorder="1" applyAlignment="1"/>
    <xf numFmtId="0" fontId="13" fillId="2" borderId="7" xfId="72" applyFont="1" applyFill="1" applyBorder="1" applyAlignment="1"/>
    <xf numFmtId="164" fontId="16" fillId="2" borderId="0" xfId="4" applyNumberFormat="1" applyFont="1" applyFill="1" applyBorder="1" applyAlignment="1">
      <alignment horizontal="right"/>
    </xf>
    <xf numFmtId="164" fontId="16" fillId="2" borderId="12" xfId="4" applyNumberFormat="1" applyFont="1" applyFill="1" applyBorder="1" applyAlignment="1">
      <alignment horizontal="right"/>
    </xf>
    <xf numFmtId="164" fontId="16" fillId="2" borderId="9" xfId="4" applyNumberFormat="1" applyFont="1" applyFill="1" applyBorder="1" applyAlignment="1">
      <alignment horizontal="right"/>
    </xf>
    <xf numFmtId="0" fontId="13" fillId="2" borderId="9" xfId="72" applyFont="1" applyFill="1" applyBorder="1" applyAlignment="1"/>
    <xf numFmtId="165" fontId="16" fillId="2" borderId="0" xfId="96" applyNumberFormat="1" applyFont="1" applyFill="1" applyBorder="1" applyAlignment="1">
      <alignment horizontal="right"/>
    </xf>
    <xf numFmtId="164" fontId="16" fillId="2" borderId="21" xfId="4" applyNumberFormat="1" applyFont="1" applyFill="1" applyBorder="1" applyAlignment="1">
      <alignment horizontal="right"/>
    </xf>
    <xf numFmtId="165" fontId="16" fillId="2" borderId="12" xfId="96" applyNumberFormat="1" applyFont="1" applyFill="1" applyBorder="1" applyAlignment="1">
      <alignment horizontal="right"/>
    </xf>
    <xf numFmtId="164" fontId="16" fillId="2" borderId="9" xfId="0" applyNumberFormat="1" applyFont="1" applyFill="1" applyBorder="1" applyAlignment="1">
      <alignment horizontal="right"/>
    </xf>
    <xf numFmtId="0" fontId="16" fillId="2" borderId="7" xfId="72" applyFont="1" applyFill="1" applyBorder="1" applyAlignment="1"/>
    <xf numFmtId="165" fontId="23" fillId="2" borderId="0" xfId="0" applyNumberFormat="1" applyFont="1" applyFill="1" applyBorder="1" applyAlignment="1"/>
    <xf numFmtId="0" fontId="23" fillId="2" borderId="10" xfId="0" applyFont="1" applyFill="1" applyBorder="1" applyAlignment="1">
      <alignment horizontal="center"/>
    </xf>
    <xf numFmtId="0" fontId="23" fillId="2" borderId="8" xfId="0" applyFont="1" applyFill="1" applyBorder="1" applyAlignment="1">
      <alignment horizontal="center"/>
    </xf>
    <xf numFmtId="0" fontId="0" fillId="2" borderId="0" xfId="0" applyFill="1" applyBorder="1"/>
    <xf numFmtId="0" fontId="13" fillId="4" borderId="14" xfId="72" applyFont="1" applyFill="1" applyBorder="1" applyAlignment="1"/>
    <xf numFmtId="164" fontId="16" fillId="4" borderId="14" xfId="4" applyNumberFormat="1" applyFont="1" applyFill="1" applyBorder="1" applyAlignment="1">
      <alignment horizontal="right"/>
    </xf>
    <xf numFmtId="165" fontId="16" fillId="4" borderId="5" xfId="96" applyNumberFormat="1" applyFont="1" applyFill="1" applyBorder="1" applyAlignment="1">
      <alignment horizontal="right"/>
    </xf>
    <xf numFmtId="164" fontId="16" fillId="4" borderId="22" xfId="4" applyNumberFormat="1" applyFont="1" applyFill="1" applyBorder="1" applyAlignment="1">
      <alignment horizontal="right"/>
    </xf>
    <xf numFmtId="165" fontId="16" fillId="4" borderId="13" xfId="96" applyNumberFormat="1" applyFont="1" applyFill="1" applyBorder="1" applyAlignment="1">
      <alignment horizontal="right"/>
    </xf>
    <xf numFmtId="164" fontId="16" fillId="4" borderId="5" xfId="4" applyNumberFormat="1" applyFont="1" applyFill="1" applyBorder="1" applyAlignment="1">
      <alignment horizontal="right"/>
    </xf>
    <xf numFmtId="164" fontId="16" fillId="4" borderId="14" xfId="0" applyNumberFormat="1" applyFont="1" applyFill="1" applyBorder="1" applyAlignment="1">
      <alignment horizontal="right"/>
    </xf>
    <xf numFmtId="165" fontId="16" fillId="4" borderId="2" xfId="96" applyNumberFormat="1" applyFont="1" applyFill="1" applyBorder="1" applyAlignment="1">
      <alignment horizontal="right"/>
    </xf>
    <xf numFmtId="164" fontId="16" fillId="4" borderId="23" xfId="4" applyNumberFormat="1" applyFont="1" applyFill="1" applyBorder="1" applyAlignment="1">
      <alignment horizontal="right"/>
    </xf>
    <xf numFmtId="165" fontId="16" fillId="4" borderId="11" xfId="96" applyNumberFormat="1" applyFont="1" applyFill="1" applyBorder="1" applyAlignment="1">
      <alignment horizontal="right"/>
    </xf>
    <xf numFmtId="164" fontId="16" fillId="4" borderId="1" xfId="0" applyNumberFormat="1" applyFont="1" applyFill="1" applyBorder="1" applyAlignment="1">
      <alignment horizontal="right"/>
    </xf>
    <xf numFmtId="0" fontId="7" fillId="2" borderId="1" xfId="70" applyFill="1" applyBorder="1"/>
    <xf numFmtId="0" fontId="7" fillId="2" borderId="9" xfId="70" applyFill="1" applyBorder="1"/>
    <xf numFmtId="0" fontId="7" fillId="2" borderId="14" xfId="70" applyFill="1" applyBorder="1"/>
    <xf numFmtId="0" fontId="13" fillId="4" borderId="20" xfId="72" applyFont="1" applyFill="1" applyBorder="1" applyAlignment="1"/>
    <xf numFmtId="164" fontId="16" fillId="4" borderId="13" xfId="4" applyNumberFormat="1" applyFont="1" applyFill="1" applyBorder="1" applyAlignment="1">
      <alignment horizontal="right"/>
    </xf>
    <xf numFmtId="0" fontId="7" fillId="2" borderId="0" xfId="70" applyFill="1" applyBorder="1" applyAlignment="1">
      <alignment horizontal="left" wrapText="1"/>
    </xf>
    <xf numFmtId="0" fontId="7" fillId="2" borderId="0" xfId="70" applyFill="1" applyBorder="1" applyAlignment="1">
      <alignment horizontal="left" wrapText="1"/>
    </xf>
    <xf numFmtId="165" fontId="23" fillId="4" borderId="2" xfId="96" applyNumberFormat="1" applyFont="1" applyFill="1" applyBorder="1"/>
    <xf numFmtId="165" fontId="23" fillId="2" borderId="0" xfId="96" applyNumberFormat="1" applyFont="1" applyFill="1" applyBorder="1" applyAlignment="1">
      <alignment horizontal="right"/>
    </xf>
    <xf numFmtId="165" fontId="23" fillId="4" borderId="0" xfId="96" applyNumberFormat="1" applyFont="1" applyFill="1" applyBorder="1" applyAlignment="1">
      <alignment horizontal="right"/>
    </xf>
    <xf numFmtId="165" fontId="23" fillId="4" borderId="5" xfId="96" applyNumberFormat="1" applyFont="1" applyFill="1" applyBorder="1" applyAlignment="1">
      <alignment horizontal="right"/>
    </xf>
    <xf numFmtId="164" fontId="23" fillId="4" borderId="1" xfId="1" applyNumberFormat="1" applyFont="1" applyFill="1" applyBorder="1"/>
    <xf numFmtId="164" fontId="23" fillId="2" borderId="9" xfId="1" applyNumberFormat="1" applyFont="1" applyFill="1" applyBorder="1" applyAlignment="1">
      <alignment horizontal="right"/>
    </xf>
    <xf numFmtId="164" fontId="23" fillId="4" borderId="9" xfId="1" applyNumberFormat="1" applyFont="1" applyFill="1" applyBorder="1" applyAlignment="1">
      <alignment horizontal="right"/>
    </xf>
    <xf numFmtId="164" fontId="23" fillId="4" borderId="14" xfId="1" applyNumberFormat="1" applyFont="1" applyFill="1" applyBorder="1" applyAlignment="1">
      <alignment horizontal="right"/>
    </xf>
    <xf numFmtId="0" fontId="6" fillId="3" borderId="6" xfId="116" applyFill="1" applyBorder="1"/>
    <xf numFmtId="0" fontId="6" fillId="3" borderId="7" xfId="116" applyFill="1" applyBorder="1"/>
    <xf numFmtId="0" fontId="6" fillId="3" borderId="14" xfId="116" applyFill="1" applyBorder="1"/>
    <xf numFmtId="0" fontId="23" fillId="3" borderId="10" xfId="116" applyFont="1" applyFill="1" applyBorder="1" applyAlignment="1">
      <alignment horizontal="center" wrapText="1"/>
    </xf>
    <xf numFmtId="0" fontId="23" fillId="3" borderId="16" xfId="116" applyFont="1" applyFill="1" applyBorder="1" applyAlignment="1">
      <alignment horizontal="center" wrapText="1"/>
    </xf>
    <xf numFmtId="0" fontId="23" fillId="3" borderId="4" xfId="116" applyFont="1" applyFill="1" applyBorder="1" applyAlignment="1">
      <alignment horizontal="center" wrapText="1"/>
    </xf>
    <xf numFmtId="0" fontId="23" fillId="3" borderId="8" xfId="116" applyFont="1" applyFill="1" applyBorder="1" applyAlignment="1">
      <alignment horizontal="center" wrapText="1"/>
    </xf>
    <xf numFmtId="0" fontId="6" fillId="2" borderId="0" xfId="116" applyFill="1" applyBorder="1" applyAlignment="1">
      <alignment horizontal="left" wrapText="1"/>
    </xf>
    <xf numFmtId="0" fontId="6" fillId="2" borderId="0" xfId="116" applyFont="1" applyFill="1" applyBorder="1" applyAlignment="1"/>
    <xf numFmtId="43" fontId="0" fillId="2" borderId="0" xfId="4" applyNumberFormat="1" applyFont="1" applyFill="1" applyBorder="1"/>
    <xf numFmtId="9" fontId="6" fillId="2" borderId="0" xfId="116" applyNumberFormat="1" applyFill="1"/>
    <xf numFmtId="9" fontId="16" fillId="2" borderId="9" xfId="116" applyNumberFormat="1" applyFont="1" applyFill="1" applyBorder="1" applyAlignment="1"/>
    <xf numFmtId="9" fontId="16" fillId="2" borderId="14" xfId="116" applyNumberFormat="1" applyFont="1" applyFill="1" applyBorder="1" applyAlignment="1"/>
    <xf numFmtId="0" fontId="23" fillId="2" borderId="1" xfId="0" applyFont="1" applyFill="1" applyBorder="1" applyAlignment="1">
      <alignment horizontal="center"/>
    </xf>
    <xf numFmtId="0" fontId="6" fillId="2" borderId="0" xfId="116" applyFill="1" applyAlignment="1">
      <alignment horizontal="left"/>
    </xf>
    <xf numFmtId="0" fontId="35" fillId="2" borderId="0" xfId="0" applyFont="1" applyFill="1"/>
    <xf numFmtId="0" fontId="36" fillId="2" borderId="0" xfId="0" applyFont="1" applyFill="1"/>
    <xf numFmtId="0" fontId="37" fillId="2" borderId="0" xfId="119" applyFont="1" applyFill="1"/>
    <xf numFmtId="0" fontId="34" fillId="2" borderId="0" xfId="0" applyFont="1" applyFill="1"/>
    <xf numFmtId="0" fontId="25" fillId="3" borderId="1" xfId="70" applyFont="1" applyFill="1" applyBorder="1" applyAlignment="1">
      <alignment horizontal="left"/>
    </xf>
    <xf numFmtId="0" fontId="23" fillId="3" borderId="10" xfId="70" applyFont="1" applyFill="1" applyBorder="1" applyAlignment="1">
      <alignment horizontal="left"/>
    </xf>
    <xf numFmtId="0" fontId="23" fillId="3" borderId="10" xfId="116" applyFont="1" applyFill="1" applyBorder="1" applyAlignment="1">
      <alignment horizontal="left"/>
    </xf>
    <xf numFmtId="0" fontId="6" fillId="2" borderId="0" xfId="116" applyFill="1" applyAlignment="1">
      <alignment horizontal="left" wrapText="1"/>
    </xf>
    <xf numFmtId="0" fontId="22" fillId="0" borderId="1" xfId="72" applyFill="1" applyBorder="1"/>
    <xf numFmtId="165" fontId="0" fillId="0" borderId="1" xfId="96" applyNumberFormat="1" applyFont="1" applyBorder="1"/>
    <xf numFmtId="165" fontId="0" fillId="0" borderId="11" xfId="96" applyNumberFormat="1" applyFont="1" applyBorder="1"/>
    <xf numFmtId="0" fontId="22" fillId="0" borderId="9" xfId="72" applyFill="1" applyBorder="1"/>
    <xf numFmtId="165" fontId="0" fillId="0" borderId="9" xfId="96" applyNumberFormat="1" applyFont="1" applyBorder="1"/>
    <xf numFmtId="165" fontId="0" fillId="0" borderId="12" xfId="96" applyNumberFormat="1" applyFont="1" applyBorder="1"/>
    <xf numFmtId="0" fontId="22" fillId="0" borderId="14" xfId="72" applyFill="1" applyBorder="1"/>
    <xf numFmtId="165" fontId="0" fillId="0" borderId="14" xfId="96" applyNumberFormat="1" applyFont="1" applyBorder="1"/>
    <xf numFmtId="165" fontId="0" fillId="0" borderId="13" xfId="96" applyNumberFormat="1" applyFont="1" applyBorder="1"/>
    <xf numFmtId="17" fontId="9" fillId="3" borderId="10" xfId="116" applyNumberFormat="1" applyFont="1" applyFill="1" applyBorder="1"/>
    <xf numFmtId="0" fontId="29" fillId="3" borderId="1" xfId="116" applyFont="1" applyFill="1" applyBorder="1" applyAlignment="1">
      <alignment wrapText="1"/>
    </xf>
    <xf numFmtId="0" fontId="29" fillId="3" borderId="2" xfId="116" applyFont="1" applyFill="1" applyBorder="1" applyAlignment="1">
      <alignment wrapText="1"/>
    </xf>
    <xf numFmtId="0" fontId="29" fillId="3" borderId="11" xfId="116" applyFont="1" applyFill="1" applyBorder="1" applyAlignment="1">
      <alignment wrapText="1"/>
    </xf>
    <xf numFmtId="0" fontId="43" fillId="5" borderId="4" xfId="116" applyFont="1" applyFill="1" applyBorder="1"/>
    <xf numFmtId="164" fontId="29" fillId="3" borderId="15" xfId="116" applyNumberFormat="1" applyFont="1" applyFill="1" applyBorder="1"/>
    <xf numFmtId="0" fontId="29" fillId="3" borderId="8" xfId="116" applyFont="1" applyFill="1" applyBorder="1" applyAlignment="1">
      <alignment wrapText="1"/>
    </xf>
    <xf numFmtId="0" fontId="44" fillId="2" borderId="10" xfId="116" applyFont="1" applyFill="1" applyBorder="1"/>
    <xf numFmtId="164" fontId="42" fillId="2" borderId="10" xfId="1" applyNumberFormat="1" applyFont="1" applyFill="1" applyBorder="1" applyAlignment="1">
      <alignment horizontal="right" vertical="top"/>
    </xf>
    <xf numFmtId="164" fontId="42" fillId="2" borderId="4" xfId="1" applyNumberFormat="1" applyFont="1" applyFill="1" applyBorder="1" applyAlignment="1">
      <alignment horizontal="right" vertical="top"/>
    </xf>
    <xf numFmtId="165" fontId="42" fillId="2" borderId="8" xfId="117" applyNumberFormat="1" applyFont="1" applyFill="1" applyBorder="1" applyAlignment="1"/>
    <xf numFmtId="164" fontId="29" fillId="5" borderId="3" xfId="120" applyNumberFormat="1" applyFont="1" applyFill="1" applyBorder="1"/>
    <xf numFmtId="49" fontId="44" fillId="2" borderId="10" xfId="120" applyNumberFormat="1" applyFont="1" applyFill="1" applyBorder="1"/>
    <xf numFmtId="164" fontId="42" fillId="2" borderId="8" xfId="1" applyNumberFormat="1" applyFont="1" applyFill="1" applyBorder="1" applyAlignment="1">
      <alignment horizontal="right" vertical="top"/>
    </xf>
    <xf numFmtId="165" fontId="44" fillId="2" borderId="10" xfId="117" applyNumberFormat="1" applyFont="1" applyFill="1" applyBorder="1" applyAlignment="1"/>
    <xf numFmtId="165" fontId="44" fillId="2" borderId="8" xfId="117" applyNumberFormat="1" applyFont="1" applyFill="1" applyBorder="1" applyAlignment="1"/>
    <xf numFmtId="164" fontId="6" fillId="2" borderId="0" xfId="120" applyNumberFormat="1" applyFont="1" applyFill="1"/>
    <xf numFmtId="0" fontId="45" fillId="2" borderId="9" xfId="116" applyFont="1" applyFill="1" applyBorder="1"/>
    <xf numFmtId="164" fontId="4" fillId="2" borderId="9" xfId="1" applyNumberFormat="1" applyFont="1" applyFill="1" applyBorder="1" applyAlignment="1">
      <alignment horizontal="right" vertical="top"/>
    </xf>
    <xf numFmtId="164" fontId="4" fillId="2" borderId="0" xfId="1" applyNumberFormat="1" applyFont="1" applyFill="1" applyBorder="1" applyAlignment="1">
      <alignment horizontal="right" vertical="top"/>
    </xf>
    <xf numFmtId="165" fontId="4" fillId="2" borderId="12" xfId="117" applyNumberFormat="1" applyFont="1" applyFill="1" applyBorder="1" applyAlignment="1"/>
    <xf numFmtId="164" fontId="43" fillId="5" borderId="0" xfId="120" applyNumberFormat="1" applyFont="1" applyFill="1" applyBorder="1"/>
    <xf numFmtId="49" fontId="45" fillId="2" borderId="1" xfId="120" applyNumberFormat="1" applyFont="1" applyFill="1" applyBorder="1"/>
    <xf numFmtId="164" fontId="4" fillId="2" borderId="12" xfId="1" applyNumberFormat="1" applyFont="1" applyFill="1" applyBorder="1" applyAlignment="1">
      <alignment horizontal="right" vertical="top"/>
    </xf>
    <xf numFmtId="165" fontId="45" fillId="2" borderId="9" xfId="117" applyNumberFormat="1" applyFont="1" applyFill="1" applyBorder="1" applyAlignment="1"/>
    <xf numFmtId="165" fontId="45" fillId="2" borderId="12" xfId="117" applyNumberFormat="1" applyFont="1" applyFill="1" applyBorder="1" applyAlignment="1"/>
    <xf numFmtId="49" fontId="45" fillId="2" borderId="9" xfId="120" applyNumberFormat="1" applyFont="1" applyFill="1" applyBorder="1"/>
    <xf numFmtId="0" fontId="45" fillId="2" borderId="9" xfId="116" applyFont="1" applyFill="1" applyBorder="1" applyAlignment="1">
      <alignment horizontal="left"/>
    </xf>
    <xf numFmtId="49" fontId="44" fillId="2" borderId="9" xfId="120" applyNumberFormat="1" applyFont="1" applyFill="1" applyBorder="1" applyAlignment="1">
      <alignment horizontal="left"/>
    </xf>
    <xf numFmtId="164" fontId="42" fillId="2" borderId="9" xfId="1" applyNumberFormat="1" applyFont="1" applyFill="1" applyBorder="1" applyAlignment="1">
      <alignment horizontal="right" vertical="top"/>
    </xf>
    <xf numFmtId="164" fontId="42" fillId="2" borderId="0" xfId="1" applyNumberFormat="1" applyFont="1" applyFill="1" applyBorder="1" applyAlignment="1">
      <alignment horizontal="right" vertical="top"/>
    </xf>
    <xf numFmtId="165" fontId="42" fillId="2" borderId="12" xfId="117" applyNumberFormat="1" applyFont="1" applyFill="1" applyBorder="1" applyAlignment="1"/>
    <xf numFmtId="164" fontId="29" fillId="5" borderId="0" xfId="120" applyNumberFormat="1" applyFont="1" applyFill="1" applyBorder="1"/>
    <xf numFmtId="49" fontId="44" fillId="2" borderId="9" xfId="120" applyNumberFormat="1" applyFont="1" applyFill="1" applyBorder="1"/>
    <xf numFmtId="164" fontId="42" fillId="2" borderId="12" xfId="1" applyNumberFormat="1" applyFont="1" applyFill="1" applyBorder="1" applyAlignment="1">
      <alignment horizontal="right" vertical="top"/>
    </xf>
    <xf numFmtId="165" fontId="44" fillId="2" borderId="9" xfId="117" applyNumberFormat="1" applyFont="1" applyFill="1" applyBorder="1" applyAlignment="1"/>
    <xf numFmtId="165" fontId="44" fillId="2" borderId="12" xfId="117" applyNumberFormat="1" applyFont="1" applyFill="1" applyBorder="1" applyAlignment="1"/>
    <xf numFmtId="49" fontId="45" fillId="2" borderId="9" xfId="120" applyNumberFormat="1" applyFont="1" applyFill="1" applyBorder="1" applyAlignment="1">
      <alignment horizontal="left" indent="1"/>
    </xf>
    <xf numFmtId="165" fontId="6" fillId="2" borderId="0" xfId="117" applyNumberFormat="1" applyFont="1" applyFill="1"/>
    <xf numFmtId="0" fontId="45" fillId="2" borderId="9" xfId="116" applyFont="1" applyFill="1" applyBorder="1" applyAlignment="1">
      <alignment horizontal="left" indent="1"/>
    </xf>
    <xf numFmtId="49" fontId="45" fillId="2" borderId="9" xfId="116" applyNumberFormat="1" applyFont="1" applyFill="1" applyBorder="1" applyAlignment="1">
      <alignment horizontal="left" indent="1"/>
    </xf>
    <xf numFmtId="49" fontId="44" fillId="2" borderId="9" xfId="116" applyNumberFormat="1" applyFont="1" applyFill="1" applyBorder="1" applyAlignment="1"/>
    <xf numFmtId="164" fontId="42" fillId="2" borderId="14" xfId="1" applyNumberFormat="1" applyFont="1" applyFill="1" applyBorder="1" applyAlignment="1">
      <alignment horizontal="right" vertical="top"/>
    </xf>
    <xf numFmtId="164" fontId="42" fillId="2" borderId="5" xfId="1" applyNumberFormat="1" applyFont="1" applyFill="1" applyBorder="1" applyAlignment="1">
      <alignment horizontal="right" vertical="top"/>
    </xf>
    <xf numFmtId="165" fontId="42" fillId="2" borderId="13" xfId="117" applyNumberFormat="1" applyFont="1" applyFill="1" applyBorder="1" applyAlignment="1"/>
    <xf numFmtId="164" fontId="42" fillId="2" borderId="13" xfId="1" applyNumberFormat="1" applyFont="1" applyFill="1" applyBorder="1" applyAlignment="1">
      <alignment horizontal="right" vertical="top"/>
    </xf>
    <xf numFmtId="165" fontId="44" fillId="2" borderId="14" xfId="117" applyNumberFormat="1" applyFont="1" applyFill="1" applyBorder="1" applyAlignment="1"/>
    <xf numFmtId="165" fontId="44" fillId="2" borderId="13" xfId="117" applyNumberFormat="1" applyFont="1" applyFill="1" applyBorder="1" applyAlignment="1"/>
    <xf numFmtId="10" fontId="6" fillId="2" borderId="0" xfId="117" applyNumberFormat="1" applyFont="1" applyFill="1"/>
    <xf numFmtId="0" fontId="44" fillId="2" borderId="15" xfId="116" applyFont="1" applyFill="1" applyBorder="1"/>
    <xf numFmtId="0" fontId="45" fillId="2" borderId="7" xfId="116" applyFont="1" applyFill="1" applyBorder="1"/>
    <xf numFmtId="0" fontId="45" fillId="2" borderId="7" xfId="116" applyFont="1" applyFill="1" applyBorder="1" applyAlignment="1">
      <alignment horizontal="left"/>
    </xf>
    <xf numFmtId="49" fontId="44" fillId="2" borderId="7" xfId="120" applyNumberFormat="1" applyFont="1" applyFill="1" applyBorder="1" applyAlignment="1">
      <alignment horizontal="left"/>
    </xf>
    <xf numFmtId="49" fontId="45" fillId="2" borderId="7" xfId="120" applyNumberFormat="1" applyFont="1" applyFill="1" applyBorder="1" applyAlignment="1">
      <alignment horizontal="left" indent="1"/>
    </xf>
    <xf numFmtId="0" fontId="45" fillId="2" borderId="7" xfId="116" applyFont="1" applyFill="1" applyBorder="1" applyAlignment="1">
      <alignment horizontal="left" indent="1"/>
    </xf>
    <xf numFmtId="49" fontId="45" fillId="2" borderId="7" xfId="116" applyNumberFormat="1" applyFont="1" applyFill="1" applyBorder="1" applyAlignment="1">
      <alignment horizontal="left" indent="1"/>
    </xf>
    <xf numFmtId="49" fontId="6" fillId="2" borderId="0" xfId="116" applyNumberFormat="1" applyFill="1"/>
    <xf numFmtId="0" fontId="43" fillId="2" borderId="0" xfId="116" applyFont="1" applyFill="1"/>
    <xf numFmtId="0" fontId="43" fillId="2" borderId="0" xfId="116" applyFont="1" applyFill="1" applyBorder="1"/>
    <xf numFmtId="17" fontId="29" fillId="3" borderId="1" xfId="116" applyNumberFormat="1" applyFont="1" applyFill="1" applyBorder="1"/>
    <xf numFmtId="49" fontId="43" fillId="2" borderId="0" xfId="116" applyNumberFormat="1" applyFont="1" applyFill="1" applyBorder="1"/>
    <xf numFmtId="2" fontId="43" fillId="2" borderId="0" xfId="116" applyNumberFormat="1" applyFont="1" applyFill="1" applyAlignment="1">
      <alignment wrapText="1"/>
    </xf>
    <xf numFmtId="49" fontId="43" fillId="2" borderId="0" xfId="116" applyNumberFormat="1" applyFont="1" applyFill="1"/>
    <xf numFmtId="0" fontId="16" fillId="0" borderId="15" xfId="116" applyFont="1" applyBorder="1" applyAlignment="1">
      <alignment horizontal="center"/>
    </xf>
    <xf numFmtId="0" fontId="16" fillId="0" borderId="2" xfId="116" applyFont="1" applyBorder="1" applyAlignment="1">
      <alignment horizontal="center"/>
    </xf>
    <xf numFmtId="0" fontId="16" fillId="0" borderId="11" xfId="116" applyFont="1" applyBorder="1" applyAlignment="1">
      <alignment horizontal="center"/>
    </xf>
    <xf numFmtId="0" fontId="16" fillId="0" borderId="4" xfId="116" applyFont="1" applyBorder="1" applyAlignment="1">
      <alignment horizontal="center"/>
    </xf>
    <xf numFmtId="9" fontId="16" fillId="0" borderId="1" xfId="117" applyNumberFormat="1" applyFont="1" applyBorder="1" applyAlignment="1"/>
    <xf numFmtId="9" fontId="16" fillId="0" borderId="2" xfId="117" applyNumberFormat="1" applyFont="1" applyBorder="1" applyAlignment="1"/>
    <xf numFmtId="9" fontId="16" fillId="0" borderId="11" xfId="117" applyNumberFormat="1" applyFont="1" applyBorder="1" applyAlignment="1"/>
    <xf numFmtId="9" fontId="16" fillId="0" borderId="9" xfId="117" applyNumberFormat="1" applyFont="1" applyBorder="1" applyAlignment="1"/>
    <xf numFmtId="9" fontId="16" fillId="0" borderId="0" xfId="117" applyNumberFormat="1" applyFont="1" applyBorder="1" applyAlignment="1"/>
    <xf numFmtId="9" fontId="16" fillId="0" borderId="12" xfId="117" applyNumberFormat="1" applyFont="1" applyBorder="1" applyAlignment="1"/>
    <xf numFmtId="9" fontId="16" fillId="0" borderId="14" xfId="117" applyNumberFormat="1" applyFont="1" applyBorder="1" applyAlignment="1"/>
    <xf numFmtId="9" fontId="16" fillId="0" borderId="5" xfId="117" applyNumberFormat="1" applyFont="1" applyBorder="1" applyAlignment="1"/>
    <xf numFmtId="9" fontId="16" fillId="0" borderId="13" xfId="117" applyNumberFormat="1" applyFont="1" applyBorder="1" applyAlignment="1"/>
    <xf numFmtId="0" fontId="6" fillId="0" borderId="0" xfId="124"/>
    <xf numFmtId="0" fontId="23" fillId="2" borderId="11" xfId="0" applyFont="1" applyFill="1" applyBorder="1" applyAlignment="1">
      <alignment horizontal="center"/>
    </xf>
    <xf numFmtId="166" fontId="49" fillId="0" borderId="1" xfId="125" applyNumberFormat="1" applyFont="1" applyBorder="1" applyAlignment="1">
      <alignment horizontal="right" vertical="top"/>
    </xf>
    <xf numFmtId="166" fontId="49" fillId="0" borderId="11" xfId="125" applyNumberFormat="1" applyFont="1" applyBorder="1" applyAlignment="1">
      <alignment horizontal="right" vertical="top"/>
    </xf>
    <xf numFmtId="166" fontId="49" fillId="0" borderId="9" xfId="125" applyNumberFormat="1" applyFont="1" applyBorder="1" applyAlignment="1">
      <alignment horizontal="right" vertical="top"/>
    </xf>
    <xf numFmtId="166" fontId="49" fillId="0" borderId="12" xfId="125" applyNumberFormat="1" applyFont="1" applyBorder="1" applyAlignment="1">
      <alignment horizontal="right" vertical="top"/>
    </xf>
    <xf numFmtId="166" fontId="49" fillId="0" borderId="14" xfId="125" applyNumberFormat="1" applyFont="1" applyBorder="1" applyAlignment="1">
      <alignment horizontal="right" vertical="top"/>
    </xf>
    <xf numFmtId="166" fontId="49" fillId="0" borderId="13" xfId="125" applyNumberFormat="1" applyFont="1" applyBorder="1" applyAlignment="1">
      <alignment horizontal="right" vertical="top"/>
    </xf>
    <xf numFmtId="0" fontId="50" fillId="2" borderId="0" xfId="119" applyFont="1" applyFill="1"/>
    <xf numFmtId="0" fontId="51" fillId="2" borderId="0" xfId="119" applyFont="1" applyFill="1"/>
    <xf numFmtId="0" fontId="51" fillId="2" borderId="0" xfId="119" applyFont="1" applyFill="1" applyAlignment="1">
      <alignment wrapText="1"/>
    </xf>
    <xf numFmtId="0" fontId="52" fillId="2" borderId="0" xfId="119" applyFont="1" applyFill="1"/>
    <xf numFmtId="0" fontId="53" fillId="2" borderId="0" xfId="119" applyFont="1" applyFill="1"/>
    <xf numFmtId="0" fontId="6" fillId="2" borderId="0" xfId="116" applyFill="1" applyAlignment="1">
      <alignment horizontal="left" wrapText="1"/>
    </xf>
    <xf numFmtId="9" fontId="6" fillId="2" borderId="0" xfId="96" applyFill="1"/>
    <xf numFmtId="164" fontId="7" fillId="2" borderId="0" xfId="94" applyNumberFormat="1" applyFill="1"/>
    <xf numFmtId="9" fontId="45" fillId="2" borderId="12" xfId="117" applyNumberFormat="1" applyFont="1" applyFill="1" applyBorder="1" applyAlignment="1"/>
    <xf numFmtId="49" fontId="44" fillId="2" borderId="1" xfId="120" applyNumberFormat="1" applyFont="1" applyFill="1" applyBorder="1"/>
    <xf numFmtId="165" fontId="44" fillId="2" borderId="0" xfId="117" applyNumberFormat="1" applyFont="1" applyFill="1" applyBorder="1" applyAlignment="1"/>
    <xf numFmtId="164" fontId="29" fillId="3" borderId="10" xfId="116" applyNumberFormat="1" applyFont="1" applyFill="1" applyBorder="1"/>
    <xf numFmtId="164" fontId="3" fillId="2" borderId="14" xfId="1" applyNumberFormat="1" applyFont="1" applyFill="1" applyBorder="1" applyAlignment="1">
      <alignment horizontal="right" vertical="top"/>
    </xf>
    <xf numFmtId="165" fontId="3" fillId="2" borderId="13" xfId="117" applyNumberFormat="1" applyFont="1" applyFill="1" applyBorder="1" applyAlignment="1"/>
    <xf numFmtId="165" fontId="45" fillId="2" borderId="13" xfId="117" applyNumberFormat="1" applyFont="1" applyFill="1" applyBorder="1" applyAlignment="1"/>
    <xf numFmtId="0" fontId="44" fillId="2" borderId="14" xfId="116" applyFont="1" applyFill="1" applyBorder="1"/>
    <xf numFmtId="164" fontId="29" fillId="5" borderId="25" xfId="120" applyNumberFormat="1" applyFont="1" applyFill="1" applyBorder="1"/>
    <xf numFmtId="49" fontId="44" fillId="2" borderId="14" xfId="120" applyNumberFormat="1" applyFont="1" applyFill="1" applyBorder="1"/>
    <xf numFmtId="165" fontId="45" fillId="2" borderId="0" xfId="117" applyNumberFormat="1" applyFont="1" applyFill="1" applyBorder="1" applyAlignment="1"/>
    <xf numFmtId="0" fontId="44" fillId="2" borderId="1" xfId="116" applyFont="1" applyFill="1" applyBorder="1"/>
    <xf numFmtId="164" fontId="42" fillId="2" borderId="1" xfId="1" applyNumberFormat="1" applyFont="1" applyFill="1" applyBorder="1" applyAlignment="1">
      <alignment horizontal="right" vertical="top"/>
    </xf>
    <xf numFmtId="164" fontId="42" fillId="2" borderId="2" xfId="1" applyNumberFormat="1" applyFont="1" applyFill="1" applyBorder="1" applyAlignment="1">
      <alignment horizontal="right" vertical="top"/>
    </xf>
    <xf numFmtId="165" fontId="42" fillId="2" borderId="11" xfId="117" applyNumberFormat="1" applyFont="1" applyFill="1" applyBorder="1" applyAlignment="1"/>
    <xf numFmtId="164" fontId="29" fillId="5" borderId="26" xfId="120" applyNumberFormat="1" applyFont="1" applyFill="1" applyBorder="1"/>
    <xf numFmtId="164" fontId="42" fillId="2" borderId="11" xfId="1" applyNumberFormat="1" applyFont="1" applyFill="1" applyBorder="1" applyAlignment="1">
      <alignment horizontal="right" vertical="top"/>
    </xf>
    <xf numFmtId="165" fontId="44" fillId="2" borderId="11" xfId="117" applyNumberFormat="1" applyFont="1" applyFill="1" applyBorder="1" applyAlignment="1"/>
    <xf numFmtId="0" fontId="45" fillId="2" borderId="1" xfId="116" applyFont="1" applyFill="1" applyBorder="1"/>
    <xf numFmtId="164" fontId="4" fillId="2" borderId="1" xfId="1" applyNumberFormat="1" applyFont="1" applyFill="1" applyBorder="1" applyAlignment="1">
      <alignment horizontal="right" vertical="top"/>
    </xf>
    <xf numFmtId="164" fontId="4" fillId="2" borderId="2" xfId="1" applyNumberFormat="1" applyFont="1" applyFill="1" applyBorder="1" applyAlignment="1">
      <alignment horizontal="right" vertical="top"/>
    </xf>
    <xf numFmtId="165" fontId="4" fillId="2" borderId="11" xfId="117" applyNumberFormat="1" applyFont="1" applyFill="1" applyBorder="1" applyAlignment="1"/>
    <xf numFmtId="164" fontId="43" fillId="5" borderId="2" xfId="120" applyNumberFormat="1" applyFont="1" applyFill="1" applyBorder="1"/>
    <xf numFmtId="164" fontId="4" fillId="2" borderId="11" xfId="1" applyNumberFormat="1" applyFont="1" applyFill="1" applyBorder="1" applyAlignment="1">
      <alignment horizontal="right" vertical="top"/>
    </xf>
    <xf numFmtId="165" fontId="45" fillId="2" borderId="11" xfId="117" applyNumberFormat="1" applyFont="1" applyFill="1" applyBorder="1" applyAlignment="1"/>
    <xf numFmtId="0" fontId="45" fillId="2" borderId="14" xfId="116" applyFont="1" applyFill="1" applyBorder="1" applyAlignment="1">
      <alignment horizontal="left" indent="1"/>
    </xf>
    <xf numFmtId="164" fontId="3" fillId="2" borderId="5" xfId="1" applyNumberFormat="1" applyFont="1" applyFill="1" applyBorder="1" applyAlignment="1">
      <alignment horizontal="right" vertical="top"/>
    </xf>
    <xf numFmtId="164" fontId="29" fillId="5" borderId="5" xfId="120" applyNumberFormat="1" applyFont="1" applyFill="1" applyBorder="1"/>
    <xf numFmtId="165" fontId="45" fillId="2" borderId="5" xfId="117" applyNumberFormat="1" applyFont="1" applyFill="1" applyBorder="1" applyAlignment="1"/>
    <xf numFmtId="165" fontId="44" fillId="2" borderId="2" xfId="117" applyNumberFormat="1" applyFont="1" applyFill="1" applyBorder="1" applyAlignment="1"/>
    <xf numFmtId="165" fontId="45" fillId="2" borderId="2" xfId="117" applyNumberFormat="1" applyFont="1" applyFill="1" applyBorder="1" applyAlignment="1"/>
    <xf numFmtId="164" fontId="3" fillId="2" borderId="13" xfId="1" applyNumberFormat="1" applyFont="1" applyFill="1" applyBorder="1" applyAlignment="1">
      <alignment horizontal="right" vertical="top"/>
    </xf>
    <xf numFmtId="0" fontId="2" fillId="2" borderId="10" xfId="0" applyFont="1" applyFill="1" applyBorder="1" applyAlignment="1"/>
    <xf numFmtId="0" fontId="2" fillId="2" borderId="1" xfId="0" applyFont="1" applyFill="1" applyBorder="1" applyAlignment="1">
      <alignment horizontal="center"/>
    </xf>
    <xf numFmtId="0" fontId="2" fillId="2" borderId="11" xfId="0" applyFont="1" applyFill="1" applyBorder="1" applyAlignment="1">
      <alignment horizontal="center"/>
    </xf>
    <xf numFmtId="0" fontId="2" fillId="0" borderId="1" xfId="72" applyFont="1" applyFill="1" applyBorder="1"/>
    <xf numFmtId="166" fontId="2" fillId="0" borderId="0" xfId="0" applyNumberFormat="1" applyFont="1" applyBorder="1" applyAlignment="1">
      <alignment horizontal="right" vertical="top"/>
    </xf>
    <xf numFmtId="0" fontId="2" fillId="0" borderId="9" xfId="72" applyFont="1" applyFill="1" applyBorder="1"/>
    <xf numFmtId="0" fontId="2" fillId="0" borderId="14" xfId="72" applyFont="1" applyFill="1" applyBorder="1"/>
    <xf numFmtId="0" fontId="6" fillId="2" borderId="0" xfId="70" applyFont="1" applyFill="1" applyBorder="1" applyAlignment="1">
      <alignment horizontal="left" wrapText="1"/>
    </xf>
    <xf numFmtId="0" fontId="0" fillId="2" borderId="0" xfId="0" applyFill="1" applyAlignment="1">
      <alignment wrapText="1"/>
    </xf>
    <xf numFmtId="0" fontId="0" fillId="0" borderId="0" xfId="0" applyAlignment="1">
      <alignment horizontal="left" wrapText="1"/>
    </xf>
    <xf numFmtId="0" fontId="39" fillId="3" borderId="1" xfId="70" applyFont="1" applyFill="1" applyBorder="1" applyAlignment="1">
      <alignment horizontal="center" wrapText="1"/>
    </xf>
    <xf numFmtId="0" fontId="39" fillId="3" borderId="11" xfId="70" applyFont="1" applyFill="1" applyBorder="1" applyAlignment="1">
      <alignment horizontal="center" wrapText="1"/>
    </xf>
    <xf numFmtId="0" fontId="41" fillId="0" borderId="14" xfId="0" applyFont="1" applyBorder="1" applyAlignment="1">
      <alignment horizontal="center" wrapText="1"/>
    </xf>
    <xf numFmtId="0" fontId="41" fillId="0" borderId="13" xfId="0" applyFont="1" applyBorder="1" applyAlignment="1">
      <alignment horizontal="center" wrapText="1"/>
    </xf>
    <xf numFmtId="0" fontId="17" fillId="3" borderId="10" xfId="70" applyFont="1" applyFill="1" applyBorder="1" applyAlignment="1">
      <alignment horizontal="center" wrapText="1"/>
    </xf>
    <xf numFmtId="0" fontId="17" fillId="3" borderId="4" xfId="70" applyFont="1" applyFill="1" applyBorder="1" applyAlignment="1">
      <alignment horizontal="center" wrapText="1"/>
    </xf>
    <xf numFmtId="0" fontId="17" fillId="3" borderId="8" xfId="70" applyFont="1" applyFill="1" applyBorder="1" applyAlignment="1">
      <alignment horizontal="center" wrapText="1"/>
    </xf>
    <xf numFmtId="0" fontId="39" fillId="3" borderId="2" xfId="70" applyFont="1" applyFill="1" applyBorder="1" applyAlignment="1">
      <alignment horizontal="center" wrapText="1"/>
    </xf>
    <xf numFmtId="0" fontId="39" fillId="3" borderId="10" xfId="70" applyFont="1" applyFill="1" applyBorder="1" applyAlignment="1">
      <alignment horizontal="center" wrapText="1"/>
    </xf>
    <xf numFmtId="0" fontId="39" fillId="3" borderId="4" xfId="70" applyFont="1" applyFill="1" applyBorder="1" applyAlignment="1">
      <alignment horizontal="center" wrapText="1"/>
    </xf>
    <xf numFmtId="0" fontId="39" fillId="3" borderId="8" xfId="70" applyFont="1" applyFill="1" applyBorder="1" applyAlignment="1">
      <alignment horizontal="center" wrapText="1"/>
    </xf>
    <xf numFmtId="0" fontId="41" fillId="0" borderId="11" xfId="0" applyFont="1" applyBorder="1" applyAlignment="1">
      <alignment horizontal="center" wrapText="1"/>
    </xf>
    <xf numFmtId="0" fontId="39" fillId="3" borderId="14" xfId="70" applyFont="1" applyFill="1" applyBorder="1" applyAlignment="1">
      <alignment horizontal="center" wrapText="1"/>
    </xf>
    <xf numFmtId="0" fontId="15" fillId="3" borderId="16" xfId="70" applyFont="1" applyFill="1" applyBorder="1" applyAlignment="1">
      <alignment horizontal="center" wrapText="1"/>
    </xf>
    <xf numFmtId="0" fontId="15" fillId="3" borderId="19" xfId="70" applyFont="1" applyFill="1" applyBorder="1" applyAlignment="1">
      <alignment horizontal="center" wrapText="1"/>
    </xf>
    <xf numFmtId="0" fontId="7" fillId="2" borderId="0" xfId="70" applyFill="1" applyBorder="1" applyAlignment="1">
      <alignment horizontal="left" wrapText="1"/>
    </xf>
    <xf numFmtId="0" fontId="15" fillId="3" borderId="17" xfId="70" applyFont="1" applyFill="1" applyBorder="1" applyAlignment="1">
      <alignment horizontal="center" wrapText="1"/>
    </xf>
    <xf numFmtId="0" fontId="15" fillId="3" borderId="18" xfId="70" applyFont="1" applyFill="1" applyBorder="1" applyAlignment="1">
      <alignment horizontal="center" wrapText="1"/>
    </xf>
    <xf numFmtId="0" fontId="6" fillId="2" borderId="2" xfId="70" applyFont="1" applyFill="1" applyBorder="1" applyAlignment="1">
      <alignment horizontal="left" wrapText="1"/>
    </xf>
    <xf numFmtId="0" fontId="0" fillId="2" borderId="2" xfId="0" applyFill="1" applyBorder="1" applyAlignment="1">
      <alignment horizontal="left" wrapText="1"/>
    </xf>
    <xf numFmtId="0" fontId="18" fillId="3" borderId="4" xfId="70" applyFont="1" applyFill="1" applyBorder="1" applyAlignment="1">
      <alignment horizontal="center" wrapText="1"/>
    </xf>
    <xf numFmtId="0" fontId="18" fillId="3" borderId="8" xfId="70" applyFont="1" applyFill="1" applyBorder="1" applyAlignment="1">
      <alignment horizontal="center" wrapText="1"/>
    </xf>
    <xf numFmtId="0" fontId="18" fillId="3" borderId="10" xfId="70" applyFont="1" applyFill="1" applyBorder="1" applyAlignment="1">
      <alignment horizontal="center" wrapText="1"/>
    </xf>
    <xf numFmtId="0" fontId="19" fillId="3" borderId="10" xfId="70" applyFont="1" applyFill="1" applyBorder="1" applyAlignment="1">
      <alignment horizontal="center" wrapText="1"/>
    </xf>
    <xf numFmtId="0" fontId="19" fillId="3" borderId="8" xfId="70" applyFont="1" applyFill="1" applyBorder="1" applyAlignment="1">
      <alignment horizontal="center" wrapText="1"/>
    </xf>
    <xf numFmtId="0" fontId="39" fillId="3" borderId="1" xfId="116" applyFont="1" applyFill="1" applyBorder="1" applyAlignment="1">
      <alignment horizontal="center" wrapText="1"/>
    </xf>
    <xf numFmtId="0" fontId="39" fillId="3" borderId="14" xfId="116" applyFont="1" applyFill="1" applyBorder="1" applyAlignment="1">
      <alignment horizontal="center" wrapText="1"/>
    </xf>
    <xf numFmtId="0" fontId="39" fillId="3" borderId="11" xfId="116" applyFont="1" applyFill="1" applyBorder="1" applyAlignment="1">
      <alignment horizontal="center" wrapText="1"/>
    </xf>
    <xf numFmtId="0" fontId="15" fillId="3" borderId="10" xfId="116" applyFont="1" applyFill="1" applyBorder="1" applyAlignment="1">
      <alignment horizontal="center" wrapText="1"/>
    </xf>
    <xf numFmtId="0" fontId="15" fillId="3" borderId="16" xfId="116" applyFont="1" applyFill="1" applyBorder="1" applyAlignment="1">
      <alignment horizontal="center" wrapText="1"/>
    </xf>
    <xf numFmtId="0" fontId="15" fillId="3" borderId="24" xfId="116" applyFont="1" applyFill="1" applyBorder="1" applyAlignment="1">
      <alignment horizontal="center" wrapText="1"/>
    </xf>
    <xf numFmtId="0" fontId="15" fillId="3" borderId="8" xfId="116" applyFont="1" applyFill="1" applyBorder="1" applyAlignment="1">
      <alignment horizontal="center" wrapText="1"/>
    </xf>
    <xf numFmtId="0" fontId="15" fillId="3" borderId="17" xfId="116" applyFont="1" applyFill="1" applyBorder="1" applyAlignment="1">
      <alignment horizontal="center" wrapText="1"/>
    </xf>
    <xf numFmtId="0" fontId="15" fillId="3" borderId="18" xfId="116" applyFont="1" applyFill="1" applyBorder="1" applyAlignment="1">
      <alignment horizontal="center" wrapText="1"/>
    </xf>
    <xf numFmtId="0" fontId="15" fillId="3" borderId="19" xfId="116" applyFont="1" applyFill="1" applyBorder="1" applyAlignment="1">
      <alignment horizontal="center" wrapText="1"/>
    </xf>
    <xf numFmtId="0" fontId="17" fillId="3" borderId="10" xfId="116" applyFont="1" applyFill="1" applyBorder="1" applyAlignment="1">
      <alignment horizontal="center" wrapText="1"/>
    </xf>
    <xf numFmtId="0" fontId="17" fillId="3" borderId="4" xfId="116" applyFont="1" applyFill="1" applyBorder="1" applyAlignment="1">
      <alignment horizontal="center" wrapText="1"/>
    </xf>
    <xf numFmtId="0" fontId="17" fillId="3" borderId="8" xfId="116" applyFont="1" applyFill="1" applyBorder="1" applyAlignment="1">
      <alignment horizontal="center" wrapText="1"/>
    </xf>
    <xf numFmtId="0" fontId="39" fillId="3" borderId="10" xfId="116" applyFont="1" applyFill="1" applyBorder="1" applyAlignment="1">
      <alignment horizontal="center" wrapText="1"/>
    </xf>
    <xf numFmtId="0" fontId="39" fillId="3" borderId="4" xfId="116" applyFont="1" applyFill="1" applyBorder="1" applyAlignment="1">
      <alignment horizontal="center" wrapText="1"/>
    </xf>
    <xf numFmtId="0" fontId="39" fillId="3" borderId="8" xfId="116" applyFont="1" applyFill="1" applyBorder="1" applyAlignment="1">
      <alignment horizontal="center" wrapText="1"/>
    </xf>
    <xf numFmtId="0" fontId="6" fillId="2" borderId="0" xfId="116" applyFont="1" applyFill="1" applyBorder="1" applyAlignment="1">
      <alignment horizontal="left" wrapText="1"/>
    </xf>
    <xf numFmtId="0" fontId="6" fillId="2" borderId="0" xfId="116" applyFill="1" applyBorder="1" applyAlignment="1">
      <alignment horizontal="left" wrapText="1"/>
    </xf>
    <xf numFmtId="0" fontId="0" fillId="2" borderId="0" xfId="0" applyFill="1" applyAlignment="1">
      <alignment horizontal="left" wrapText="1"/>
    </xf>
    <xf numFmtId="0" fontId="18" fillId="3" borderId="2" xfId="70" applyFont="1" applyFill="1" applyBorder="1" applyAlignment="1">
      <alignment horizontal="center" wrapText="1"/>
    </xf>
    <xf numFmtId="0" fontId="18" fillId="3" borderId="11" xfId="70" applyFont="1" applyFill="1" applyBorder="1" applyAlignment="1">
      <alignment horizontal="center" wrapText="1"/>
    </xf>
    <xf numFmtId="0" fontId="18" fillId="3" borderId="1" xfId="70" applyFont="1" applyFill="1" applyBorder="1" applyAlignment="1">
      <alignment horizontal="center" wrapText="1"/>
    </xf>
    <xf numFmtId="0" fontId="19" fillId="3" borderId="1" xfId="70" applyFont="1" applyFill="1" applyBorder="1" applyAlignment="1">
      <alignment horizontal="center" wrapText="1"/>
    </xf>
    <xf numFmtId="0" fontId="19" fillId="3" borderId="11" xfId="70" applyFont="1" applyFill="1" applyBorder="1" applyAlignment="1">
      <alignment horizontal="center" wrapText="1"/>
    </xf>
    <xf numFmtId="49" fontId="46" fillId="3" borderId="1" xfId="116" applyNumberFormat="1" applyFont="1" applyFill="1" applyBorder="1" applyAlignment="1">
      <alignment horizontal="center" wrapText="1"/>
    </xf>
    <xf numFmtId="49" fontId="46" fillId="3" borderId="2" xfId="116" applyNumberFormat="1" applyFont="1" applyFill="1" applyBorder="1" applyAlignment="1">
      <alignment horizontal="center" wrapText="1"/>
    </xf>
    <xf numFmtId="49" fontId="46" fillId="3" borderId="11" xfId="116" applyNumberFormat="1" applyFont="1" applyFill="1" applyBorder="1" applyAlignment="1">
      <alignment horizontal="center" wrapText="1"/>
    </xf>
    <xf numFmtId="49" fontId="47" fillId="3" borderId="9" xfId="116" applyNumberFormat="1" applyFont="1" applyFill="1" applyBorder="1" applyAlignment="1">
      <alignment horizontal="center" wrapText="1"/>
    </xf>
    <xf numFmtId="49" fontId="47" fillId="3" borderId="0" xfId="116" applyNumberFormat="1" applyFont="1" applyFill="1" applyBorder="1" applyAlignment="1">
      <alignment horizontal="center" wrapText="1"/>
    </xf>
    <xf numFmtId="49" fontId="47" fillId="3" borderId="12" xfId="116" applyNumberFormat="1" applyFont="1" applyFill="1" applyBorder="1" applyAlignment="1">
      <alignment horizontal="center" wrapText="1"/>
    </xf>
    <xf numFmtId="0" fontId="43" fillId="2" borderId="0" xfId="116" applyNumberFormat="1" applyFont="1" applyFill="1" applyBorder="1" applyAlignment="1">
      <alignment wrapText="1"/>
    </xf>
    <xf numFmtId="0" fontId="43" fillId="2" borderId="0" xfId="116" applyFont="1" applyFill="1" applyBorder="1" applyAlignment="1">
      <alignment wrapText="1"/>
    </xf>
    <xf numFmtId="49" fontId="11" fillId="3" borderId="1" xfId="116" applyNumberFormat="1" applyFont="1" applyFill="1" applyBorder="1" applyAlignment="1">
      <alignment horizontal="center" wrapText="1"/>
    </xf>
    <xf numFmtId="49" fontId="11" fillId="3" borderId="2" xfId="116" applyNumberFormat="1" applyFont="1" applyFill="1" applyBorder="1" applyAlignment="1">
      <alignment horizontal="center" wrapText="1"/>
    </xf>
    <xf numFmtId="49" fontId="11" fillId="3" borderId="11" xfId="116" applyNumberFormat="1" applyFont="1" applyFill="1" applyBorder="1" applyAlignment="1">
      <alignment horizontal="center" wrapText="1"/>
    </xf>
    <xf numFmtId="49" fontId="12" fillId="3" borderId="9" xfId="116" applyNumberFormat="1" applyFont="1" applyFill="1" applyBorder="1" applyAlignment="1">
      <alignment horizontal="center" wrapText="1"/>
    </xf>
    <xf numFmtId="49" fontId="12" fillId="3" borderId="0" xfId="116" applyNumberFormat="1" applyFont="1" applyFill="1" applyBorder="1" applyAlignment="1">
      <alignment horizontal="center" wrapText="1"/>
    </xf>
    <xf numFmtId="49" fontId="12" fillId="3" borderId="12" xfId="116" applyNumberFormat="1" applyFont="1" applyFill="1" applyBorder="1" applyAlignment="1">
      <alignment horizontal="center" wrapText="1"/>
    </xf>
    <xf numFmtId="0" fontId="6" fillId="2" borderId="0" xfId="116" applyNumberFormat="1" applyFont="1" applyFill="1" applyBorder="1" applyAlignment="1">
      <alignment wrapText="1"/>
    </xf>
    <xf numFmtId="0" fontId="6" fillId="2" borderId="0" xfId="116" applyFill="1" applyBorder="1" applyAlignment="1">
      <alignment wrapText="1"/>
    </xf>
    <xf numFmtId="0" fontId="32" fillId="2" borderId="0" xfId="116" applyFont="1" applyFill="1" applyAlignment="1">
      <alignment wrapText="1"/>
    </xf>
    <xf numFmtId="0" fontId="32" fillId="2" borderId="0" xfId="0" applyFont="1" applyFill="1" applyAlignment="1">
      <alignment wrapText="1"/>
    </xf>
    <xf numFmtId="0" fontId="9" fillId="2" borderId="0" xfId="116" applyFont="1" applyFill="1" applyAlignment="1">
      <alignment horizontal="center"/>
    </xf>
    <xf numFmtId="0" fontId="20" fillId="2" borderId="0" xfId="116" applyFont="1" applyFill="1" applyAlignment="1">
      <alignment horizontal="center"/>
    </xf>
    <xf numFmtId="0" fontId="6" fillId="2" borderId="0" xfId="116" applyFill="1" applyAlignment="1">
      <alignment horizontal="left" wrapText="1"/>
    </xf>
  </cellXfs>
  <cellStyles count="127">
    <cellStyle name="Comma" xfId="1" builtinId="3"/>
    <cellStyle name="Comma 10 2" xfId="2" xr:uid="{00000000-0005-0000-0000-000001000000}"/>
    <cellStyle name="Comma 11 2" xfId="3" xr:uid="{00000000-0005-0000-0000-000002000000}"/>
    <cellStyle name="Comma 12" xfId="4" xr:uid="{00000000-0005-0000-0000-000003000000}"/>
    <cellStyle name="Comma 13" xfId="5" xr:uid="{00000000-0005-0000-0000-000004000000}"/>
    <cellStyle name="Comma 13 2" xfId="6" xr:uid="{00000000-0005-0000-0000-000005000000}"/>
    <cellStyle name="Comma 13 3" xfId="123" xr:uid="{00000000-0005-0000-0000-000006000000}"/>
    <cellStyle name="Comma 2" xfId="121" xr:uid="{00000000-0005-0000-0000-000007000000}"/>
    <cellStyle name="Comma 2 2" xfId="7" xr:uid="{00000000-0005-0000-0000-000008000000}"/>
    <cellStyle name="Comma 2 2 2" xfId="8" xr:uid="{00000000-0005-0000-0000-000009000000}"/>
    <cellStyle name="Comma 2 2 2 2" xfId="9" xr:uid="{00000000-0005-0000-0000-00000A000000}"/>
    <cellStyle name="Comma 2 2 2 3" xfId="120" xr:uid="{00000000-0005-0000-0000-00000B000000}"/>
    <cellStyle name="Comma 2 2 3" xfId="10" xr:uid="{00000000-0005-0000-0000-00000C000000}"/>
    <cellStyle name="Comma 2 3" xfId="11" xr:uid="{00000000-0005-0000-0000-00000D000000}"/>
    <cellStyle name="Comma 2 3 2" xfId="12" xr:uid="{00000000-0005-0000-0000-00000E000000}"/>
    <cellStyle name="Comma 2 4" xfId="13" xr:uid="{00000000-0005-0000-0000-00000F000000}"/>
    <cellStyle name="Comma 2 4 2" xfId="14" xr:uid="{00000000-0005-0000-0000-000010000000}"/>
    <cellStyle name="Comma 2 5" xfId="15" xr:uid="{00000000-0005-0000-0000-000011000000}"/>
    <cellStyle name="Comma 2 5 2" xfId="16" xr:uid="{00000000-0005-0000-0000-000012000000}"/>
    <cellStyle name="Comma 2 6" xfId="17" xr:uid="{00000000-0005-0000-0000-000013000000}"/>
    <cellStyle name="Comma 2 6 2" xfId="18" xr:uid="{00000000-0005-0000-0000-000014000000}"/>
    <cellStyle name="Comma 2 7" xfId="19" xr:uid="{00000000-0005-0000-0000-000015000000}"/>
    <cellStyle name="Comma 2 7 2" xfId="20" xr:uid="{00000000-0005-0000-0000-000016000000}"/>
    <cellStyle name="Comma 2 8" xfId="21" xr:uid="{00000000-0005-0000-0000-000017000000}"/>
    <cellStyle name="Comma 3" xfId="22" xr:uid="{00000000-0005-0000-0000-000018000000}"/>
    <cellStyle name="Comma 3 2" xfId="23" xr:uid="{00000000-0005-0000-0000-000019000000}"/>
    <cellStyle name="Comma 3 2 2" xfId="24" xr:uid="{00000000-0005-0000-0000-00001A000000}"/>
    <cellStyle name="Comma 3 3" xfId="25" xr:uid="{00000000-0005-0000-0000-00001B000000}"/>
    <cellStyle name="Comma 3 3 2" xfId="26" xr:uid="{00000000-0005-0000-0000-00001C000000}"/>
    <cellStyle name="Comma 3 4" xfId="27" xr:uid="{00000000-0005-0000-0000-00001D000000}"/>
    <cellStyle name="Comma 3 4 2" xfId="28" xr:uid="{00000000-0005-0000-0000-00001E000000}"/>
    <cellStyle name="Comma 3 5" xfId="29" xr:uid="{00000000-0005-0000-0000-00001F000000}"/>
    <cellStyle name="Comma 3 5 2" xfId="30" xr:uid="{00000000-0005-0000-0000-000020000000}"/>
    <cellStyle name="Comma 3 6" xfId="31" xr:uid="{00000000-0005-0000-0000-000021000000}"/>
    <cellStyle name="Comma 3 6 2" xfId="32" xr:uid="{00000000-0005-0000-0000-000022000000}"/>
    <cellStyle name="Comma 3 7" xfId="33" xr:uid="{00000000-0005-0000-0000-000023000000}"/>
    <cellStyle name="Comma 3 7 2" xfId="34" xr:uid="{00000000-0005-0000-0000-000024000000}"/>
    <cellStyle name="Comma 3 8" xfId="35" xr:uid="{00000000-0005-0000-0000-000025000000}"/>
    <cellStyle name="Comma 38" xfId="36" xr:uid="{00000000-0005-0000-0000-000026000000}"/>
    <cellStyle name="Comma 38 2" xfId="37" xr:uid="{00000000-0005-0000-0000-000027000000}"/>
    <cellStyle name="Comma 4" xfId="38" xr:uid="{00000000-0005-0000-0000-000028000000}"/>
    <cellStyle name="Comma 4 2" xfId="39" xr:uid="{00000000-0005-0000-0000-000029000000}"/>
    <cellStyle name="Comma 4 2 2" xfId="40" xr:uid="{00000000-0005-0000-0000-00002A000000}"/>
    <cellStyle name="Comma 4 3" xfId="41" xr:uid="{00000000-0005-0000-0000-00002B000000}"/>
    <cellStyle name="Comma 4 3 2" xfId="42" xr:uid="{00000000-0005-0000-0000-00002C000000}"/>
    <cellStyle name="Comma 4 4" xfId="43" xr:uid="{00000000-0005-0000-0000-00002D000000}"/>
    <cellStyle name="Comma 4 4 2" xfId="44" xr:uid="{00000000-0005-0000-0000-00002E000000}"/>
    <cellStyle name="Comma 4 5" xfId="45" xr:uid="{00000000-0005-0000-0000-00002F000000}"/>
    <cellStyle name="Comma 4 5 2" xfId="46" xr:uid="{00000000-0005-0000-0000-000030000000}"/>
    <cellStyle name="Comma 4 6" xfId="47" xr:uid="{00000000-0005-0000-0000-000031000000}"/>
    <cellStyle name="Comma 4 6 2" xfId="48" xr:uid="{00000000-0005-0000-0000-000032000000}"/>
    <cellStyle name="Comma 4 7" xfId="49" xr:uid="{00000000-0005-0000-0000-000033000000}"/>
    <cellStyle name="Comma 4 7 2" xfId="50" xr:uid="{00000000-0005-0000-0000-000034000000}"/>
    <cellStyle name="Comma 4 8" xfId="51" xr:uid="{00000000-0005-0000-0000-000035000000}"/>
    <cellStyle name="Comma 5 2" xfId="52" xr:uid="{00000000-0005-0000-0000-000036000000}"/>
    <cellStyle name="Comma 5 2 2" xfId="53" xr:uid="{00000000-0005-0000-0000-000037000000}"/>
    <cellStyle name="Comma 5 3" xfId="54" xr:uid="{00000000-0005-0000-0000-000038000000}"/>
    <cellStyle name="Comma 5 3 2" xfId="55" xr:uid="{00000000-0005-0000-0000-000039000000}"/>
    <cellStyle name="Comma 5 4" xfId="56" xr:uid="{00000000-0005-0000-0000-00003A000000}"/>
    <cellStyle name="Comma 5 4 2" xfId="57" xr:uid="{00000000-0005-0000-0000-00003B000000}"/>
    <cellStyle name="Comma 5 5" xfId="58" xr:uid="{00000000-0005-0000-0000-00003C000000}"/>
    <cellStyle name="Comma 5 5 2" xfId="59" xr:uid="{00000000-0005-0000-0000-00003D000000}"/>
    <cellStyle name="Comma 5 6" xfId="60" xr:uid="{00000000-0005-0000-0000-00003E000000}"/>
    <cellStyle name="Comma 5 6 2" xfId="61" xr:uid="{00000000-0005-0000-0000-00003F000000}"/>
    <cellStyle name="Comma 5 7" xfId="62" xr:uid="{00000000-0005-0000-0000-000040000000}"/>
    <cellStyle name="Comma 5 7 2" xfId="63" xr:uid="{00000000-0005-0000-0000-000041000000}"/>
    <cellStyle name="Comma 6" xfId="64" xr:uid="{00000000-0005-0000-0000-000042000000}"/>
    <cellStyle name="Comma 6 2" xfId="65" xr:uid="{00000000-0005-0000-0000-000043000000}"/>
    <cellStyle name="Comma 7" xfId="66" xr:uid="{00000000-0005-0000-0000-000044000000}"/>
    <cellStyle name="Comma 7 2" xfId="67" xr:uid="{00000000-0005-0000-0000-000045000000}"/>
    <cellStyle name="Comma 8 2" xfId="68" xr:uid="{00000000-0005-0000-0000-000046000000}"/>
    <cellStyle name="Comma 9 2" xfId="69" xr:uid="{00000000-0005-0000-0000-000047000000}"/>
    <cellStyle name="Hyperlink" xfId="119" builtinId="8"/>
    <cellStyle name="Normal" xfId="0" builtinId="0"/>
    <cellStyle name="Normal 10" xfId="70" xr:uid="{00000000-0005-0000-0000-00004A000000}"/>
    <cellStyle name="Normal 10 2" xfId="71" xr:uid="{00000000-0005-0000-0000-00004B000000}"/>
    <cellStyle name="Normal 10 3" xfId="116" xr:uid="{00000000-0005-0000-0000-00004C000000}"/>
    <cellStyle name="Normal 11" xfId="72" xr:uid="{00000000-0005-0000-0000-00004D000000}"/>
    <cellStyle name="Normal 11 2" xfId="118" xr:uid="{00000000-0005-0000-0000-00004E000000}"/>
    <cellStyle name="Normal 11 2 2" xfId="126" xr:uid="{00000000-0005-0000-0000-00004F000000}"/>
    <cellStyle name="Normal 12" xfId="73" xr:uid="{00000000-0005-0000-0000-000050000000}"/>
    <cellStyle name="Normal 12 2" xfId="74" xr:uid="{00000000-0005-0000-0000-000051000000}"/>
    <cellStyle name="Normal 2 2" xfId="75" xr:uid="{00000000-0005-0000-0000-000052000000}"/>
    <cellStyle name="Normal 2 2 2" xfId="76" xr:uid="{00000000-0005-0000-0000-000053000000}"/>
    <cellStyle name="Normal 2 3" xfId="77" xr:uid="{00000000-0005-0000-0000-000054000000}"/>
    <cellStyle name="Normal 2 3 2" xfId="78" xr:uid="{00000000-0005-0000-0000-000055000000}"/>
    <cellStyle name="Normal 3" xfId="79" xr:uid="{00000000-0005-0000-0000-000056000000}"/>
    <cellStyle name="Normal 3 2" xfId="80" xr:uid="{00000000-0005-0000-0000-000057000000}"/>
    <cellStyle name="Normal 4" xfId="81" xr:uid="{00000000-0005-0000-0000-000058000000}"/>
    <cellStyle name="Normal 4 2" xfId="82" xr:uid="{00000000-0005-0000-0000-000059000000}"/>
    <cellStyle name="Normal 5" xfId="83" xr:uid="{00000000-0005-0000-0000-00005A000000}"/>
    <cellStyle name="Normal 5 2" xfId="84" xr:uid="{00000000-0005-0000-0000-00005B000000}"/>
    <cellStyle name="Normal 6" xfId="85" xr:uid="{00000000-0005-0000-0000-00005C000000}"/>
    <cellStyle name="Normal 6 2" xfId="86" xr:uid="{00000000-0005-0000-0000-00005D000000}"/>
    <cellStyle name="Normal 7" xfId="87" xr:uid="{00000000-0005-0000-0000-00005E000000}"/>
    <cellStyle name="Normal 7 2" xfId="88" xr:uid="{00000000-0005-0000-0000-00005F000000}"/>
    <cellStyle name="Normal 8" xfId="89" xr:uid="{00000000-0005-0000-0000-000060000000}"/>
    <cellStyle name="Normal 8 2" xfId="90" xr:uid="{00000000-0005-0000-0000-000061000000}"/>
    <cellStyle name="Normal 9" xfId="91" xr:uid="{00000000-0005-0000-0000-000062000000}"/>
    <cellStyle name="Normal 9 2" xfId="92" xr:uid="{00000000-0005-0000-0000-000063000000}"/>
    <cellStyle name="Normal_Fig 1" xfId="124" xr:uid="{00000000-0005-0000-0000-000064000000}"/>
    <cellStyle name="Normal_Fig 2" xfId="125" xr:uid="{00000000-0005-0000-0000-000065000000}"/>
    <cellStyle name="Normal_Table 1 &amp; 2 16+" xfId="93" xr:uid="{00000000-0005-0000-0000-000066000000}"/>
    <cellStyle name="Normal_Table 1 16+" xfId="94" xr:uid="{00000000-0005-0000-0000-000067000000}"/>
    <cellStyle name="Normal_Table 4 2016" xfId="95" xr:uid="{00000000-0005-0000-0000-000068000000}"/>
    <cellStyle name="Percent" xfId="96" builtinId="5"/>
    <cellStyle name="Percent 2" xfId="97" xr:uid="{00000000-0005-0000-0000-00006A000000}"/>
    <cellStyle name="Percent 2 2" xfId="98" xr:uid="{00000000-0005-0000-0000-00006B000000}"/>
    <cellStyle name="Percent 2 2 2" xfId="99" xr:uid="{00000000-0005-0000-0000-00006C000000}"/>
    <cellStyle name="Percent 2 3" xfId="100" xr:uid="{00000000-0005-0000-0000-00006D000000}"/>
    <cellStyle name="Percent 2 3 2" xfId="101" xr:uid="{00000000-0005-0000-0000-00006E000000}"/>
    <cellStyle name="Percent 2 4" xfId="102" xr:uid="{00000000-0005-0000-0000-00006F000000}"/>
    <cellStyle name="Percent 2 4 2" xfId="103" xr:uid="{00000000-0005-0000-0000-000070000000}"/>
    <cellStyle name="Percent 2 5" xfId="104" xr:uid="{00000000-0005-0000-0000-000071000000}"/>
    <cellStyle name="Percent 2 5 2" xfId="105" xr:uid="{00000000-0005-0000-0000-000072000000}"/>
    <cellStyle name="Percent 2 6" xfId="106" xr:uid="{00000000-0005-0000-0000-000073000000}"/>
    <cellStyle name="Percent 2 6 2" xfId="107" xr:uid="{00000000-0005-0000-0000-000074000000}"/>
    <cellStyle name="Percent 2 7" xfId="108" xr:uid="{00000000-0005-0000-0000-000075000000}"/>
    <cellStyle name="Percent 2 7 2" xfId="109" xr:uid="{00000000-0005-0000-0000-000076000000}"/>
    <cellStyle name="Percent 2 8" xfId="110" xr:uid="{00000000-0005-0000-0000-000077000000}"/>
    <cellStyle name="Percent 2 9" xfId="117" xr:uid="{00000000-0005-0000-0000-000078000000}"/>
    <cellStyle name="Percent 3" xfId="122" xr:uid="{00000000-0005-0000-0000-000079000000}"/>
    <cellStyle name="Percent 3 2" xfId="111" xr:uid="{00000000-0005-0000-0000-00007A000000}"/>
    <cellStyle name="Percent 3 2 2" xfId="112" xr:uid="{00000000-0005-0000-0000-00007B000000}"/>
    <cellStyle name="Percent 8" xfId="113" xr:uid="{00000000-0005-0000-0000-00007C000000}"/>
    <cellStyle name="Percent 9" xfId="114" xr:uid="{00000000-0005-0000-0000-00007D000000}"/>
    <cellStyle name="Percent 9 2" xfId="115" xr:uid="{00000000-0005-0000-0000-00007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mruColors>
      <color rgb="FFFFCC00"/>
      <color rgb="FFFFFF66"/>
      <color rgb="FFFFCC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1</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Immigrants and the U.S.-Born (ages 18 to 64) Without a Bachelor's Degree,</a:t>
            </a:r>
            <a:endParaRPr lang="en-US"/>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2000 to 2022</a:t>
            </a:r>
          </a:p>
        </c:rich>
      </c:tx>
      <c:layout>
        <c:manualLayout>
          <c:xMode val="edge"/>
          <c:yMode val="edge"/>
          <c:x val="0.12979217011042099"/>
          <c:y val="0"/>
        </c:manualLayout>
      </c:layout>
      <c:overlay val="1"/>
    </c:title>
    <c:autoTitleDeleted val="0"/>
    <c:plotArea>
      <c:layout>
        <c:manualLayout>
          <c:layoutTarget val="inner"/>
          <c:xMode val="edge"/>
          <c:yMode val="edge"/>
          <c:x val="6.6370926711084188E-2"/>
          <c:y val="0.21725232640836406"/>
          <c:w val="0.91128891580860094"/>
          <c:h val="0.71647017221315545"/>
        </c:manualLayout>
      </c:layout>
      <c:lineChart>
        <c:grouping val="standard"/>
        <c:varyColors val="0"/>
        <c:ser>
          <c:idx val="0"/>
          <c:order val="0"/>
          <c:tx>
            <c:strRef>
              <c:f>'Fig 1'!$C$2</c:f>
              <c:strCache>
                <c:ptCount val="1"/>
                <c:pt idx="0">
                  <c:v>Native</c:v>
                </c:pt>
              </c:strCache>
            </c:strRef>
          </c:tx>
          <c:spPr>
            <a:ln w="63500">
              <a:solidFill>
                <a:schemeClr val="accent1"/>
              </a:solidFill>
            </a:ln>
          </c:spPr>
          <c:marker>
            <c:symbol val="circle"/>
            <c:size val="6"/>
            <c:spPr>
              <a:solidFill>
                <a:schemeClr val="bg1"/>
              </a:solidFill>
              <a:ln>
                <a:solidFill>
                  <a:schemeClr val="tx2"/>
                </a:solidFill>
              </a:ln>
            </c:spPr>
          </c:marker>
          <c:dLbls>
            <c:dLbl>
              <c:idx val="0"/>
              <c:layout>
                <c:manualLayout>
                  <c:x val="-3.0408872151903452E-2"/>
                  <c:y val="-6.4380617258655154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9-4526-A9C7-576C3A82E70D}"/>
                </c:ext>
              </c:extLst>
            </c:dLbl>
            <c:dLbl>
              <c:idx val="7"/>
              <c:layout>
                <c:manualLayout>
                  <c:x val="-5.6803018759905122E-2"/>
                  <c:y val="-3.3842077411361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91-4A10-A5A6-CD02466BEC94}"/>
                </c:ext>
              </c:extLst>
            </c:dLbl>
            <c:dLbl>
              <c:idx val="19"/>
              <c:layout>
                <c:manualLayout>
                  <c:x val="-4.8064092796842796E-2"/>
                  <c:y val="3.78234982832865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91-4A10-A5A6-CD02466BEC94}"/>
                </c:ext>
              </c:extLst>
            </c:dLbl>
            <c:dLbl>
              <c:idx val="22"/>
              <c:layout>
                <c:manualLayout>
                  <c:x val="-1.14896193086E-16"/>
                  <c:y val="9.415534800258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79-4A5B-B459-A8E4CE777158}"/>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1'!$B$3:$B$25</c:f>
              <c:strCache>
                <c:ptCount val="23"/>
                <c:pt idx="0">
                  <c:v>Q1 2000</c:v>
                </c:pt>
                <c:pt idx="1">
                  <c:v>Q1 2001</c:v>
                </c:pt>
                <c:pt idx="2">
                  <c:v>Q1 2002</c:v>
                </c:pt>
                <c:pt idx="3">
                  <c:v>Q1 2003</c:v>
                </c:pt>
                <c:pt idx="4">
                  <c:v>Q1 2004</c:v>
                </c:pt>
                <c:pt idx="5">
                  <c:v>Q1 2005</c:v>
                </c:pt>
                <c:pt idx="6">
                  <c:v>Q1 2006</c:v>
                </c:pt>
                <c:pt idx="7">
                  <c:v>Q1 2007</c:v>
                </c:pt>
                <c:pt idx="8">
                  <c:v>Q1 2008</c:v>
                </c:pt>
                <c:pt idx="9">
                  <c:v>Q1 2009</c:v>
                </c:pt>
                <c:pt idx="10">
                  <c:v>Q1 2010</c:v>
                </c:pt>
                <c:pt idx="11">
                  <c:v>Q1 2011</c:v>
                </c:pt>
                <c:pt idx="12">
                  <c:v>Q1 2012</c:v>
                </c:pt>
                <c:pt idx="13">
                  <c:v>Q1 2013</c:v>
                </c:pt>
                <c:pt idx="14">
                  <c:v>Q1 2014</c:v>
                </c:pt>
                <c:pt idx="15">
                  <c:v>Q1 2015</c:v>
                </c:pt>
                <c:pt idx="16">
                  <c:v>Q1 2016</c:v>
                </c:pt>
                <c:pt idx="17">
                  <c:v>Q1 2017</c:v>
                </c:pt>
                <c:pt idx="18">
                  <c:v>Q1 2018</c:v>
                </c:pt>
                <c:pt idx="19">
                  <c:v>Q1 2019</c:v>
                </c:pt>
                <c:pt idx="20">
                  <c:v>Q1 2020</c:v>
                </c:pt>
                <c:pt idx="21">
                  <c:v>Q1 2021</c:v>
                </c:pt>
                <c:pt idx="22">
                  <c:v>Q1 2022</c:v>
                </c:pt>
              </c:strCache>
            </c:strRef>
          </c:cat>
          <c:val>
            <c:numRef>
              <c:f>'Fig 1'!$C$3:$C$25</c:f>
              <c:numCache>
                <c:formatCode>0.0%</c:formatCode>
                <c:ptCount val="23"/>
                <c:pt idx="0">
                  <c:v>0.76731692863129208</c:v>
                </c:pt>
                <c:pt idx="1">
                  <c:v>0.76460028171404137</c:v>
                </c:pt>
                <c:pt idx="2">
                  <c:v>0.7579186398664558</c:v>
                </c:pt>
                <c:pt idx="3">
                  <c:v>0.75240450381691981</c:v>
                </c:pt>
                <c:pt idx="4">
                  <c:v>0.74650857359750311</c:v>
                </c:pt>
                <c:pt idx="5">
                  <c:v>0.74166577829705083</c:v>
                </c:pt>
                <c:pt idx="6">
                  <c:v>0.74144436969837257</c:v>
                </c:pt>
                <c:pt idx="7">
                  <c:v>0.74389394590113656</c:v>
                </c:pt>
                <c:pt idx="8">
                  <c:v>0.73975642503080874</c:v>
                </c:pt>
                <c:pt idx="9">
                  <c:v>0.73610363228496045</c:v>
                </c:pt>
                <c:pt idx="10">
                  <c:v>0.7255832109450322</c:v>
                </c:pt>
                <c:pt idx="11">
                  <c:v>0.71524476479636456</c:v>
                </c:pt>
                <c:pt idx="12">
                  <c:v>0.70955534687128186</c:v>
                </c:pt>
                <c:pt idx="13">
                  <c:v>0.70687925896813952</c:v>
                </c:pt>
                <c:pt idx="14">
                  <c:v>0.69960836328397435</c:v>
                </c:pt>
                <c:pt idx="15">
                  <c:v>0.69922147806874058</c:v>
                </c:pt>
                <c:pt idx="16">
                  <c:v>0.70254507561164059</c:v>
                </c:pt>
                <c:pt idx="17">
                  <c:v>0.70224237681285151</c:v>
                </c:pt>
                <c:pt idx="18">
                  <c:v>0.70681961286361328</c:v>
                </c:pt>
                <c:pt idx="19">
                  <c:v>0.70808422455763742</c:v>
                </c:pt>
                <c:pt idx="20">
                  <c:v>0.70935370436124956</c:v>
                </c:pt>
                <c:pt idx="21">
                  <c:v>0.68920292877803324</c:v>
                </c:pt>
                <c:pt idx="22">
                  <c:v>0.70049615494280237</c:v>
                </c:pt>
              </c:numCache>
            </c:numRef>
          </c:val>
          <c:smooth val="0"/>
          <c:extLst>
            <c:ext xmlns:c16="http://schemas.microsoft.com/office/drawing/2014/chart" uri="{C3380CC4-5D6E-409C-BE32-E72D297353CC}">
              <c16:uniqueId val="{00000002-4859-4526-A9C7-576C3A82E70D}"/>
            </c:ext>
          </c:extLst>
        </c:ser>
        <c:ser>
          <c:idx val="1"/>
          <c:order val="1"/>
          <c:tx>
            <c:strRef>
              <c:f>'Fig 1'!$D$2</c:f>
              <c:strCache>
                <c:ptCount val="1"/>
                <c:pt idx="0">
                  <c:v>Immigrant</c:v>
                </c:pt>
              </c:strCache>
            </c:strRef>
          </c:tx>
          <c:spPr>
            <a:ln w="66675" cmpd="sng">
              <a:solidFill>
                <a:srgbClr val="00B050"/>
              </a:solidFill>
              <a:prstDash val="solid"/>
            </a:ln>
          </c:spPr>
          <c:marker>
            <c:symbol val="circle"/>
            <c:size val="6"/>
            <c:spPr>
              <a:solidFill>
                <a:schemeClr val="bg1"/>
              </a:solidFill>
              <a:ln>
                <a:solidFill>
                  <a:srgbClr val="00B050"/>
                </a:solidFill>
              </a:ln>
            </c:spPr>
          </c:marker>
          <c:dLbls>
            <c:dLbl>
              <c:idx val="0"/>
              <c:layout>
                <c:manualLayout>
                  <c:x val="-5.9887652642761684E-2"/>
                  <c:y val="3.2731443467325108E-2"/>
                </c:manualLayout>
              </c:layout>
              <c:spPr>
                <a:solidFill>
                  <a:schemeClr val="bg1"/>
                </a:solid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59-4526-A9C7-576C3A82E70D}"/>
                </c:ext>
              </c:extLst>
            </c:dLbl>
            <c:dLbl>
              <c:idx val="7"/>
              <c:layout>
                <c:manualLayout>
                  <c:x val="-6.1172481741436337E-2"/>
                  <c:y val="5.1758471335023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91-4A10-A5A6-CD02466BEC94}"/>
                </c:ext>
              </c:extLst>
            </c:dLbl>
            <c:dLbl>
              <c:idx val="19"/>
              <c:layout>
                <c:manualLayout>
                  <c:x val="-4.2238142154801241E-2"/>
                  <c:y val="-2.7869946103474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91-4A10-A5A6-CD02466BEC94}"/>
                </c:ext>
              </c:extLst>
            </c:dLbl>
            <c:dLbl>
              <c:idx val="22"/>
              <c:layout>
                <c:manualLayout>
                  <c:x val="-7.8339218438609314E-3"/>
                  <c:y val="-5.7646131430153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79-4A5B-B459-A8E4CE777158}"/>
                </c:ext>
              </c:extLst>
            </c:dLbl>
            <c:spPr>
              <a:solidFill>
                <a:schemeClr val="bg1"/>
              </a:solid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1'!$B$3:$B$25</c:f>
              <c:strCache>
                <c:ptCount val="23"/>
                <c:pt idx="0">
                  <c:v>Q1 2000</c:v>
                </c:pt>
                <c:pt idx="1">
                  <c:v>Q1 2001</c:v>
                </c:pt>
                <c:pt idx="2">
                  <c:v>Q1 2002</c:v>
                </c:pt>
                <c:pt idx="3">
                  <c:v>Q1 2003</c:v>
                </c:pt>
                <c:pt idx="4">
                  <c:v>Q1 2004</c:v>
                </c:pt>
                <c:pt idx="5">
                  <c:v>Q1 2005</c:v>
                </c:pt>
                <c:pt idx="6">
                  <c:v>Q1 2006</c:v>
                </c:pt>
                <c:pt idx="7">
                  <c:v>Q1 2007</c:v>
                </c:pt>
                <c:pt idx="8">
                  <c:v>Q1 2008</c:v>
                </c:pt>
                <c:pt idx="9">
                  <c:v>Q1 2009</c:v>
                </c:pt>
                <c:pt idx="10">
                  <c:v>Q1 2010</c:v>
                </c:pt>
                <c:pt idx="11">
                  <c:v>Q1 2011</c:v>
                </c:pt>
                <c:pt idx="12">
                  <c:v>Q1 2012</c:v>
                </c:pt>
                <c:pt idx="13">
                  <c:v>Q1 2013</c:v>
                </c:pt>
                <c:pt idx="14">
                  <c:v>Q1 2014</c:v>
                </c:pt>
                <c:pt idx="15">
                  <c:v>Q1 2015</c:v>
                </c:pt>
                <c:pt idx="16">
                  <c:v>Q1 2016</c:v>
                </c:pt>
                <c:pt idx="17">
                  <c:v>Q1 2017</c:v>
                </c:pt>
                <c:pt idx="18">
                  <c:v>Q1 2018</c:v>
                </c:pt>
                <c:pt idx="19">
                  <c:v>Q1 2019</c:v>
                </c:pt>
                <c:pt idx="20">
                  <c:v>Q1 2020</c:v>
                </c:pt>
                <c:pt idx="21">
                  <c:v>Q1 2021</c:v>
                </c:pt>
                <c:pt idx="22">
                  <c:v>Q1 2022</c:v>
                </c:pt>
              </c:strCache>
            </c:strRef>
          </c:cat>
          <c:val>
            <c:numRef>
              <c:f>'Fig 1'!$D$3:$D$25</c:f>
              <c:numCache>
                <c:formatCode>0.0%</c:formatCode>
                <c:ptCount val="23"/>
                <c:pt idx="0">
                  <c:v>0.72919422551911239</c:v>
                </c:pt>
                <c:pt idx="1">
                  <c:v>0.74314928338844044</c:v>
                </c:pt>
                <c:pt idx="2">
                  <c:v>0.7364450657898296</c:v>
                </c:pt>
                <c:pt idx="3">
                  <c:v>0.73364627946982752</c:v>
                </c:pt>
                <c:pt idx="4">
                  <c:v>0.7290750091466216</c:v>
                </c:pt>
                <c:pt idx="5">
                  <c:v>0.72868252198351602</c:v>
                </c:pt>
                <c:pt idx="6">
                  <c:v>0.74100533673081004</c:v>
                </c:pt>
                <c:pt idx="7">
                  <c:v>0.73774906791594252</c:v>
                </c:pt>
                <c:pt idx="8">
                  <c:v>0.73891190693669995</c:v>
                </c:pt>
                <c:pt idx="9">
                  <c:v>0.74127122542980906</c:v>
                </c:pt>
                <c:pt idx="10">
                  <c:v>0.74110592593861402</c:v>
                </c:pt>
                <c:pt idx="11">
                  <c:v>0.73569847635559649</c:v>
                </c:pt>
                <c:pt idx="12">
                  <c:v>0.72697118982407938</c:v>
                </c:pt>
                <c:pt idx="13">
                  <c:v>0.71808428542979763</c:v>
                </c:pt>
                <c:pt idx="14">
                  <c:v>0.72546965800484653</c:v>
                </c:pt>
                <c:pt idx="15">
                  <c:v>0.71762870548045865</c:v>
                </c:pt>
                <c:pt idx="16">
                  <c:v>0.71684779022722689</c:v>
                </c:pt>
                <c:pt idx="17">
                  <c:v>0.72614875932841749</c:v>
                </c:pt>
                <c:pt idx="18">
                  <c:v>0.72420007596473079</c:v>
                </c:pt>
                <c:pt idx="19">
                  <c:v>0.7328909443009135</c:v>
                </c:pt>
                <c:pt idx="20">
                  <c:v>0.72825107138158107</c:v>
                </c:pt>
                <c:pt idx="21">
                  <c:v>0.71310733520259406</c:v>
                </c:pt>
                <c:pt idx="22">
                  <c:v>0.72596664943089406</c:v>
                </c:pt>
              </c:numCache>
            </c:numRef>
          </c:val>
          <c:smooth val="0"/>
          <c:extLst>
            <c:ext xmlns:c16="http://schemas.microsoft.com/office/drawing/2014/chart" uri="{C3380CC4-5D6E-409C-BE32-E72D297353CC}">
              <c16:uniqueId val="{00000005-4859-4526-A9C7-576C3A82E70D}"/>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ax val="0.77"/>
          <c:min val="0.67000000000000015"/>
        </c:scaling>
        <c:delete val="1"/>
        <c:axPos val="l"/>
        <c:numFmt formatCode="0%" sourceLinked="0"/>
        <c:majorTickMark val="out"/>
        <c:minorTickMark val="none"/>
        <c:tickLblPos val="nextTo"/>
        <c:crossAx val="81592352"/>
        <c:crosses val="autoZero"/>
        <c:crossBetween val="between"/>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11. Labor Force Participation Rate: Hispanic U.S.-Born</a:t>
            </a:r>
          </a:p>
        </c:rich>
      </c:tx>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5-12, All'!$H$27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A75-462B-BA4C-CE9FD9602B06}"/>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All'!$I$27:$L$27</c:f>
              <c:numCache>
                <c:formatCode>0%</c:formatCode>
                <c:ptCount val="4"/>
                <c:pt idx="0">
                  <c:v>0.90607734806629836</c:v>
                </c:pt>
                <c:pt idx="1">
                  <c:v>0.8877212389380531</c:v>
                </c:pt>
                <c:pt idx="2">
                  <c:v>0.87201901306295093</c:v>
                </c:pt>
                <c:pt idx="3">
                  <c:v>0.88773587206899185</c:v>
                </c:pt>
              </c:numCache>
            </c:numRef>
          </c:val>
          <c:smooth val="0"/>
          <c:extLst>
            <c:ext xmlns:c16="http://schemas.microsoft.com/office/drawing/2014/chart" uri="{C3380CC4-5D6E-409C-BE32-E72D297353CC}">
              <c16:uniqueId val="{00000002-6A75-462B-BA4C-CE9FD9602B06}"/>
            </c:ext>
          </c:extLst>
        </c:ser>
        <c:ser>
          <c:idx val="2"/>
          <c:order val="1"/>
          <c:tx>
            <c:strRef>
              <c:f>'Figures 5-12, All'!$H$26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7280055987110312E-2"/>
                  <c:y val="-5.0564536565314573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75-462B-BA4C-CE9FD9602B06}"/>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6A75-462B-BA4C-CE9FD9602B06}"/>
                </c:ext>
              </c:extLst>
            </c:dLbl>
            <c:dLbl>
              <c:idx val="2"/>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5-6A75-462B-BA4C-CE9FD9602B06}"/>
                </c:ext>
              </c:extLst>
            </c:dLbl>
            <c:dLbl>
              <c:idx val="3"/>
              <c:numFmt formatCode="0%" sourceLinked="0"/>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6-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All'!$I$26:$L$26</c:f>
              <c:numCache>
                <c:formatCode>0%</c:formatCode>
                <c:ptCount val="4"/>
                <c:pt idx="0">
                  <c:v>0.83984780352819088</c:v>
                </c:pt>
                <c:pt idx="1">
                  <c:v>0.8060298826040555</c:v>
                </c:pt>
                <c:pt idx="2">
                  <c:v>0.76748415967448791</c:v>
                </c:pt>
                <c:pt idx="3">
                  <c:v>0.75098609229450353</c:v>
                </c:pt>
              </c:numCache>
            </c:numRef>
          </c:val>
          <c:smooth val="0"/>
          <c:extLst>
            <c:ext xmlns:c16="http://schemas.microsoft.com/office/drawing/2014/chart" uri="{C3380CC4-5D6E-409C-BE32-E72D297353CC}">
              <c16:uniqueId val="{00000007-6A75-462B-BA4C-CE9FD9602B06}"/>
            </c:ext>
          </c:extLst>
        </c:ser>
        <c:ser>
          <c:idx val="1"/>
          <c:order val="2"/>
          <c:tx>
            <c:strRef>
              <c:f>'Figures 5-12, All'!$H$25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8-6A75-462B-BA4C-CE9FD9602B06}"/>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A75-462B-BA4C-CE9FD9602B06}"/>
                </c:ext>
              </c:extLst>
            </c:dLbl>
            <c:dLbl>
              <c:idx val="2"/>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All'!$I$25:$L$25</c:f>
              <c:numCache>
                <c:formatCode>0%</c:formatCode>
                <c:ptCount val="4"/>
                <c:pt idx="0">
                  <c:v>0.7919301415236375</c:v>
                </c:pt>
                <c:pt idx="1">
                  <c:v>0.78065157920915196</c:v>
                </c:pt>
                <c:pt idx="2">
                  <c:v>0.73522151065530128</c:v>
                </c:pt>
                <c:pt idx="3">
                  <c:v>0.7424156876282697</c:v>
                </c:pt>
              </c:numCache>
            </c:numRef>
          </c:val>
          <c:smooth val="0"/>
          <c:extLst>
            <c:ext xmlns:c16="http://schemas.microsoft.com/office/drawing/2014/chart" uri="{C3380CC4-5D6E-409C-BE32-E72D297353CC}">
              <c16:uniqueId val="{0000000B-6A75-462B-BA4C-CE9FD9602B06}"/>
            </c:ext>
          </c:extLst>
        </c:ser>
        <c:ser>
          <c:idx val="0"/>
          <c:order val="3"/>
          <c:tx>
            <c:strRef>
              <c:f>'Figures 5-12, All'!$H$24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C-6A75-462B-BA4C-CE9FD9602B06}"/>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D-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All'!$I$24:$L$24</c:f>
              <c:numCache>
                <c:formatCode>0%</c:formatCode>
                <c:ptCount val="4"/>
                <c:pt idx="0">
                  <c:v>0.6293482606957217</c:v>
                </c:pt>
                <c:pt idx="1">
                  <c:v>0.57291666666666663</c:v>
                </c:pt>
                <c:pt idx="2">
                  <c:v>0.54421093872053228</c:v>
                </c:pt>
                <c:pt idx="3">
                  <c:v>0.51059318119227504</c:v>
                </c:pt>
              </c:numCache>
            </c:numRef>
          </c:val>
          <c:smooth val="0"/>
          <c:extLst>
            <c:ext xmlns:c16="http://schemas.microsoft.com/office/drawing/2014/chart" uri="{C3380CC4-5D6E-409C-BE32-E72D297353CC}">
              <c16:uniqueId val="{0000000E-6A75-462B-BA4C-CE9FD9602B06}"/>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74080048"/>
        <c:crosses val="autoZero"/>
        <c:crossBetween val="between"/>
      </c:valAx>
    </c:plotArea>
    <c:legend>
      <c:legendPos val="r"/>
      <c:layout>
        <c:manualLayout>
          <c:xMode val="edge"/>
          <c:yMode val="edge"/>
          <c:x val="0.7531997697415761"/>
          <c:y val="0.33119074401414111"/>
          <c:w val="0.22595999259883637"/>
          <c:h val="0.36027076972521294"/>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8. Employment Rate: White U.S.-Born</a:t>
            </a:r>
          </a:p>
        </c:rich>
      </c:tx>
      <c:overlay val="1"/>
    </c:title>
    <c:autoTitleDeleted val="0"/>
    <c:plotArea>
      <c:layout>
        <c:manualLayout>
          <c:layoutTarget val="inner"/>
          <c:xMode val="edge"/>
          <c:yMode val="edge"/>
          <c:x val="5.7051111504811979E-2"/>
          <c:y val="2.7993219675366495E-2"/>
          <c:w val="0.68926245824792154"/>
          <c:h val="0.83415510877523258"/>
        </c:manualLayout>
      </c:layout>
      <c:lineChart>
        <c:grouping val="standard"/>
        <c:varyColors val="0"/>
        <c:ser>
          <c:idx val="3"/>
          <c:order val="0"/>
          <c:tx>
            <c:strRef>
              <c:f>'Figures 5-12, All'!$B$35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42F2-4B05-994A-4B239AB7048B}"/>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42F2-4B05-994A-4B239AB7048B}"/>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All'!$C$31:$F$31</c:f>
              <c:strCache>
                <c:ptCount val="4"/>
                <c:pt idx="0">
                  <c:v>Q1 2000</c:v>
                </c:pt>
                <c:pt idx="1">
                  <c:v>Q1 2007</c:v>
                </c:pt>
                <c:pt idx="2">
                  <c:v>Q1 2019</c:v>
                </c:pt>
                <c:pt idx="3">
                  <c:v>Q1 2022</c:v>
                </c:pt>
              </c:strCache>
            </c:strRef>
          </c:cat>
          <c:val>
            <c:numRef>
              <c:f>'Figures 5-12, All'!$C$35:$F$35</c:f>
              <c:numCache>
                <c:formatCode>0%</c:formatCode>
                <c:ptCount val="4"/>
                <c:pt idx="0">
                  <c:v>0.86538101479123763</c:v>
                </c:pt>
                <c:pt idx="1">
                  <c:v>0.84906329251997492</c:v>
                </c:pt>
                <c:pt idx="2">
                  <c:v>0.85357012982586034</c:v>
                </c:pt>
                <c:pt idx="3">
                  <c:v>0.85043929426298426</c:v>
                </c:pt>
              </c:numCache>
            </c:numRef>
          </c:val>
          <c:smooth val="0"/>
          <c:extLst>
            <c:ext xmlns:c16="http://schemas.microsoft.com/office/drawing/2014/chart" uri="{C3380CC4-5D6E-409C-BE32-E72D297353CC}">
              <c16:uniqueId val="{00000002-42F2-4B05-994A-4B239AB7048B}"/>
            </c:ext>
          </c:extLst>
        </c:ser>
        <c:ser>
          <c:idx val="2"/>
          <c:order val="1"/>
          <c:tx>
            <c:strRef>
              <c:f>'Figures 5-12, All'!$B$34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4497524149687476E-2"/>
                  <c:y val="-3.2580377295520269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F2-4B05-994A-4B239AB7048B}"/>
                </c:ext>
              </c:extLst>
            </c:dLbl>
            <c:dLbl>
              <c:idx val="1"/>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42F2-4B05-994A-4B239AB7048B}"/>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All'!$C$31:$F$31</c:f>
              <c:strCache>
                <c:ptCount val="4"/>
                <c:pt idx="0">
                  <c:v>Q1 2000</c:v>
                </c:pt>
                <c:pt idx="1">
                  <c:v>Q1 2007</c:v>
                </c:pt>
                <c:pt idx="2">
                  <c:v>Q1 2019</c:v>
                </c:pt>
                <c:pt idx="3">
                  <c:v>Q1 2022</c:v>
                </c:pt>
              </c:strCache>
            </c:strRef>
          </c:cat>
          <c:val>
            <c:numRef>
              <c:f>'Figures 5-12, All'!$C$34:$F$34</c:f>
              <c:numCache>
                <c:formatCode>0%</c:formatCode>
                <c:ptCount val="4"/>
                <c:pt idx="0">
                  <c:v>0.78740339807230308</c:v>
                </c:pt>
                <c:pt idx="1">
                  <c:v>0.75822087579179287</c:v>
                </c:pt>
                <c:pt idx="2">
                  <c:v>0.72828856255861851</c:v>
                </c:pt>
                <c:pt idx="3">
                  <c:v>0.72107159898217965</c:v>
                </c:pt>
              </c:numCache>
            </c:numRef>
          </c:val>
          <c:smooth val="0"/>
          <c:extLst>
            <c:ext xmlns:c16="http://schemas.microsoft.com/office/drawing/2014/chart" uri="{C3380CC4-5D6E-409C-BE32-E72D297353CC}">
              <c16:uniqueId val="{00000005-42F2-4B05-994A-4B239AB7048B}"/>
            </c:ext>
          </c:extLst>
        </c:ser>
        <c:ser>
          <c:idx val="1"/>
          <c:order val="2"/>
          <c:tx>
            <c:strRef>
              <c:f>'Figures 5-12, All'!$B$33</c:f>
              <c:strCache>
                <c:ptCount val="1"/>
                <c:pt idx="0">
                  <c:v>HS only</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F2-4B05-994A-4B239AB7048B}"/>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F2-4B05-994A-4B239AB7048B}"/>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F2-4B05-994A-4B239AB7048B}"/>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All'!$C$31:$F$31</c:f>
              <c:strCache>
                <c:ptCount val="4"/>
                <c:pt idx="0">
                  <c:v>Q1 2000</c:v>
                </c:pt>
                <c:pt idx="1">
                  <c:v>Q1 2007</c:v>
                </c:pt>
                <c:pt idx="2">
                  <c:v>Q1 2019</c:v>
                </c:pt>
                <c:pt idx="3">
                  <c:v>Q1 2022</c:v>
                </c:pt>
              </c:strCache>
            </c:strRef>
          </c:cat>
          <c:val>
            <c:numRef>
              <c:f>'Figures 5-12, All'!$C$33:$F$33</c:f>
              <c:numCache>
                <c:formatCode>0%</c:formatCode>
                <c:ptCount val="4"/>
                <c:pt idx="0">
                  <c:v>0.75970983029308203</c:v>
                </c:pt>
                <c:pt idx="1">
                  <c:v>0.73181201362541193</c:v>
                </c:pt>
                <c:pt idx="2">
                  <c:v>0.69697846684217979</c:v>
                </c:pt>
                <c:pt idx="3">
                  <c:v>0.67943006490940938</c:v>
                </c:pt>
              </c:numCache>
            </c:numRef>
          </c:val>
          <c:smooth val="0"/>
          <c:extLst>
            <c:ext xmlns:c16="http://schemas.microsoft.com/office/drawing/2014/chart" uri="{C3380CC4-5D6E-409C-BE32-E72D297353CC}">
              <c16:uniqueId val="{00000009-42F2-4B05-994A-4B239AB7048B}"/>
            </c:ext>
          </c:extLst>
        </c:ser>
        <c:ser>
          <c:idx val="0"/>
          <c:order val="3"/>
          <c:tx>
            <c:strRef>
              <c:f>'Figures 5-12, All'!$B$32</c:f>
              <c:strCache>
                <c:ptCount val="1"/>
                <c:pt idx="0">
                  <c:v>&lt; HS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42F2-4B05-994A-4B239AB7048B}"/>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42F2-4B05-994A-4B239AB7048B}"/>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All'!$C$31:$F$31</c:f>
              <c:strCache>
                <c:ptCount val="4"/>
                <c:pt idx="0">
                  <c:v>Q1 2000</c:v>
                </c:pt>
                <c:pt idx="1">
                  <c:v>Q1 2007</c:v>
                </c:pt>
                <c:pt idx="2">
                  <c:v>Q1 2019</c:v>
                </c:pt>
                <c:pt idx="3">
                  <c:v>Q1 2022</c:v>
                </c:pt>
              </c:strCache>
            </c:strRef>
          </c:cat>
          <c:val>
            <c:numRef>
              <c:f>'Figures 5-12, All'!$C$32:$F$32</c:f>
              <c:numCache>
                <c:formatCode>0%</c:formatCode>
                <c:ptCount val="4"/>
                <c:pt idx="0">
                  <c:v>0.5625</c:v>
                </c:pt>
                <c:pt idx="1">
                  <c:v>0.52133757961783445</c:v>
                </c:pt>
                <c:pt idx="2">
                  <c:v>0.43761144977146182</c:v>
                </c:pt>
                <c:pt idx="3">
                  <c:v>0.44829927680993914</c:v>
                </c:pt>
              </c:numCache>
            </c:numRef>
          </c:val>
          <c:smooth val="0"/>
          <c:extLst>
            <c:ext xmlns:c16="http://schemas.microsoft.com/office/drawing/2014/chart" uri="{C3380CC4-5D6E-409C-BE32-E72D297353CC}">
              <c16:uniqueId val="{0000000C-42F2-4B05-994A-4B239AB7048B}"/>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32143959177634518"/>
          <c:w val="0.21945612468544529"/>
          <c:h val="0.3323097114095198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12. Labor Force Participation Rate: White U.S.-Born</a:t>
            </a:r>
          </a:p>
        </c:rich>
      </c:tx>
      <c:overlay val="1"/>
    </c:title>
    <c:autoTitleDeleted val="0"/>
    <c:plotArea>
      <c:layout>
        <c:manualLayout>
          <c:layoutTarget val="inner"/>
          <c:xMode val="edge"/>
          <c:yMode val="edge"/>
          <c:x val="3.1205673758865248E-2"/>
          <c:y val="8.5332620401038561E-2"/>
          <c:w val="0.70374378734573073"/>
          <c:h val="0.80215563000794265"/>
        </c:manualLayout>
      </c:layout>
      <c:lineChart>
        <c:grouping val="standard"/>
        <c:varyColors val="0"/>
        <c:ser>
          <c:idx val="3"/>
          <c:order val="0"/>
          <c:tx>
            <c:strRef>
              <c:f>'Figures 5-12, All'!$H$35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B5C1-4BB8-8A0D-96FB919974A1}"/>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B5C1-4BB8-8A0D-96FB919974A1}"/>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All'!$I$35:$L$35</c:f>
              <c:numCache>
                <c:formatCode>0%</c:formatCode>
                <c:ptCount val="4"/>
                <c:pt idx="0">
                  <c:v>0.87892404668289337</c:v>
                </c:pt>
                <c:pt idx="1">
                  <c:v>0.86463417959695676</c:v>
                </c:pt>
                <c:pt idx="2">
                  <c:v>0.87005513948662117</c:v>
                </c:pt>
                <c:pt idx="3">
                  <c:v>0.86644960077350985</c:v>
                </c:pt>
              </c:numCache>
            </c:numRef>
          </c:val>
          <c:smooth val="0"/>
          <c:extLst>
            <c:ext xmlns:c16="http://schemas.microsoft.com/office/drawing/2014/chart" uri="{C3380CC4-5D6E-409C-BE32-E72D297353CC}">
              <c16:uniqueId val="{00000002-B5C1-4BB8-8A0D-96FB919974A1}"/>
            </c:ext>
          </c:extLst>
        </c:ser>
        <c:ser>
          <c:idx val="2"/>
          <c:order val="1"/>
          <c:tx>
            <c:strRef>
              <c:f>'Figures 5-12, All'!$H$34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200956103249068E-2"/>
                  <c:y val="-3.6718362785360184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C1-4BB8-8A0D-96FB919974A1}"/>
                </c:ext>
              </c:extLst>
            </c:dLbl>
            <c:dLbl>
              <c:idx val="1"/>
              <c:layout>
                <c:manualLayout>
                  <c:x val="-4.4264295300758268E-2"/>
                  <c:y val="-3.6718362785360226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C1-4BB8-8A0D-96FB919974A1}"/>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C1-4BB8-8A0D-96FB919974A1}"/>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All'!$I$34:$L$34</c:f>
              <c:numCache>
                <c:formatCode>0%</c:formatCode>
                <c:ptCount val="4"/>
                <c:pt idx="0">
                  <c:v>0.81145619265391189</c:v>
                </c:pt>
                <c:pt idx="1">
                  <c:v>0.7876893417791242</c:v>
                </c:pt>
                <c:pt idx="2">
                  <c:v>0.75350424515746828</c:v>
                </c:pt>
                <c:pt idx="3">
                  <c:v>0.74669566961458855</c:v>
                </c:pt>
              </c:numCache>
            </c:numRef>
          </c:val>
          <c:smooth val="0"/>
          <c:extLst>
            <c:ext xmlns:c16="http://schemas.microsoft.com/office/drawing/2014/chart" uri="{C3380CC4-5D6E-409C-BE32-E72D297353CC}">
              <c16:uniqueId val="{00000006-B5C1-4BB8-8A0D-96FB919974A1}"/>
            </c:ext>
          </c:extLst>
        </c:ser>
        <c:ser>
          <c:idx val="1"/>
          <c:order val="2"/>
          <c:tx>
            <c:strRef>
              <c:f>'Figures 5-12, All'!$H$33</c:f>
              <c:strCache>
                <c:ptCount val="1"/>
                <c:pt idx="0">
                  <c:v>HS only</c:v>
                </c:pt>
              </c:strCache>
            </c:strRef>
          </c:tx>
          <c:marker>
            <c:symbol val="circle"/>
            <c:size val="5"/>
            <c:spPr>
              <a:solidFill>
                <a:schemeClr val="bg1"/>
              </a:solidFill>
            </c:spPr>
          </c:marker>
          <c:dLbls>
            <c:dLbl>
              <c:idx val="0"/>
              <c:layout>
                <c:manualLayout>
                  <c:x val="-2.5462668816039986E-17"/>
                  <c:y val="5.0925925925925923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C1-4BB8-8A0D-96FB919974A1}"/>
                </c:ext>
              </c:extLst>
            </c:dLbl>
            <c:dLbl>
              <c:idx val="1"/>
              <c:layout>
                <c:manualLayout>
                  <c:x val="0"/>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C1-4BB8-8A0D-96FB919974A1}"/>
                </c:ext>
              </c:extLst>
            </c:dLbl>
            <c:dLbl>
              <c:idx val="2"/>
              <c:layout>
                <c:manualLayout>
                  <c:x val="2.7777777777777779E-3"/>
                  <c:y val="2.7777777777777776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C1-4BB8-8A0D-96FB919974A1}"/>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All'!$I$33:$L$33</c:f>
              <c:numCache>
                <c:formatCode>0%</c:formatCode>
                <c:ptCount val="4"/>
                <c:pt idx="0">
                  <c:v>0.79166556352757411</c:v>
                </c:pt>
                <c:pt idx="1">
                  <c:v>0.77138663491096404</c:v>
                </c:pt>
                <c:pt idx="2">
                  <c:v>0.72777166731437315</c:v>
                </c:pt>
                <c:pt idx="3">
                  <c:v>0.7156396465776288</c:v>
                </c:pt>
              </c:numCache>
            </c:numRef>
          </c:val>
          <c:smooth val="0"/>
          <c:extLst>
            <c:ext xmlns:c16="http://schemas.microsoft.com/office/drawing/2014/chart" uri="{C3380CC4-5D6E-409C-BE32-E72D297353CC}">
              <c16:uniqueId val="{0000000A-B5C1-4BB8-8A0D-96FB919974A1}"/>
            </c:ext>
          </c:extLst>
        </c:ser>
        <c:ser>
          <c:idx val="0"/>
          <c:order val="3"/>
          <c:tx>
            <c:strRef>
              <c:f>'Figures 5-12, All'!$H$32</c:f>
              <c:strCache>
                <c:ptCount val="1"/>
                <c:pt idx="0">
                  <c:v>&lt; HS</c:v>
                </c:pt>
              </c:strCache>
            </c:strRef>
          </c:tx>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All'!$I$32:$L$32</c:f>
              <c:numCache>
                <c:formatCode>0%</c:formatCode>
                <c:ptCount val="4"/>
                <c:pt idx="0">
                  <c:v>0.61677631578947401</c:v>
                </c:pt>
                <c:pt idx="1">
                  <c:v>0.5878980891719745</c:v>
                </c:pt>
                <c:pt idx="2">
                  <c:v>0.48470765675848604</c:v>
                </c:pt>
                <c:pt idx="3">
                  <c:v>0.48690327880885859</c:v>
                </c:pt>
              </c:numCache>
            </c:numRef>
          </c:val>
          <c:smooth val="0"/>
          <c:extLst>
            <c:ext xmlns:c16="http://schemas.microsoft.com/office/drawing/2014/chart" uri="{C3380CC4-5D6E-409C-BE32-E72D297353CC}">
              <c16:uniqueId val="{0000000B-B5C1-4BB8-8A0D-96FB919974A1}"/>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32454512399253943"/>
          <c:w val="0.21945611610915861"/>
          <c:h val="0.3323097114078417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13. Employment Rate: All U.S.-Born</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13-20, Men 25-54'!$B$12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B31-40D3-A02D-6F5D46957531}"/>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25-54'!$C$8:$F$8</c:f>
              <c:strCache>
                <c:ptCount val="4"/>
                <c:pt idx="0">
                  <c:v>Q1 2000</c:v>
                </c:pt>
                <c:pt idx="1">
                  <c:v>Q1 2007</c:v>
                </c:pt>
                <c:pt idx="2">
                  <c:v>Q1 2019</c:v>
                </c:pt>
                <c:pt idx="3">
                  <c:v>Q1 2022</c:v>
                </c:pt>
              </c:strCache>
            </c:strRef>
          </c:cat>
          <c:val>
            <c:numRef>
              <c:f>'Figures 13-20, Men 25-54'!$C$12:$F$12</c:f>
              <c:numCache>
                <c:formatCode>0%</c:formatCode>
                <c:ptCount val="4"/>
                <c:pt idx="0">
                  <c:v>0.94959198823953372</c:v>
                </c:pt>
                <c:pt idx="1">
                  <c:v>0.94448512043924382</c:v>
                </c:pt>
                <c:pt idx="2">
                  <c:v>0.92878628059176138</c:v>
                </c:pt>
                <c:pt idx="3">
                  <c:v>0.9208298146491054</c:v>
                </c:pt>
              </c:numCache>
            </c:numRef>
          </c:val>
          <c:smooth val="0"/>
          <c:extLst>
            <c:ext xmlns:c16="http://schemas.microsoft.com/office/drawing/2014/chart" uri="{C3380CC4-5D6E-409C-BE32-E72D297353CC}">
              <c16:uniqueId val="{00000002-6B31-40D3-A02D-6F5D46957531}"/>
            </c:ext>
          </c:extLst>
        </c:ser>
        <c:ser>
          <c:idx val="2"/>
          <c:order val="1"/>
          <c:tx>
            <c:strRef>
              <c:f>'Figures 13-20, Men 25-54'!$B$11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3708258584948589E-2"/>
                  <c:y val="-4.2025675207498225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31-40D3-A02D-6F5D46957531}"/>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25-54'!$C$8:$F$8</c:f>
              <c:strCache>
                <c:ptCount val="4"/>
                <c:pt idx="0">
                  <c:v>Q1 2000</c:v>
                </c:pt>
                <c:pt idx="1">
                  <c:v>Q1 2007</c:v>
                </c:pt>
                <c:pt idx="2">
                  <c:v>Q1 2019</c:v>
                </c:pt>
                <c:pt idx="3">
                  <c:v>Q1 2022</c:v>
                </c:pt>
              </c:strCache>
            </c:strRef>
          </c:cat>
          <c:val>
            <c:numRef>
              <c:f>'Figures 13-20, Men 25-54'!$C$11:$F$11</c:f>
              <c:numCache>
                <c:formatCode>0%</c:formatCode>
                <c:ptCount val="4"/>
                <c:pt idx="0">
                  <c:v>0.8953088667506095</c:v>
                </c:pt>
                <c:pt idx="1">
                  <c:v>0.88074220324903341</c:v>
                </c:pt>
                <c:pt idx="2">
                  <c:v>0.86486960305216665</c:v>
                </c:pt>
                <c:pt idx="3">
                  <c:v>0.84603802989498367</c:v>
                </c:pt>
              </c:numCache>
            </c:numRef>
          </c:val>
          <c:smooth val="0"/>
          <c:extLst>
            <c:ext xmlns:c16="http://schemas.microsoft.com/office/drawing/2014/chart" uri="{C3380CC4-5D6E-409C-BE32-E72D297353CC}">
              <c16:uniqueId val="{00000005-6B31-40D3-A02D-6F5D46957531}"/>
            </c:ext>
          </c:extLst>
        </c:ser>
        <c:ser>
          <c:idx val="1"/>
          <c:order val="2"/>
          <c:tx>
            <c:strRef>
              <c:f>'Figures 13-20, Men 25-54'!$B$10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B31-40D3-A02D-6F5D46957531}"/>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25-54'!$C$8:$F$8</c:f>
              <c:strCache>
                <c:ptCount val="4"/>
                <c:pt idx="0">
                  <c:v>Q1 2000</c:v>
                </c:pt>
                <c:pt idx="1">
                  <c:v>Q1 2007</c:v>
                </c:pt>
                <c:pt idx="2">
                  <c:v>Q1 2019</c:v>
                </c:pt>
                <c:pt idx="3">
                  <c:v>Q1 2022</c:v>
                </c:pt>
              </c:strCache>
            </c:strRef>
          </c:cat>
          <c:val>
            <c:numRef>
              <c:f>'Figures 13-20, Men 25-54'!$C$10:$F$10</c:f>
              <c:numCache>
                <c:formatCode>0%</c:formatCode>
                <c:ptCount val="4"/>
                <c:pt idx="0">
                  <c:v>0.86810139002676001</c:v>
                </c:pt>
                <c:pt idx="1">
                  <c:v>0.83533885581015677</c:v>
                </c:pt>
                <c:pt idx="2">
                  <c:v>0.80263463567547122</c:v>
                </c:pt>
                <c:pt idx="3">
                  <c:v>0.77793363662385062</c:v>
                </c:pt>
              </c:numCache>
            </c:numRef>
          </c:val>
          <c:smooth val="0"/>
          <c:extLst>
            <c:ext xmlns:c16="http://schemas.microsoft.com/office/drawing/2014/chart" uri="{C3380CC4-5D6E-409C-BE32-E72D297353CC}">
              <c16:uniqueId val="{00000008-6B31-40D3-A02D-6F5D46957531}"/>
            </c:ext>
          </c:extLst>
        </c:ser>
        <c:ser>
          <c:idx val="0"/>
          <c:order val="3"/>
          <c:tx>
            <c:strRef>
              <c:f>'Figures 13-20, Men 25-54'!$B$9</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6B31-40D3-A02D-6F5D46957531}"/>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25-54'!$C$8:$F$8</c:f>
              <c:strCache>
                <c:ptCount val="4"/>
                <c:pt idx="0">
                  <c:v>Q1 2000</c:v>
                </c:pt>
                <c:pt idx="1">
                  <c:v>Q1 2007</c:v>
                </c:pt>
                <c:pt idx="2">
                  <c:v>Q1 2019</c:v>
                </c:pt>
                <c:pt idx="3">
                  <c:v>Q1 2022</c:v>
                </c:pt>
              </c:strCache>
            </c:strRef>
          </c:cat>
          <c:val>
            <c:numRef>
              <c:f>'Figures 13-20, Men 25-54'!$C$9:$F$9</c:f>
              <c:numCache>
                <c:formatCode>0%</c:formatCode>
                <c:ptCount val="4"/>
                <c:pt idx="0">
                  <c:v>0.68768340752909229</c:v>
                </c:pt>
                <c:pt idx="1">
                  <c:v>0.64833029470216763</c:v>
                </c:pt>
                <c:pt idx="2">
                  <c:v>0.60010655480757913</c:v>
                </c:pt>
                <c:pt idx="3">
                  <c:v>0.59896455143726757</c:v>
                </c:pt>
              </c:numCache>
            </c:numRef>
          </c:val>
          <c:smooth val="0"/>
          <c:extLst>
            <c:ext xmlns:c16="http://schemas.microsoft.com/office/drawing/2014/chart" uri="{C3380CC4-5D6E-409C-BE32-E72D297353CC}">
              <c16:uniqueId val="{0000000B-6B31-40D3-A02D-6F5D46957531}"/>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50000000000000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7321091542946441"/>
          <c:y val="0.30794176890679364"/>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14. Employment Rate: Black U.S.-Born</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13-20, Men 25-54'!$B$19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CDCD-4B2B-A4A7-325C95F2F833}"/>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CDCD-4B2B-A4A7-325C95F2F83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25-54'!$C$8:$F$8</c:f>
              <c:strCache>
                <c:ptCount val="4"/>
                <c:pt idx="0">
                  <c:v>Q1 2000</c:v>
                </c:pt>
                <c:pt idx="1">
                  <c:v>Q1 2007</c:v>
                </c:pt>
                <c:pt idx="2">
                  <c:v>Q1 2019</c:v>
                </c:pt>
                <c:pt idx="3">
                  <c:v>Q1 2022</c:v>
                </c:pt>
              </c:strCache>
            </c:strRef>
          </c:cat>
          <c:val>
            <c:numRef>
              <c:f>'Figures 13-20, Men 25-54'!$C$19:$F$19</c:f>
              <c:numCache>
                <c:formatCode>0%</c:formatCode>
                <c:ptCount val="4"/>
                <c:pt idx="0">
                  <c:v>0.9235169950421438</c:v>
                </c:pt>
                <c:pt idx="1">
                  <c:v>0.91193776580654029</c:v>
                </c:pt>
                <c:pt idx="2">
                  <c:v>0.86892114970033463</c:v>
                </c:pt>
                <c:pt idx="3">
                  <c:v>0.88842059056859501</c:v>
                </c:pt>
              </c:numCache>
            </c:numRef>
          </c:val>
          <c:smooth val="0"/>
          <c:extLst>
            <c:ext xmlns:c16="http://schemas.microsoft.com/office/drawing/2014/chart" uri="{C3380CC4-5D6E-409C-BE32-E72D297353CC}">
              <c16:uniqueId val="{00000002-CDCD-4B2B-A4A7-325C95F2F833}"/>
            </c:ext>
          </c:extLst>
        </c:ser>
        <c:ser>
          <c:idx val="2"/>
          <c:order val="1"/>
          <c:tx>
            <c:strRef>
              <c:f>'Figures 13-20, Men 25-54'!$B$18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CDCD-4B2B-A4A7-325C95F2F833}"/>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CDCD-4B2B-A4A7-325C95F2F833}"/>
                </c:ext>
              </c:extLst>
            </c:dLbl>
            <c:dLbl>
              <c:idx val="2"/>
              <c:layout>
                <c:manualLayout>
                  <c:x val="-4.6099860425301821E-2"/>
                  <c:y val="5.2526319997636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75-49C6-A498-99DD9891825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25-54'!$C$8:$F$8</c:f>
              <c:strCache>
                <c:ptCount val="4"/>
                <c:pt idx="0">
                  <c:v>Q1 2000</c:v>
                </c:pt>
                <c:pt idx="1">
                  <c:v>Q1 2007</c:v>
                </c:pt>
                <c:pt idx="2">
                  <c:v>Q1 2019</c:v>
                </c:pt>
                <c:pt idx="3">
                  <c:v>Q1 2022</c:v>
                </c:pt>
              </c:strCache>
            </c:strRef>
          </c:cat>
          <c:val>
            <c:numRef>
              <c:f>'Figures 13-20, Men 25-54'!$C$18:$F$18</c:f>
              <c:numCache>
                <c:formatCode>0%</c:formatCode>
                <c:ptCount val="4"/>
                <c:pt idx="0">
                  <c:v>0.829220247230536</c:v>
                </c:pt>
                <c:pt idx="1">
                  <c:v>0.81271061011338797</c:v>
                </c:pt>
                <c:pt idx="2">
                  <c:v>0.83753741868822762</c:v>
                </c:pt>
                <c:pt idx="3">
                  <c:v>0.7985279043468485</c:v>
                </c:pt>
              </c:numCache>
            </c:numRef>
          </c:val>
          <c:smooth val="0"/>
          <c:extLst>
            <c:ext xmlns:c16="http://schemas.microsoft.com/office/drawing/2014/chart" uri="{C3380CC4-5D6E-409C-BE32-E72D297353CC}">
              <c16:uniqueId val="{00000005-CDCD-4B2B-A4A7-325C95F2F833}"/>
            </c:ext>
          </c:extLst>
        </c:ser>
        <c:ser>
          <c:idx val="1"/>
          <c:order val="2"/>
          <c:tx>
            <c:strRef>
              <c:f>'Figures 13-20, Men 25-54'!$B$17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CDCD-4B2B-A4A7-325C95F2F833}"/>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CDCD-4B2B-A4A7-325C95F2F83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25-54'!$C$8:$F$8</c:f>
              <c:strCache>
                <c:ptCount val="4"/>
                <c:pt idx="0">
                  <c:v>Q1 2000</c:v>
                </c:pt>
                <c:pt idx="1">
                  <c:v>Q1 2007</c:v>
                </c:pt>
                <c:pt idx="2">
                  <c:v>Q1 2019</c:v>
                </c:pt>
                <c:pt idx="3">
                  <c:v>Q1 2022</c:v>
                </c:pt>
              </c:strCache>
            </c:strRef>
          </c:cat>
          <c:val>
            <c:numRef>
              <c:f>'Figures 13-20, Men 25-54'!$C$17:$F$17</c:f>
              <c:numCache>
                <c:formatCode>0%</c:formatCode>
                <c:ptCount val="4"/>
                <c:pt idx="0">
                  <c:v>0.77860365149989363</c:v>
                </c:pt>
                <c:pt idx="1">
                  <c:v>0.72729672342945495</c:v>
                </c:pt>
                <c:pt idx="2">
                  <c:v>0.69703603644907364</c:v>
                </c:pt>
                <c:pt idx="3">
                  <c:v>0.68063110035121144</c:v>
                </c:pt>
              </c:numCache>
            </c:numRef>
          </c:val>
          <c:smooth val="0"/>
          <c:extLst>
            <c:ext xmlns:c16="http://schemas.microsoft.com/office/drawing/2014/chart" uri="{C3380CC4-5D6E-409C-BE32-E72D297353CC}">
              <c16:uniqueId val="{00000008-CDCD-4B2B-A4A7-325C95F2F833}"/>
            </c:ext>
          </c:extLst>
        </c:ser>
        <c:ser>
          <c:idx val="0"/>
          <c:order val="3"/>
          <c:tx>
            <c:strRef>
              <c:f>'Figures 13-20, Men 25-54'!$B$16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CDCD-4B2B-A4A7-325C95F2F83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CDCD-4B2B-A4A7-325C95F2F83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25-54'!$C$8:$F$8</c:f>
              <c:strCache>
                <c:ptCount val="4"/>
                <c:pt idx="0">
                  <c:v>Q1 2000</c:v>
                </c:pt>
                <c:pt idx="1">
                  <c:v>Q1 2007</c:v>
                </c:pt>
                <c:pt idx="2">
                  <c:v>Q1 2019</c:v>
                </c:pt>
                <c:pt idx="3">
                  <c:v>Q1 2022</c:v>
                </c:pt>
              </c:strCache>
            </c:strRef>
          </c:cat>
          <c:val>
            <c:numRef>
              <c:f>'Figures 13-20, Men 25-54'!$C$16:$F$16</c:f>
              <c:numCache>
                <c:formatCode>0%</c:formatCode>
                <c:ptCount val="4"/>
                <c:pt idx="0">
                  <c:v>0.56467743558175498</c:v>
                </c:pt>
                <c:pt idx="1">
                  <c:v>0.52507580310995339</c:v>
                </c:pt>
                <c:pt idx="2">
                  <c:v>0.4692916215649614</c:v>
                </c:pt>
                <c:pt idx="3">
                  <c:v>0.44573252967286225</c:v>
                </c:pt>
              </c:numCache>
            </c:numRef>
          </c:val>
          <c:smooth val="0"/>
          <c:extLst>
            <c:ext xmlns:c16="http://schemas.microsoft.com/office/drawing/2014/chart" uri="{C3380CC4-5D6E-409C-BE32-E72D297353CC}">
              <c16:uniqueId val="{0000000B-CDCD-4B2B-A4A7-325C95F2F833}"/>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15. Employment Rate: Hispanic U.S.-Born</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13-20, Men 25-54'!$B$27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3F5-4267-B907-D8ACF1F40EE5}"/>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3F5-4267-B907-D8ACF1F40EE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25-54'!$C$31:$F$31</c:f>
              <c:strCache>
                <c:ptCount val="4"/>
                <c:pt idx="0">
                  <c:v>Q1 2000</c:v>
                </c:pt>
                <c:pt idx="1">
                  <c:v>Q1 2007</c:v>
                </c:pt>
                <c:pt idx="2">
                  <c:v>Q1 2019</c:v>
                </c:pt>
                <c:pt idx="3">
                  <c:v>Q1 2022</c:v>
                </c:pt>
              </c:strCache>
            </c:strRef>
          </c:cat>
          <c:val>
            <c:numRef>
              <c:f>'Figures 13-20, Men 25-54'!$C$27:$F$27</c:f>
              <c:numCache>
                <c:formatCode>0%</c:formatCode>
                <c:ptCount val="4"/>
                <c:pt idx="0">
                  <c:v>0.92204464834104216</c:v>
                </c:pt>
                <c:pt idx="1">
                  <c:v>0.94911144217907273</c:v>
                </c:pt>
                <c:pt idx="2">
                  <c:v>0.91159210934554802</c:v>
                </c:pt>
                <c:pt idx="3">
                  <c:v>0.91974034566371177</c:v>
                </c:pt>
              </c:numCache>
            </c:numRef>
          </c:val>
          <c:smooth val="0"/>
          <c:extLst>
            <c:ext xmlns:c16="http://schemas.microsoft.com/office/drawing/2014/chart" uri="{C3380CC4-5D6E-409C-BE32-E72D297353CC}">
              <c16:uniqueId val="{00000002-63F5-4267-B907-D8ACF1F40EE5}"/>
            </c:ext>
          </c:extLst>
        </c:ser>
        <c:ser>
          <c:idx val="2"/>
          <c:order val="1"/>
          <c:tx>
            <c:strRef>
              <c:f>'Figures 13-20, Men 25-54'!$B$26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3646543617979386E-2"/>
                  <c:y val="-4.5726125027144474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F5-4267-B907-D8ACF1F40EE5}"/>
                </c:ext>
              </c:extLst>
            </c:dLbl>
            <c:dLbl>
              <c:idx val="1"/>
              <c:layout>
                <c:manualLayout>
                  <c:x val="-4.3646543617979386E-2"/>
                  <c:y val="-5.0749582993656596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F5-4267-B907-D8ACF1F40EE5}"/>
                </c:ext>
              </c:extLst>
            </c:dLbl>
            <c:dLbl>
              <c:idx val="2"/>
              <c:layout>
                <c:manualLayout>
                  <c:x val="-4.3646543617979483E-2"/>
                  <c:y val="-3.567920909412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1A-4F90-9262-91DE2D235B4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25-54'!$C$31:$F$31</c:f>
              <c:strCache>
                <c:ptCount val="4"/>
                <c:pt idx="0">
                  <c:v>Q1 2000</c:v>
                </c:pt>
                <c:pt idx="1">
                  <c:v>Q1 2007</c:v>
                </c:pt>
                <c:pt idx="2">
                  <c:v>Q1 2019</c:v>
                </c:pt>
                <c:pt idx="3">
                  <c:v>Q1 2022</c:v>
                </c:pt>
              </c:strCache>
            </c:strRef>
          </c:cat>
          <c:val>
            <c:numRef>
              <c:f>'Figures 13-20, Men 25-54'!$C$26:$F$26</c:f>
              <c:numCache>
                <c:formatCode>0%</c:formatCode>
                <c:ptCount val="4"/>
                <c:pt idx="0">
                  <c:v>0.8793125700366905</c:v>
                </c:pt>
                <c:pt idx="1">
                  <c:v>0.88637393685964194</c:v>
                </c:pt>
                <c:pt idx="2">
                  <c:v>0.8638817883137776</c:v>
                </c:pt>
                <c:pt idx="3">
                  <c:v>0.85117504528803867</c:v>
                </c:pt>
              </c:numCache>
            </c:numRef>
          </c:val>
          <c:smooth val="0"/>
          <c:extLst>
            <c:ext xmlns:c16="http://schemas.microsoft.com/office/drawing/2014/chart" uri="{C3380CC4-5D6E-409C-BE32-E72D297353CC}">
              <c16:uniqueId val="{00000005-63F5-4267-B907-D8ACF1F40EE5}"/>
            </c:ext>
          </c:extLst>
        </c:ser>
        <c:ser>
          <c:idx val="1"/>
          <c:order val="2"/>
          <c:tx>
            <c:strRef>
              <c:f>'Figures 13-20, Men 25-54'!$B$25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3F5-4267-B907-D8ACF1F40EE5}"/>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3F5-4267-B907-D8ACF1F40EE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25-54'!$C$31:$F$31</c:f>
              <c:strCache>
                <c:ptCount val="4"/>
                <c:pt idx="0">
                  <c:v>Q1 2000</c:v>
                </c:pt>
                <c:pt idx="1">
                  <c:v>Q1 2007</c:v>
                </c:pt>
                <c:pt idx="2">
                  <c:v>Q1 2019</c:v>
                </c:pt>
                <c:pt idx="3">
                  <c:v>Q1 2022</c:v>
                </c:pt>
              </c:strCache>
            </c:strRef>
          </c:cat>
          <c:val>
            <c:numRef>
              <c:f>'Figures 13-20, Men 25-54'!$C$25:$F$25</c:f>
              <c:numCache>
                <c:formatCode>0%</c:formatCode>
                <c:ptCount val="4"/>
                <c:pt idx="0">
                  <c:v>0.86103624406877843</c:v>
                </c:pt>
                <c:pt idx="1">
                  <c:v>0.84861927371551371</c:v>
                </c:pt>
                <c:pt idx="2">
                  <c:v>0.83314236794136765</c:v>
                </c:pt>
                <c:pt idx="3">
                  <c:v>0.82437934281142389</c:v>
                </c:pt>
              </c:numCache>
            </c:numRef>
          </c:val>
          <c:smooth val="0"/>
          <c:extLst>
            <c:ext xmlns:c16="http://schemas.microsoft.com/office/drawing/2014/chart" uri="{C3380CC4-5D6E-409C-BE32-E72D297353CC}">
              <c16:uniqueId val="{00000008-63F5-4267-B907-D8ACF1F40EE5}"/>
            </c:ext>
          </c:extLst>
        </c:ser>
        <c:ser>
          <c:idx val="0"/>
          <c:order val="3"/>
          <c:tx>
            <c:strRef>
              <c:f>'Figures 13-20, Men 25-54'!$B$24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3F5-4267-B907-D8ACF1F40EE5}"/>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3F5-4267-B907-D8ACF1F40EE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25-54'!$C$31:$F$31</c:f>
              <c:strCache>
                <c:ptCount val="4"/>
                <c:pt idx="0">
                  <c:v>Q1 2000</c:v>
                </c:pt>
                <c:pt idx="1">
                  <c:v>Q1 2007</c:v>
                </c:pt>
                <c:pt idx="2">
                  <c:v>Q1 2019</c:v>
                </c:pt>
                <c:pt idx="3">
                  <c:v>Q1 2022</c:v>
                </c:pt>
              </c:strCache>
            </c:strRef>
          </c:cat>
          <c:val>
            <c:numRef>
              <c:f>'Figures 13-20, Men 25-54'!$C$24:$F$24</c:f>
              <c:numCache>
                <c:formatCode>0%</c:formatCode>
                <c:ptCount val="4"/>
                <c:pt idx="0">
                  <c:v>0.74949452893652269</c:v>
                </c:pt>
                <c:pt idx="1">
                  <c:v>0.7046516664061433</c:v>
                </c:pt>
                <c:pt idx="2">
                  <c:v>0.69324971106092392</c:v>
                </c:pt>
                <c:pt idx="3">
                  <c:v>0.67489617982203909</c:v>
                </c:pt>
              </c:numCache>
            </c:numRef>
          </c:val>
          <c:smooth val="0"/>
          <c:extLst>
            <c:ext xmlns:c16="http://schemas.microsoft.com/office/drawing/2014/chart" uri="{C3380CC4-5D6E-409C-BE32-E72D297353CC}">
              <c16:uniqueId val="{0000000B-63F5-4267-B907-D8ACF1F40EE5}"/>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0000000000000009"/>
        </c:scaling>
        <c:delete val="1"/>
        <c:axPos val="l"/>
        <c:numFmt formatCode="0%" sourceLinked="1"/>
        <c:majorTickMark val="out"/>
        <c:minorTickMark val="none"/>
        <c:tickLblPos val="nextTo"/>
        <c:crossAx val="81592768"/>
        <c:crosses val="autoZero"/>
        <c:crossBetween val="between"/>
        <c:majorUnit val="0.1"/>
      </c:valAx>
    </c:plotArea>
    <c:legend>
      <c:legendPos val="r"/>
      <c:layout>
        <c:manualLayout>
          <c:xMode val="edge"/>
          <c:yMode val="edge"/>
          <c:x val="0.76241787378434323"/>
          <c:y val="0.25689489383297359"/>
          <c:w val="0.2179557201403024"/>
          <c:h val="0.4929076288922404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17. Labor Force Participation Rate: All U.S.-Born</a:t>
            </a:r>
          </a:p>
        </c:rich>
      </c:tx>
      <c:overlay val="1"/>
    </c:title>
    <c:autoTitleDeleted val="0"/>
    <c:plotArea>
      <c:layout>
        <c:manualLayout>
          <c:layoutTarget val="inner"/>
          <c:xMode val="edge"/>
          <c:yMode val="edge"/>
          <c:x val="4.084619970806521E-2"/>
          <c:y val="0.16841830291434945"/>
          <c:w val="0.66172033747422709"/>
          <c:h val="0.69885368081415145"/>
        </c:manualLayout>
      </c:layout>
      <c:lineChart>
        <c:grouping val="standard"/>
        <c:varyColors val="0"/>
        <c:ser>
          <c:idx val="3"/>
          <c:order val="0"/>
          <c:tx>
            <c:strRef>
              <c:f>'Figures 13-20, Men 25-54'!$H$12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767A-477B-9F49-9991F2647E67}"/>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767A-477B-9F49-9991F2647E6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25-54'!$I$15:$L$15</c:f>
              <c:strCache>
                <c:ptCount val="4"/>
                <c:pt idx="0">
                  <c:v>Q1 2000</c:v>
                </c:pt>
                <c:pt idx="1">
                  <c:v>Q1 2007</c:v>
                </c:pt>
                <c:pt idx="2">
                  <c:v>Q1 2019</c:v>
                </c:pt>
                <c:pt idx="3">
                  <c:v>Q1 2022</c:v>
                </c:pt>
              </c:strCache>
            </c:strRef>
          </c:cat>
          <c:val>
            <c:numRef>
              <c:f>'Figures 13-20, Men 25-54'!$I$12:$L$12</c:f>
              <c:numCache>
                <c:formatCode>0%</c:formatCode>
                <c:ptCount val="4"/>
                <c:pt idx="0">
                  <c:v>0.9655287467810868</c:v>
                </c:pt>
                <c:pt idx="1">
                  <c:v>0.96131985710382051</c:v>
                </c:pt>
                <c:pt idx="2">
                  <c:v>0.94711364144699783</c:v>
                </c:pt>
                <c:pt idx="3">
                  <c:v>0.93949092642722354</c:v>
                </c:pt>
              </c:numCache>
            </c:numRef>
          </c:val>
          <c:smooth val="0"/>
          <c:extLst>
            <c:ext xmlns:c16="http://schemas.microsoft.com/office/drawing/2014/chart" uri="{C3380CC4-5D6E-409C-BE32-E72D297353CC}">
              <c16:uniqueId val="{00000002-767A-477B-9F49-9991F2647E67}"/>
            </c:ext>
          </c:extLst>
        </c:ser>
        <c:ser>
          <c:idx val="2"/>
          <c:order val="1"/>
          <c:tx>
            <c:strRef>
              <c:f>'Figures 13-20, Men 25-54'!$H$11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9173548428397669E-2"/>
                  <c:y val="-3.840056722767473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7A-477B-9F49-9991F2647E67}"/>
                </c:ext>
              </c:extLst>
            </c:dLbl>
            <c:dLbl>
              <c:idx val="1"/>
              <c:layout>
                <c:manualLayout>
                  <c:x val="-4.917353304063056E-2"/>
                  <c:y val="-2.957550339500000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7A-477B-9F49-9991F2647E67}"/>
                </c:ext>
              </c:extLst>
            </c:dLbl>
            <c:dLbl>
              <c:idx val="2"/>
              <c:layout>
                <c:manualLayout>
                  <c:x val="-4.4656451602317994E-2"/>
                  <c:y val="-3.25004819116489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41-48B1-8DC8-744C5BA14CA3}"/>
                </c:ext>
              </c:extLst>
            </c:dLbl>
            <c:dLbl>
              <c:idx val="3"/>
              <c:layout>
                <c:manualLayout>
                  <c:x val="-4.7261079718847826E-2"/>
                  <c:y val="-3.7076390652895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41-48B1-8DC8-744C5BA14CA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25-54'!$I$15:$L$15</c:f>
              <c:strCache>
                <c:ptCount val="4"/>
                <c:pt idx="0">
                  <c:v>Q1 2000</c:v>
                </c:pt>
                <c:pt idx="1">
                  <c:v>Q1 2007</c:v>
                </c:pt>
                <c:pt idx="2">
                  <c:v>Q1 2019</c:v>
                </c:pt>
                <c:pt idx="3">
                  <c:v>Q1 2022</c:v>
                </c:pt>
              </c:strCache>
            </c:strRef>
          </c:cat>
          <c:val>
            <c:numRef>
              <c:f>'Figures 13-20, Men 25-54'!$I$11:$L$11</c:f>
              <c:numCache>
                <c:formatCode>0%</c:formatCode>
                <c:ptCount val="4"/>
                <c:pt idx="0">
                  <c:v>0.92403715549407683</c:v>
                </c:pt>
                <c:pt idx="1">
                  <c:v>0.91555112940628758</c:v>
                </c:pt>
                <c:pt idx="2">
                  <c:v>0.89771776900798561</c:v>
                </c:pt>
                <c:pt idx="3">
                  <c:v>0.87947446901497306</c:v>
                </c:pt>
              </c:numCache>
            </c:numRef>
          </c:val>
          <c:smooth val="0"/>
          <c:extLst>
            <c:ext xmlns:c16="http://schemas.microsoft.com/office/drawing/2014/chart" uri="{C3380CC4-5D6E-409C-BE32-E72D297353CC}">
              <c16:uniqueId val="{00000005-767A-477B-9F49-9991F2647E67}"/>
            </c:ext>
          </c:extLst>
        </c:ser>
        <c:ser>
          <c:idx val="1"/>
          <c:order val="2"/>
          <c:tx>
            <c:strRef>
              <c:f>'Figures 13-20, Men 25-54'!$H$10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67A-477B-9F49-9991F2647E67}"/>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67A-477B-9F49-9991F2647E6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25-54'!$I$15:$L$15</c:f>
              <c:strCache>
                <c:ptCount val="4"/>
                <c:pt idx="0">
                  <c:v>Q1 2000</c:v>
                </c:pt>
                <c:pt idx="1">
                  <c:v>Q1 2007</c:v>
                </c:pt>
                <c:pt idx="2">
                  <c:v>Q1 2019</c:v>
                </c:pt>
                <c:pt idx="3">
                  <c:v>Q1 2022</c:v>
                </c:pt>
              </c:strCache>
            </c:strRef>
          </c:cat>
          <c:val>
            <c:numRef>
              <c:f>'Figures 13-20, Men 25-54'!$I$10:$L$10</c:f>
              <c:numCache>
                <c:formatCode>0%</c:formatCode>
                <c:ptCount val="4"/>
                <c:pt idx="0">
                  <c:v>0.90696581094077811</c:v>
                </c:pt>
                <c:pt idx="1">
                  <c:v>0.88739204799938665</c:v>
                </c:pt>
                <c:pt idx="2">
                  <c:v>0.84568340874719672</c:v>
                </c:pt>
                <c:pt idx="3">
                  <c:v>0.82773527208340303</c:v>
                </c:pt>
              </c:numCache>
            </c:numRef>
          </c:val>
          <c:smooth val="0"/>
          <c:extLst>
            <c:ext xmlns:c16="http://schemas.microsoft.com/office/drawing/2014/chart" uri="{C3380CC4-5D6E-409C-BE32-E72D297353CC}">
              <c16:uniqueId val="{00000008-767A-477B-9F49-9991F2647E67}"/>
            </c:ext>
          </c:extLst>
        </c:ser>
        <c:ser>
          <c:idx val="0"/>
          <c:order val="3"/>
          <c:tx>
            <c:strRef>
              <c:f>'Figures 13-20, Men 25-54'!$H$9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767A-477B-9F49-9991F2647E67}"/>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767A-477B-9F49-9991F2647E6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25-54'!$I$15:$L$15</c:f>
              <c:strCache>
                <c:ptCount val="4"/>
                <c:pt idx="0">
                  <c:v>Q1 2000</c:v>
                </c:pt>
                <c:pt idx="1">
                  <c:v>Q1 2007</c:v>
                </c:pt>
                <c:pt idx="2">
                  <c:v>Q1 2019</c:v>
                </c:pt>
                <c:pt idx="3">
                  <c:v>Q1 2022</c:v>
                </c:pt>
              </c:strCache>
            </c:strRef>
          </c:cat>
          <c:val>
            <c:numRef>
              <c:f>'Figures 13-20, Men 25-54'!$I$9:$L$9</c:f>
              <c:numCache>
                <c:formatCode>0%</c:formatCode>
                <c:ptCount val="4"/>
                <c:pt idx="0">
                  <c:v>0.75173635441890274</c:v>
                </c:pt>
                <c:pt idx="1">
                  <c:v>0.73442098128168998</c:v>
                </c:pt>
                <c:pt idx="2">
                  <c:v>0.67133293607091393</c:v>
                </c:pt>
                <c:pt idx="3">
                  <c:v>0.66756416381929251</c:v>
                </c:pt>
              </c:numCache>
            </c:numRef>
          </c:val>
          <c:smooth val="0"/>
          <c:extLst>
            <c:ext xmlns:c16="http://schemas.microsoft.com/office/drawing/2014/chart" uri="{C3380CC4-5D6E-409C-BE32-E72D297353CC}">
              <c16:uniqueId val="{0000000B-767A-477B-9F49-9991F2647E67}"/>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55000000000000004"/>
        </c:scaling>
        <c:delete val="1"/>
        <c:axPos val="l"/>
        <c:numFmt formatCode="0%" sourceLinked="1"/>
        <c:majorTickMark val="out"/>
        <c:minorTickMark val="none"/>
        <c:tickLblPos val="nextTo"/>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18. Labor Force Participation Rate: Black U.S.-Born</a:t>
            </a:r>
          </a:p>
        </c:rich>
      </c:tx>
      <c:overlay val="0"/>
    </c:title>
    <c:autoTitleDeleted val="0"/>
    <c:plotArea>
      <c:layout>
        <c:manualLayout>
          <c:layoutTarget val="inner"/>
          <c:xMode val="edge"/>
          <c:yMode val="edge"/>
          <c:x val="6.538797310258003E-2"/>
          <c:y val="0.15981106480166918"/>
          <c:w val="0.72686053497041481"/>
          <c:h val="0.73967299254635055"/>
        </c:manualLayout>
      </c:layout>
      <c:lineChart>
        <c:grouping val="standard"/>
        <c:varyColors val="0"/>
        <c:ser>
          <c:idx val="3"/>
          <c:order val="0"/>
          <c:tx>
            <c:strRef>
              <c:f>'Figures 13-20, Men 25-54'!$H$19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1CF-4AF1-BFAE-7D3E9DD12C58}"/>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1CF-4AF1-BFAE-7D3E9DD12C5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25-54'!$I$19:$L$19</c:f>
              <c:numCache>
                <c:formatCode>0%</c:formatCode>
                <c:ptCount val="4"/>
                <c:pt idx="0">
                  <c:v>0.94754020700478248</c:v>
                </c:pt>
                <c:pt idx="1">
                  <c:v>0.93853885052644725</c:v>
                </c:pt>
                <c:pt idx="2">
                  <c:v>0.90157989478248324</c:v>
                </c:pt>
                <c:pt idx="3">
                  <c:v>0.91287122269812349</c:v>
                </c:pt>
              </c:numCache>
            </c:numRef>
          </c:val>
          <c:smooth val="0"/>
          <c:extLst>
            <c:ext xmlns:c16="http://schemas.microsoft.com/office/drawing/2014/chart" uri="{C3380CC4-5D6E-409C-BE32-E72D297353CC}">
              <c16:uniqueId val="{00000002-E1CF-4AF1-BFAE-7D3E9DD12C58}"/>
            </c:ext>
          </c:extLst>
        </c:ser>
        <c:ser>
          <c:idx val="2"/>
          <c:order val="1"/>
          <c:tx>
            <c:strRef>
              <c:f>'Figures 13-20, Men 25-54'!$H$18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E1CF-4AF1-BFAE-7D3E9DD12C58}"/>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1CF-4AF1-BFAE-7D3E9DD12C58}"/>
                </c:ext>
              </c:extLst>
            </c:dLbl>
            <c:dLbl>
              <c:idx val="2"/>
              <c:layout>
                <c:manualLayout>
                  <c:x val="-4.4731770029784026E-2"/>
                  <c:y val="4.3696482255539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DC-4395-B76D-1B96D0D8EDF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25-54'!$I$18:$L$18</c:f>
              <c:numCache>
                <c:formatCode>0%</c:formatCode>
                <c:ptCount val="4"/>
                <c:pt idx="0">
                  <c:v>0.8754573347305018</c:v>
                </c:pt>
                <c:pt idx="1">
                  <c:v>0.86795867033916774</c:v>
                </c:pt>
                <c:pt idx="2">
                  <c:v>0.88078169089529501</c:v>
                </c:pt>
                <c:pt idx="3">
                  <c:v>0.83682922197732434</c:v>
                </c:pt>
              </c:numCache>
            </c:numRef>
          </c:val>
          <c:smooth val="0"/>
          <c:extLst>
            <c:ext xmlns:c16="http://schemas.microsoft.com/office/drawing/2014/chart" uri="{C3380CC4-5D6E-409C-BE32-E72D297353CC}">
              <c16:uniqueId val="{00000005-E1CF-4AF1-BFAE-7D3E9DD12C58}"/>
            </c:ext>
          </c:extLst>
        </c:ser>
        <c:ser>
          <c:idx val="1"/>
          <c:order val="2"/>
          <c:tx>
            <c:strRef>
              <c:f>'Figures 13-20, Men 25-54'!$H$17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1CF-4AF1-BFAE-7D3E9DD12C58}"/>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1CF-4AF1-BFAE-7D3E9DD12C5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25-54'!$I$17:$L$17</c:f>
              <c:numCache>
                <c:formatCode>0%</c:formatCode>
                <c:ptCount val="4"/>
                <c:pt idx="0">
                  <c:v>0.8398071532011212</c:v>
                </c:pt>
                <c:pt idx="1">
                  <c:v>0.81586331101387588</c:v>
                </c:pt>
                <c:pt idx="2">
                  <c:v>0.77531570877192391</c:v>
                </c:pt>
                <c:pt idx="3">
                  <c:v>0.75826674273591022</c:v>
                </c:pt>
              </c:numCache>
            </c:numRef>
          </c:val>
          <c:smooth val="0"/>
          <c:extLst>
            <c:ext xmlns:c16="http://schemas.microsoft.com/office/drawing/2014/chart" uri="{C3380CC4-5D6E-409C-BE32-E72D297353CC}">
              <c16:uniqueId val="{00000008-E1CF-4AF1-BFAE-7D3E9DD12C58}"/>
            </c:ext>
          </c:extLst>
        </c:ser>
        <c:ser>
          <c:idx val="0"/>
          <c:order val="3"/>
          <c:tx>
            <c:strRef>
              <c:f>'Figures 13-20, Men 25-54'!$H$16</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1CF-4AF1-BFAE-7D3E9DD12C58}"/>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1CF-4AF1-BFAE-7D3E9DD12C5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25-54'!$I$16:$L$16</c:f>
              <c:numCache>
                <c:formatCode>0%</c:formatCode>
                <c:ptCount val="4"/>
                <c:pt idx="0">
                  <c:v>0.65278945367053121</c:v>
                </c:pt>
                <c:pt idx="1">
                  <c:v>0.60473656225475303</c:v>
                </c:pt>
                <c:pt idx="2">
                  <c:v>0.57708622127037446</c:v>
                </c:pt>
                <c:pt idx="3">
                  <c:v>0.58109197945440294</c:v>
                </c:pt>
              </c:numCache>
            </c:numRef>
          </c:val>
          <c:smooth val="0"/>
          <c:extLst>
            <c:ext xmlns:c16="http://schemas.microsoft.com/office/drawing/2014/chart" uri="{C3380CC4-5D6E-409C-BE32-E72D297353CC}">
              <c16:uniqueId val="{0000000B-E1CF-4AF1-BFAE-7D3E9DD12C58}"/>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5000000000000004"/>
        </c:scaling>
        <c:delete val="1"/>
        <c:axPos val="l"/>
        <c:numFmt formatCode="0%" sourceLinked="1"/>
        <c:majorTickMark val="out"/>
        <c:minorTickMark val="none"/>
        <c:tickLblPos val="nextTo"/>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19. Labor Force Participation Rate: Hispanic U.S.-Born</a:t>
            </a:r>
          </a:p>
        </c:rich>
      </c:tx>
      <c:layout>
        <c:manualLayout>
          <c:xMode val="edge"/>
          <c:yMode val="edge"/>
          <c:x val="0.10068338875613192"/>
          <c:y val="3.0001665446782677E-2"/>
        </c:manualLayout>
      </c:layout>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13-20, Men 25-54'!$H$27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AA5-44FA-A3B7-D75AF1EA2593}"/>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AAA5-44FA-A3B7-D75AF1EA259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25-54'!$I$27:$L$27</c:f>
              <c:numCache>
                <c:formatCode>0%</c:formatCode>
                <c:ptCount val="4"/>
                <c:pt idx="0">
                  <c:v>0.94896551724137934</c:v>
                </c:pt>
                <c:pt idx="1">
                  <c:v>0.96509999589623274</c:v>
                </c:pt>
                <c:pt idx="2">
                  <c:v>0.9345683923104362</c:v>
                </c:pt>
                <c:pt idx="3">
                  <c:v>0.95110222782170917</c:v>
                </c:pt>
              </c:numCache>
            </c:numRef>
          </c:val>
          <c:smooth val="0"/>
          <c:extLst>
            <c:ext xmlns:c16="http://schemas.microsoft.com/office/drawing/2014/chart" uri="{C3380CC4-5D6E-409C-BE32-E72D297353CC}">
              <c16:uniqueId val="{00000002-AAA5-44FA-A3B7-D75AF1EA2593}"/>
            </c:ext>
          </c:extLst>
        </c:ser>
        <c:ser>
          <c:idx val="2"/>
          <c:order val="1"/>
          <c:tx>
            <c:strRef>
              <c:f>'Figures 13-20, Men 25-54'!$H$26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1.5384745335656988E-2"/>
                  <c:y val="-3.442947029736694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A5-44FA-A3B7-D75AF1EA2593}"/>
                </c:ext>
              </c:extLst>
            </c:dLbl>
            <c:dLbl>
              <c:idx val="1"/>
              <c:layout>
                <c:manualLayout>
                  <c:x val="-4.7967756159299901E-17"/>
                  <c:y val="-1.8880575654002842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A5-44FA-A3B7-D75AF1EA2593}"/>
                </c:ext>
              </c:extLst>
            </c:dLbl>
            <c:dLbl>
              <c:idx val="2"/>
              <c:layout>
                <c:manualLayout>
                  <c:x val="0"/>
                  <c:y val="-3.481384901860201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A5-44FA-A3B7-D75AF1EA2593}"/>
                </c:ext>
              </c:extLst>
            </c:dLbl>
            <c:dLbl>
              <c:idx val="3"/>
              <c:layout>
                <c:manualLayout>
                  <c:x val="-1.3043479153952793E-2"/>
                  <c:y val="-1.5280137866146841E-2"/>
                </c:manualLayout>
              </c:layout>
              <c:numFmt formatCode="0%" sourceLinked="0"/>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A5-44FA-A3B7-D75AF1EA259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25-54'!$I$26:$L$26</c:f>
              <c:numCache>
                <c:formatCode>0%</c:formatCode>
                <c:ptCount val="4"/>
                <c:pt idx="0">
                  <c:v>0.90921752353481555</c:v>
                </c:pt>
                <c:pt idx="1">
                  <c:v>0.92863956798487668</c:v>
                </c:pt>
                <c:pt idx="2">
                  <c:v>0.90105253916082673</c:v>
                </c:pt>
                <c:pt idx="3">
                  <c:v>0.89391938010930316</c:v>
                </c:pt>
              </c:numCache>
            </c:numRef>
          </c:val>
          <c:smooth val="0"/>
          <c:extLst>
            <c:ext xmlns:c16="http://schemas.microsoft.com/office/drawing/2014/chart" uri="{C3380CC4-5D6E-409C-BE32-E72D297353CC}">
              <c16:uniqueId val="{00000007-AAA5-44FA-A3B7-D75AF1EA2593}"/>
            </c:ext>
          </c:extLst>
        </c:ser>
        <c:ser>
          <c:idx val="1"/>
          <c:order val="2"/>
          <c:tx>
            <c:strRef>
              <c:f>'Figures 13-20, Men 25-54'!$H$25</c:f>
              <c:strCache>
                <c:ptCount val="1"/>
                <c:pt idx="0">
                  <c:v>HS only</c:v>
                </c:pt>
              </c:strCache>
            </c:strRef>
          </c:tx>
          <c:marker>
            <c:symbol val="circle"/>
            <c:size val="5"/>
            <c:spPr>
              <a:solidFill>
                <a:schemeClr val="bg1"/>
              </a:solidFill>
            </c:spPr>
          </c:marker>
          <c:dLbls>
            <c:dLbl>
              <c:idx val="0"/>
              <c:layout>
                <c:manualLayout>
                  <c:x val="-8.6386893945949068E-3"/>
                  <c:y val="5.4602651202895668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A5-44FA-A3B7-D75AF1EA2593}"/>
                </c:ext>
              </c:extLst>
            </c:dLbl>
            <c:dLbl>
              <c:idx val="1"/>
              <c:layout>
                <c:manualLayout>
                  <c:x val="-5.4030169305759853E-3"/>
                  <c:y val="6.015141609103916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A5-44FA-A3B7-D75AF1EA2593}"/>
                </c:ext>
              </c:extLst>
            </c:dLbl>
            <c:dLbl>
              <c:idx val="2"/>
              <c:layout>
                <c:manualLayout>
                  <c:x val="0"/>
                  <c:y val="2.8880866425992781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A5-44FA-A3B7-D75AF1EA2593}"/>
                </c:ext>
              </c:extLst>
            </c:dLbl>
            <c:dLbl>
              <c:idx val="3"/>
              <c:layout>
                <c:manualLayout>
                  <c:x val="-1.0465813153508138E-2"/>
                  <c:y val="3.0001665446782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0F-4A91-9CA9-463323372FA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25-54'!$I$25:$L$25</c:f>
              <c:numCache>
                <c:formatCode>0%</c:formatCode>
                <c:ptCount val="4"/>
                <c:pt idx="0">
                  <c:v>0.90004508026857133</c:v>
                </c:pt>
                <c:pt idx="1">
                  <c:v>0.89357180910543421</c:v>
                </c:pt>
                <c:pt idx="2">
                  <c:v>0.86681502524145004</c:v>
                </c:pt>
                <c:pt idx="3">
                  <c:v>0.86915147257428971</c:v>
                </c:pt>
              </c:numCache>
            </c:numRef>
          </c:val>
          <c:smooth val="0"/>
          <c:extLst>
            <c:ext xmlns:c16="http://schemas.microsoft.com/office/drawing/2014/chart" uri="{C3380CC4-5D6E-409C-BE32-E72D297353CC}">
              <c16:uniqueId val="{0000000B-AAA5-44FA-A3B7-D75AF1EA2593}"/>
            </c:ext>
          </c:extLst>
        </c:ser>
        <c:ser>
          <c:idx val="0"/>
          <c:order val="3"/>
          <c:tx>
            <c:strRef>
              <c:f>'Figures 13-20, Men 25-54'!$H$24</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C-AAA5-44FA-A3B7-D75AF1EA259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D-AAA5-44FA-A3B7-D75AF1EA259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25-54'!$I$24:$L$24</c:f>
              <c:numCache>
                <c:formatCode>0%</c:formatCode>
                <c:ptCount val="4"/>
                <c:pt idx="0">
                  <c:v>0.81480447097250153</c:v>
                </c:pt>
                <c:pt idx="1">
                  <c:v>0.79789947190787758</c:v>
                </c:pt>
                <c:pt idx="2">
                  <c:v>0.75973224248380944</c:v>
                </c:pt>
                <c:pt idx="3">
                  <c:v>0.72954172918511384</c:v>
                </c:pt>
              </c:numCache>
            </c:numRef>
          </c:val>
          <c:smooth val="0"/>
          <c:extLst>
            <c:ext xmlns:c16="http://schemas.microsoft.com/office/drawing/2014/chart" uri="{C3380CC4-5D6E-409C-BE32-E72D297353CC}">
              <c16:uniqueId val="{0000000E-AAA5-44FA-A3B7-D75AF1EA2593}"/>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1"/>
        <c:axPos val="l"/>
        <c:numFmt formatCode="0%" sourceLinked="1"/>
        <c:majorTickMark val="out"/>
        <c:minorTickMark val="none"/>
        <c:tickLblPos val="nextTo"/>
        <c:crossAx val="74080048"/>
        <c:crosses val="autoZero"/>
        <c:crossBetween val="between"/>
      </c:valAx>
    </c:plotArea>
    <c:legend>
      <c:legendPos val="r"/>
      <c:layout>
        <c:manualLayout>
          <c:xMode val="edge"/>
          <c:yMode val="edge"/>
          <c:x val="0.7531997697415761"/>
          <c:y val="0.25618666233046788"/>
          <c:w val="0.22595999259883637"/>
          <c:h val="0.4352749503023593"/>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16. Employment Rate: White U.S.-Born</a:t>
            </a:r>
          </a:p>
        </c:rich>
      </c:tx>
      <c:layout>
        <c:manualLayout>
          <c:xMode val="edge"/>
          <c:yMode val="edge"/>
          <c:x val="0.20397706181791916"/>
          <c:y val="1.8453079775424566E-2"/>
        </c:manualLayout>
      </c:layout>
      <c:overlay val="1"/>
    </c:title>
    <c:autoTitleDeleted val="0"/>
    <c:plotArea>
      <c:layout>
        <c:manualLayout>
          <c:layoutTarget val="inner"/>
          <c:xMode val="edge"/>
          <c:yMode val="edge"/>
          <c:x val="5.7051111504811979E-2"/>
          <c:y val="9.273834985876854E-2"/>
          <c:w val="0.68926245824792154"/>
          <c:h val="0.76956934580199698"/>
        </c:manualLayout>
      </c:layout>
      <c:lineChart>
        <c:grouping val="standard"/>
        <c:varyColors val="0"/>
        <c:ser>
          <c:idx val="3"/>
          <c:order val="0"/>
          <c:tx>
            <c:strRef>
              <c:f>'Figures 13-20, Men 25-54'!$B$35</c:f>
              <c:strCache>
                <c:ptCount val="1"/>
                <c:pt idx="0">
                  <c:v>≥Bachelor's</c:v>
                </c:pt>
              </c:strCache>
            </c:strRef>
          </c:tx>
          <c:marker>
            <c:symbol val="circle"/>
            <c:size val="5"/>
            <c:spPr>
              <a:solidFill>
                <a:schemeClr val="bg1"/>
              </a:solidFill>
            </c:spPr>
          </c:marker>
          <c:dLbls>
            <c:dLbl>
              <c:idx val="0"/>
              <c:layout>
                <c:manualLayout>
                  <c:x val="-4.3689692465433208E-2"/>
                  <c:y val="-5.1218920364063281E-2"/>
                </c:manualLayout>
              </c:layout>
              <c:spPr/>
              <c:txPr>
                <a:bodyPr/>
                <a:lstStyle/>
                <a:p>
                  <a:pPr>
                    <a:defRPr sz="1000" b="0" i="0" u="none" strike="noStrike" baseline="0">
                      <a:solidFill>
                        <a:srgbClr val="7030A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D4-4CAD-AC40-37E7908D59B1}"/>
                </c:ext>
              </c:extLst>
            </c:dLbl>
            <c:dLbl>
              <c:idx val="1"/>
              <c:layout>
                <c:manualLayout>
                  <c:x val="-4.3689692465433257E-2"/>
                  <c:y val="-4.6605650420207138E-2"/>
                </c:manualLayout>
              </c:layout>
              <c:spPr/>
              <c:txPr>
                <a:bodyPr/>
                <a:lstStyle/>
                <a:p>
                  <a:pPr>
                    <a:defRPr sz="1000" b="0" i="0" u="none" strike="noStrike" baseline="0">
                      <a:solidFill>
                        <a:srgbClr val="7030A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D4-4CAD-AC40-37E7908D59B1}"/>
                </c:ext>
              </c:extLst>
            </c:dLbl>
            <c:dLbl>
              <c:idx val="2"/>
              <c:layout>
                <c:manualLayout>
                  <c:x val="-4.3689692465433208E-2"/>
                  <c:y val="-4.6605650420207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D0-494B-8CB1-3DE02A6FFBEB}"/>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25-54'!$C$31:$F$31</c:f>
              <c:strCache>
                <c:ptCount val="4"/>
                <c:pt idx="0">
                  <c:v>Q1 2000</c:v>
                </c:pt>
                <c:pt idx="1">
                  <c:v>Q1 2007</c:v>
                </c:pt>
                <c:pt idx="2">
                  <c:v>Q1 2019</c:v>
                </c:pt>
                <c:pt idx="3">
                  <c:v>Q1 2022</c:v>
                </c:pt>
              </c:strCache>
            </c:strRef>
          </c:cat>
          <c:val>
            <c:numRef>
              <c:f>'Figures 13-20, Men 25-54'!$C$35:$F$35</c:f>
              <c:numCache>
                <c:formatCode>0%</c:formatCode>
                <c:ptCount val="4"/>
                <c:pt idx="0">
                  <c:v>0.95351787123543563</c:v>
                </c:pt>
                <c:pt idx="1">
                  <c:v>0.94824274869714964</c:v>
                </c:pt>
                <c:pt idx="2">
                  <c:v>0.94044561447024844</c:v>
                </c:pt>
                <c:pt idx="3">
                  <c:v>0.92765722677721674</c:v>
                </c:pt>
              </c:numCache>
            </c:numRef>
          </c:val>
          <c:smooth val="0"/>
          <c:extLst>
            <c:ext xmlns:c16="http://schemas.microsoft.com/office/drawing/2014/chart" uri="{C3380CC4-5D6E-409C-BE32-E72D297353CC}">
              <c16:uniqueId val="{00000002-EDD4-4CAD-AC40-37E7908D59B1}"/>
            </c:ext>
          </c:extLst>
        </c:ser>
        <c:ser>
          <c:idx val="2"/>
          <c:order val="1"/>
          <c:tx>
            <c:strRef>
              <c:f>'Figures 13-20, Men 25-54'!$B$34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4497524149687476E-2"/>
                  <c:y val="-3.2580377295520269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D4-4CAD-AC40-37E7908D59B1}"/>
                </c:ext>
              </c:extLst>
            </c:dLbl>
            <c:dLbl>
              <c:idx val="1"/>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DD4-4CAD-AC40-37E7908D59B1}"/>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25-54'!$C$31:$F$31</c:f>
              <c:strCache>
                <c:ptCount val="4"/>
                <c:pt idx="0">
                  <c:v>Q1 2000</c:v>
                </c:pt>
                <c:pt idx="1">
                  <c:v>Q1 2007</c:v>
                </c:pt>
                <c:pt idx="2">
                  <c:v>Q1 2019</c:v>
                </c:pt>
                <c:pt idx="3">
                  <c:v>Q1 2022</c:v>
                </c:pt>
              </c:strCache>
            </c:strRef>
          </c:cat>
          <c:val>
            <c:numRef>
              <c:f>'Figures 13-20, Men 25-54'!$C$34:$F$34</c:f>
              <c:numCache>
                <c:formatCode>0%</c:formatCode>
                <c:ptCount val="4"/>
                <c:pt idx="0">
                  <c:v>0.9093080764555268</c:v>
                </c:pt>
                <c:pt idx="1">
                  <c:v>0.8928596012864688</c:v>
                </c:pt>
                <c:pt idx="2">
                  <c:v>0.87397402246150435</c:v>
                </c:pt>
                <c:pt idx="3">
                  <c:v>0.85880567896112769</c:v>
                </c:pt>
              </c:numCache>
            </c:numRef>
          </c:val>
          <c:smooth val="0"/>
          <c:extLst>
            <c:ext xmlns:c16="http://schemas.microsoft.com/office/drawing/2014/chart" uri="{C3380CC4-5D6E-409C-BE32-E72D297353CC}">
              <c16:uniqueId val="{00000005-EDD4-4CAD-AC40-37E7908D59B1}"/>
            </c:ext>
          </c:extLst>
        </c:ser>
        <c:ser>
          <c:idx val="1"/>
          <c:order val="2"/>
          <c:tx>
            <c:strRef>
              <c:f>'Figures 13-20, Men 25-54'!$B$33</c:f>
              <c:strCache>
                <c:ptCount val="1"/>
                <c:pt idx="0">
                  <c:v>HS only</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D4-4CAD-AC40-37E7908D59B1}"/>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D4-4CAD-AC40-37E7908D59B1}"/>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D4-4CAD-AC40-37E7908D59B1}"/>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25-54'!$C$31:$F$31</c:f>
              <c:strCache>
                <c:ptCount val="4"/>
                <c:pt idx="0">
                  <c:v>Q1 2000</c:v>
                </c:pt>
                <c:pt idx="1">
                  <c:v>Q1 2007</c:v>
                </c:pt>
                <c:pt idx="2">
                  <c:v>Q1 2019</c:v>
                </c:pt>
                <c:pt idx="3">
                  <c:v>Q1 2022</c:v>
                </c:pt>
              </c:strCache>
            </c:strRef>
          </c:cat>
          <c:val>
            <c:numRef>
              <c:f>'Figures 13-20, Men 25-54'!$C$33:$F$33</c:f>
              <c:numCache>
                <c:formatCode>0%</c:formatCode>
                <c:ptCount val="4"/>
                <c:pt idx="0">
                  <c:v>0.8873950845291716</c:v>
                </c:pt>
                <c:pt idx="1">
                  <c:v>0.85616818846499398</c:v>
                </c:pt>
                <c:pt idx="2">
                  <c:v>0.82501937066395858</c:v>
                </c:pt>
                <c:pt idx="3">
                  <c:v>0.79715721897169378</c:v>
                </c:pt>
              </c:numCache>
            </c:numRef>
          </c:val>
          <c:smooth val="0"/>
          <c:extLst>
            <c:ext xmlns:c16="http://schemas.microsoft.com/office/drawing/2014/chart" uri="{C3380CC4-5D6E-409C-BE32-E72D297353CC}">
              <c16:uniqueId val="{00000009-EDD4-4CAD-AC40-37E7908D59B1}"/>
            </c:ext>
          </c:extLst>
        </c:ser>
        <c:ser>
          <c:idx val="0"/>
          <c:order val="3"/>
          <c:tx>
            <c:strRef>
              <c:f>'Figures 13-20, Men 25-54'!$B$32</c:f>
              <c:strCache>
                <c:ptCount val="1"/>
                <c:pt idx="0">
                  <c:v>&lt; HS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DD4-4CAD-AC40-37E7908D59B1}"/>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EDD4-4CAD-AC40-37E7908D59B1}"/>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25-54'!$C$31:$F$31</c:f>
              <c:strCache>
                <c:ptCount val="4"/>
                <c:pt idx="0">
                  <c:v>Q1 2000</c:v>
                </c:pt>
                <c:pt idx="1">
                  <c:v>Q1 2007</c:v>
                </c:pt>
                <c:pt idx="2">
                  <c:v>Q1 2019</c:v>
                </c:pt>
                <c:pt idx="3">
                  <c:v>Q1 2022</c:v>
                </c:pt>
              </c:strCache>
            </c:strRef>
          </c:cat>
          <c:val>
            <c:numRef>
              <c:f>'Figures 13-20, Men 25-54'!$C$32:$F$32</c:f>
              <c:numCache>
                <c:formatCode>0%</c:formatCode>
                <c:ptCount val="4"/>
                <c:pt idx="0">
                  <c:v>0.70726597819985759</c:v>
                </c:pt>
                <c:pt idx="1">
                  <c:v>0.67225460950946581</c:v>
                </c:pt>
                <c:pt idx="2">
                  <c:v>0.60621846570308213</c:v>
                </c:pt>
                <c:pt idx="3">
                  <c:v>0.62309418283969842</c:v>
                </c:pt>
              </c:numCache>
            </c:numRef>
          </c:val>
          <c:smooth val="0"/>
          <c:extLst>
            <c:ext xmlns:c16="http://schemas.microsoft.com/office/drawing/2014/chart" uri="{C3380CC4-5D6E-409C-BE32-E72D297353CC}">
              <c16:uniqueId val="{0000000C-EDD4-4CAD-AC40-37E7908D59B1}"/>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55000000000000004"/>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24301398365667395"/>
          <c:w val="0.21945612468544529"/>
          <c:h val="0.4707079153541248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sz="2400"/>
              <a:t>Figure 2</a:t>
            </a:r>
          </a:p>
          <a:p>
            <a:pPr>
              <a:defRPr sz="1800" b="1" i="0" u="none" strike="noStrike" baseline="0">
                <a:solidFill>
                  <a:srgbClr val="000000"/>
                </a:solidFill>
                <a:latin typeface="Calibri"/>
                <a:ea typeface="Calibri"/>
                <a:cs typeface="Calibri"/>
              </a:defRPr>
            </a:pPr>
            <a:r>
              <a:rPr lang="en-US" sz="1760" baseline="0"/>
              <a:t> Labor Force Participation for Immigrants and the U.S.-Born (ages 18 to 64) Without a Bachelor's Degree, Excluding Full-Time Students, </a:t>
            </a:r>
            <a:r>
              <a:rPr lang="en-US"/>
              <a:t>2000 to 2022</a:t>
            </a:r>
          </a:p>
        </c:rich>
      </c:tx>
      <c:layout>
        <c:manualLayout>
          <c:xMode val="edge"/>
          <c:yMode val="edge"/>
          <c:x val="0.1233255165138256"/>
          <c:y val="3.4263614635828899E-4"/>
        </c:manualLayout>
      </c:layout>
      <c:overlay val="1"/>
    </c:title>
    <c:autoTitleDeleted val="0"/>
    <c:plotArea>
      <c:layout>
        <c:manualLayout>
          <c:layoutTarget val="inner"/>
          <c:xMode val="edge"/>
          <c:yMode val="edge"/>
          <c:x val="6.6370926711084188E-2"/>
          <c:y val="0.21725232640836406"/>
          <c:w val="0.91128891580860094"/>
          <c:h val="0.71647017221315545"/>
        </c:manualLayout>
      </c:layout>
      <c:lineChart>
        <c:grouping val="standard"/>
        <c:varyColors val="0"/>
        <c:ser>
          <c:idx val="0"/>
          <c:order val="0"/>
          <c:tx>
            <c:strRef>
              <c:f>'Fig 2 '!$C$2</c:f>
              <c:strCache>
                <c:ptCount val="1"/>
                <c:pt idx="0">
                  <c:v>Native</c:v>
                </c:pt>
              </c:strCache>
            </c:strRef>
          </c:tx>
          <c:spPr>
            <a:ln w="63500">
              <a:solidFill>
                <a:schemeClr val="accent1"/>
              </a:solidFill>
            </a:ln>
          </c:spPr>
          <c:marker>
            <c:symbol val="circle"/>
            <c:size val="6"/>
            <c:spPr>
              <a:solidFill>
                <a:schemeClr val="bg1"/>
              </a:solidFill>
              <a:ln>
                <a:solidFill>
                  <a:schemeClr val="tx2"/>
                </a:solidFill>
              </a:ln>
            </c:spPr>
          </c:marker>
          <c:dLbls>
            <c:dLbl>
              <c:idx val="0"/>
              <c:layout>
                <c:manualLayout>
                  <c:x val="-1.6666666666666666E-2"/>
                  <c:y val="-4.6296296296296301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3D-4A08-A508-46D778B9BDF4}"/>
                </c:ext>
              </c:extLst>
            </c:dLbl>
            <c:dLbl>
              <c:idx val="7"/>
              <c:layout>
                <c:manualLayout>
                  <c:x val="-5.9992500937382828E-2"/>
                  <c:y val="-3.17460416654299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58-48FA-8E92-B5C4E26DEDEB}"/>
                </c:ext>
              </c:extLst>
            </c:dLbl>
            <c:dLbl>
              <c:idx val="19"/>
              <c:layout>
                <c:manualLayout>
                  <c:x val="-3.4495688038995123E-2"/>
                  <c:y val="6.1507955726770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58-48FA-8E92-B5C4E26DEDEB}"/>
                </c:ext>
              </c:extLst>
            </c:dLbl>
            <c:dLbl>
              <c:idx val="22"/>
              <c:layout>
                <c:manualLayout>
                  <c:x val="1.099849811626474E-16"/>
                  <c:y val="0.111111145829004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58-48FA-8E92-B5C4E26DEDEB}"/>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2 '!$B$3:$B$25</c:f>
              <c:strCache>
                <c:ptCount val="23"/>
                <c:pt idx="0">
                  <c:v>Q1 2000</c:v>
                </c:pt>
                <c:pt idx="1">
                  <c:v>Q1 2001</c:v>
                </c:pt>
                <c:pt idx="2">
                  <c:v>Q1 2002</c:v>
                </c:pt>
                <c:pt idx="3">
                  <c:v>Q1 2003</c:v>
                </c:pt>
                <c:pt idx="4">
                  <c:v>Q1 2004</c:v>
                </c:pt>
                <c:pt idx="5">
                  <c:v>Q1 2005</c:v>
                </c:pt>
                <c:pt idx="6">
                  <c:v>Q1 2006</c:v>
                </c:pt>
                <c:pt idx="7">
                  <c:v>Q1 2007</c:v>
                </c:pt>
                <c:pt idx="8">
                  <c:v>Q1 2008</c:v>
                </c:pt>
                <c:pt idx="9">
                  <c:v>Q1 2009</c:v>
                </c:pt>
                <c:pt idx="10">
                  <c:v>Q1 2010</c:v>
                </c:pt>
                <c:pt idx="11">
                  <c:v>Q1 2011</c:v>
                </c:pt>
                <c:pt idx="12">
                  <c:v>Q1 2012</c:v>
                </c:pt>
                <c:pt idx="13">
                  <c:v>Q1 2013</c:v>
                </c:pt>
                <c:pt idx="14">
                  <c:v>Q1 2014</c:v>
                </c:pt>
                <c:pt idx="15">
                  <c:v>Q1 2015</c:v>
                </c:pt>
                <c:pt idx="16">
                  <c:v>Q1 2016</c:v>
                </c:pt>
                <c:pt idx="17">
                  <c:v>Q1 2017</c:v>
                </c:pt>
                <c:pt idx="18">
                  <c:v>Q1 2018</c:v>
                </c:pt>
                <c:pt idx="19">
                  <c:v>Q1 2019</c:v>
                </c:pt>
                <c:pt idx="20">
                  <c:v>Q1 2020</c:v>
                </c:pt>
                <c:pt idx="21">
                  <c:v>Q1 2021</c:v>
                </c:pt>
                <c:pt idx="22">
                  <c:v>Q1 2022</c:v>
                </c:pt>
              </c:strCache>
            </c:strRef>
          </c:cat>
          <c:val>
            <c:numRef>
              <c:f>'Fig 2 '!$C$3:$C$25</c:f>
              <c:numCache>
                <c:formatCode>###0.0%</c:formatCode>
                <c:ptCount val="23"/>
                <c:pt idx="0">
                  <c:v>0.7861573427879337</c:v>
                </c:pt>
                <c:pt idx="1">
                  <c:v>0.78287465093458364</c:v>
                </c:pt>
                <c:pt idx="2">
                  <c:v>0.77870061806741442</c:v>
                </c:pt>
                <c:pt idx="3">
                  <c:v>0.77469351713651402</c:v>
                </c:pt>
                <c:pt idx="4">
                  <c:v>0.7701898497323667</c:v>
                </c:pt>
                <c:pt idx="5">
                  <c:v>0.76472675827464276</c:v>
                </c:pt>
                <c:pt idx="6">
                  <c:v>0.76401178911705714</c:v>
                </c:pt>
                <c:pt idx="7">
                  <c:v>0.7686758853479444</c:v>
                </c:pt>
                <c:pt idx="8">
                  <c:v>0.76570865048446335</c:v>
                </c:pt>
                <c:pt idx="9">
                  <c:v>0.76338621966905895</c:v>
                </c:pt>
                <c:pt idx="10">
                  <c:v>0.75627062406576007</c:v>
                </c:pt>
                <c:pt idx="11">
                  <c:v>0.74516537872774535</c:v>
                </c:pt>
                <c:pt idx="12">
                  <c:v>0.74037544087963714</c:v>
                </c:pt>
                <c:pt idx="13">
                  <c:v>0.73651361652057057</c:v>
                </c:pt>
                <c:pt idx="14">
                  <c:v>0.73118924646892469</c:v>
                </c:pt>
                <c:pt idx="15">
                  <c:v>0.73039671733519496</c:v>
                </c:pt>
                <c:pt idx="16">
                  <c:v>0.73282784670918533</c:v>
                </c:pt>
                <c:pt idx="17">
                  <c:v>0.7329948546620022</c:v>
                </c:pt>
                <c:pt idx="18">
                  <c:v>0.73737739877355546</c:v>
                </c:pt>
                <c:pt idx="19">
                  <c:v>0.74002013445227444</c:v>
                </c:pt>
                <c:pt idx="20">
                  <c:v>0.74173532731523095</c:v>
                </c:pt>
                <c:pt idx="21">
                  <c:v>0.71976727250085437</c:v>
                </c:pt>
                <c:pt idx="22">
                  <c:v>0.73368953048470242</c:v>
                </c:pt>
              </c:numCache>
            </c:numRef>
          </c:val>
          <c:smooth val="0"/>
          <c:extLst>
            <c:ext xmlns:c16="http://schemas.microsoft.com/office/drawing/2014/chart" uri="{C3380CC4-5D6E-409C-BE32-E72D297353CC}">
              <c16:uniqueId val="{00000002-AA3D-4A08-A508-46D778B9BDF4}"/>
            </c:ext>
          </c:extLst>
        </c:ser>
        <c:ser>
          <c:idx val="1"/>
          <c:order val="1"/>
          <c:tx>
            <c:strRef>
              <c:f>'Fig 2 '!$D$2</c:f>
              <c:strCache>
                <c:ptCount val="1"/>
                <c:pt idx="0">
                  <c:v>Immigrant</c:v>
                </c:pt>
              </c:strCache>
            </c:strRef>
          </c:tx>
          <c:spPr>
            <a:ln w="66675" cmpd="sng">
              <a:solidFill>
                <a:srgbClr val="00B050"/>
              </a:solidFill>
              <a:prstDash val="solid"/>
            </a:ln>
          </c:spPr>
          <c:marker>
            <c:symbol val="circle"/>
            <c:size val="6"/>
            <c:spPr>
              <a:solidFill>
                <a:schemeClr val="bg1"/>
              </a:solidFill>
              <a:ln>
                <a:solidFill>
                  <a:srgbClr val="00B050"/>
                </a:solidFill>
              </a:ln>
            </c:spPr>
          </c:marker>
          <c:dLbls>
            <c:dLbl>
              <c:idx val="0"/>
              <c:layout>
                <c:manualLayout>
                  <c:x val="-5.9887652642761684E-2"/>
                  <c:y val="3.2731443467325108E-2"/>
                </c:manualLayout>
              </c:layout>
              <c:spPr>
                <a:solidFill>
                  <a:schemeClr val="bg1"/>
                </a:solid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3D-4A08-A508-46D778B9BDF4}"/>
                </c:ext>
              </c:extLst>
            </c:dLbl>
            <c:dLbl>
              <c:idx val="7"/>
              <c:layout>
                <c:manualLayout>
                  <c:x val="-5.6992875890513689E-2"/>
                  <c:y val="5.15873177063234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58-48FA-8E92-B5C4E26DEDEB}"/>
                </c:ext>
              </c:extLst>
            </c:dLbl>
            <c:dLbl>
              <c:idx val="19"/>
              <c:layout>
                <c:manualLayout>
                  <c:x val="-4.3494563179602659E-2"/>
                  <c:y val="-4.76190624981448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58-48FA-8E92-B5C4E26DEDEB}"/>
                </c:ext>
              </c:extLst>
            </c:dLbl>
            <c:dLbl>
              <c:idx val="22"/>
              <c:layout>
                <c:manualLayout>
                  <c:x val="-2.9055690072639227E-2"/>
                  <c:y val="-6.34107445731689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72-4143-B49B-E681F73C7D4A}"/>
                </c:ext>
              </c:extLst>
            </c:dLbl>
            <c:spPr>
              <a:solidFill>
                <a:schemeClr val="bg1"/>
              </a:solid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2 '!$B$3:$B$25</c:f>
              <c:strCache>
                <c:ptCount val="23"/>
                <c:pt idx="0">
                  <c:v>Q1 2000</c:v>
                </c:pt>
                <c:pt idx="1">
                  <c:v>Q1 2001</c:v>
                </c:pt>
                <c:pt idx="2">
                  <c:v>Q1 2002</c:v>
                </c:pt>
                <c:pt idx="3">
                  <c:v>Q1 2003</c:v>
                </c:pt>
                <c:pt idx="4">
                  <c:v>Q1 2004</c:v>
                </c:pt>
                <c:pt idx="5">
                  <c:v>Q1 2005</c:v>
                </c:pt>
                <c:pt idx="6">
                  <c:v>Q1 2006</c:v>
                </c:pt>
                <c:pt idx="7">
                  <c:v>Q1 2007</c:v>
                </c:pt>
                <c:pt idx="8">
                  <c:v>Q1 2008</c:v>
                </c:pt>
                <c:pt idx="9">
                  <c:v>Q1 2009</c:v>
                </c:pt>
                <c:pt idx="10">
                  <c:v>Q1 2010</c:v>
                </c:pt>
                <c:pt idx="11">
                  <c:v>Q1 2011</c:v>
                </c:pt>
                <c:pt idx="12">
                  <c:v>Q1 2012</c:v>
                </c:pt>
                <c:pt idx="13">
                  <c:v>Q1 2013</c:v>
                </c:pt>
                <c:pt idx="14">
                  <c:v>Q1 2014</c:v>
                </c:pt>
                <c:pt idx="15">
                  <c:v>Q1 2015</c:v>
                </c:pt>
                <c:pt idx="16">
                  <c:v>Q1 2016</c:v>
                </c:pt>
                <c:pt idx="17">
                  <c:v>Q1 2017</c:v>
                </c:pt>
                <c:pt idx="18">
                  <c:v>Q1 2018</c:v>
                </c:pt>
                <c:pt idx="19">
                  <c:v>Q1 2019</c:v>
                </c:pt>
                <c:pt idx="20">
                  <c:v>Q1 2020</c:v>
                </c:pt>
                <c:pt idx="21">
                  <c:v>Q1 2021</c:v>
                </c:pt>
                <c:pt idx="22">
                  <c:v>Q1 2022</c:v>
                </c:pt>
              </c:strCache>
            </c:strRef>
          </c:cat>
          <c:val>
            <c:numRef>
              <c:f>'Fig 2 '!$D$3:$D$25</c:f>
              <c:numCache>
                <c:formatCode>###0.0%</c:formatCode>
                <c:ptCount val="23"/>
                <c:pt idx="0">
                  <c:v>0.7504846809717296</c:v>
                </c:pt>
                <c:pt idx="1">
                  <c:v>0.76190909964232323</c:v>
                </c:pt>
                <c:pt idx="2">
                  <c:v>0.75640728531377055</c:v>
                </c:pt>
                <c:pt idx="3">
                  <c:v>0.75214002338427022</c:v>
                </c:pt>
                <c:pt idx="4">
                  <c:v>0.74773469959131089</c:v>
                </c:pt>
                <c:pt idx="5">
                  <c:v>0.74483354024080373</c:v>
                </c:pt>
                <c:pt idx="6">
                  <c:v>0.75660684381585808</c:v>
                </c:pt>
                <c:pt idx="7">
                  <c:v>0.75370649682584878</c:v>
                </c:pt>
                <c:pt idx="8">
                  <c:v>0.75658476844080491</c:v>
                </c:pt>
                <c:pt idx="9">
                  <c:v>0.75788562388150249</c:v>
                </c:pt>
                <c:pt idx="10">
                  <c:v>0.75966536510636407</c:v>
                </c:pt>
                <c:pt idx="11">
                  <c:v>0.75435893090828932</c:v>
                </c:pt>
                <c:pt idx="12">
                  <c:v>0.74828129442121361</c:v>
                </c:pt>
                <c:pt idx="13">
                  <c:v>0.74074137929809225</c:v>
                </c:pt>
                <c:pt idx="14">
                  <c:v>0.74484107587518333</c:v>
                </c:pt>
                <c:pt idx="15">
                  <c:v>0.73604974269056234</c:v>
                </c:pt>
                <c:pt idx="16">
                  <c:v>0.73765165830846613</c:v>
                </c:pt>
                <c:pt idx="17">
                  <c:v>0.74939807158580696</c:v>
                </c:pt>
                <c:pt idx="18">
                  <c:v>0.74574951803556788</c:v>
                </c:pt>
                <c:pt idx="19">
                  <c:v>0.75289850102691058</c:v>
                </c:pt>
                <c:pt idx="20">
                  <c:v>0.74673553068975562</c:v>
                </c:pt>
                <c:pt idx="21">
                  <c:v>0.72979115980667753</c:v>
                </c:pt>
                <c:pt idx="22">
                  <c:v>0.74053020172041173</c:v>
                </c:pt>
              </c:numCache>
            </c:numRef>
          </c:val>
          <c:smooth val="0"/>
          <c:extLst>
            <c:ext xmlns:c16="http://schemas.microsoft.com/office/drawing/2014/chart" uri="{C3380CC4-5D6E-409C-BE32-E72D297353CC}">
              <c16:uniqueId val="{00000005-AA3D-4A08-A508-46D778B9BDF4}"/>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ax val="0.79"/>
          <c:min val="0.71000000000000008"/>
        </c:scaling>
        <c:delete val="1"/>
        <c:axPos val="l"/>
        <c:numFmt formatCode="0%" sourceLinked="0"/>
        <c:majorTickMark val="out"/>
        <c:minorTickMark val="none"/>
        <c:tickLblPos val="nextTo"/>
        <c:crossAx val="81592352"/>
        <c:crosses val="autoZero"/>
        <c:crossBetween val="between"/>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20. Labor Force Participation Rate: White U.S.-Born</a:t>
            </a:r>
          </a:p>
        </c:rich>
      </c:tx>
      <c:overlay val="1"/>
    </c:title>
    <c:autoTitleDeleted val="0"/>
    <c:plotArea>
      <c:layout>
        <c:manualLayout>
          <c:layoutTarget val="inner"/>
          <c:xMode val="edge"/>
          <c:yMode val="edge"/>
          <c:x val="3.1205673758865248E-2"/>
          <c:y val="0.15007470107734866"/>
          <c:w val="0.7509322610310244"/>
          <c:h val="0.73741342376357244"/>
        </c:manualLayout>
      </c:layout>
      <c:lineChart>
        <c:grouping val="standard"/>
        <c:varyColors val="0"/>
        <c:ser>
          <c:idx val="3"/>
          <c:order val="0"/>
          <c:tx>
            <c:strRef>
              <c:f>'Figures 13-20, Men 25-54'!$H$35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3382-41B5-B041-4E15F5F54051}"/>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3382-41B5-B041-4E15F5F54051}"/>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25-54'!$I$35:$L$35</c:f>
              <c:numCache>
                <c:formatCode>0%</c:formatCode>
                <c:ptCount val="4"/>
                <c:pt idx="0">
                  <c:v>0.96837295338085327</c:v>
                </c:pt>
                <c:pt idx="1">
                  <c:v>0.96398812084184404</c:v>
                </c:pt>
                <c:pt idx="2">
                  <c:v>0.95607966260762078</c:v>
                </c:pt>
                <c:pt idx="3">
                  <c:v>0.94385265331945656</c:v>
                </c:pt>
              </c:numCache>
            </c:numRef>
          </c:val>
          <c:smooth val="0"/>
          <c:extLst>
            <c:ext xmlns:c16="http://schemas.microsoft.com/office/drawing/2014/chart" uri="{C3380CC4-5D6E-409C-BE32-E72D297353CC}">
              <c16:uniqueId val="{00000002-3382-41B5-B041-4E15F5F54051}"/>
            </c:ext>
          </c:extLst>
        </c:ser>
        <c:ser>
          <c:idx val="2"/>
          <c:order val="1"/>
          <c:tx>
            <c:strRef>
              <c:f>'Figures 13-20, Men 25-54'!$H$34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200956103249068E-2"/>
                  <c:y val="-3.6718362785360184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82-41B5-B041-4E15F5F54051}"/>
                </c:ext>
              </c:extLst>
            </c:dLbl>
            <c:dLbl>
              <c:idx val="1"/>
              <c:layout>
                <c:manualLayout>
                  <c:x val="-4.4264295300758268E-2"/>
                  <c:y val="-3.6718362785360226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82-41B5-B041-4E15F5F54051}"/>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82-41B5-B041-4E15F5F54051}"/>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25-54'!$I$34:$L$34</c:f>
              <c:numCache>
                <c:formatCode>0%</c:formatCode>
                <c:ptCount val="4"/>
                <c:pt idx="0">
                  <c:v>0.93467699044370844</c:v>
                </c:pt>
                <c:pt idx="1">
                  <c:v>0.92341686467911788</c:v>
                </c:pt>
                <c:pt idx="2">
                  <c:v>0.90394252077122872</c:v>
                </c:pt>
                <c:pt idx="3">
                  <c:v>0.8878140573338642</c:v>
                </c:pt>
              </c:numCache>
            </c:numRef>
          </c:val>
          <c:smooth val="0"/>
          <c:extLst>
            <c:ext xmlns:c16="http://schemas.microsoft.com/office/drawing/2014/chart" uri="{C3380CC4-5D6E-409C-BE32-E72D297353CC}">
              <c16:uniqueId val="{00000006-3382-41B5-B041-4E15F5F54051}"/>
            </c:ext>
          </c:extLst>
        </c:ser>
        <c:ser>
          <c:idx val="1"/>
          <c:order val="2"/>
          <c:tx>
            <c:strRef>
              <c:f>'Figures 13-20, Men 25-54'!$H$33</c:f>
              <c:strCache>
                <c:ptCount val="1"/>
                <c:pt idx="0">
                  <c:v>HS only</c:v>
                </c:pt>
              </c:strCache>
            </c:strRef>
          </c:tx>
          <c:marker>
            <c:symbol val="circle"/>
            <c:size val="5"/>
            <c:spPr>
              <a:solidFill>
                <a:schemeClr val="bg1"/>
              </a:solidFill>
            </c:spPr>
          </c:marker>
          <c:dLbls>
            <c:dLbl>
              <c:idx val="0"/>
              <c:layout>
                <c:manualLayout>
                  <c:x val="-2.5462668816039986E-17"/>
                  <c:y val="5.0925925925925923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82-41B5-B041-4E15F5F54051}"/>
                </c:ext>
              </c:extLst>
            </c:dLbl>
            <c:dLbl>
              <c:idx val="1"/>
              <c:layout>
                <c:manualLayout>
                  <c:x val="0"/>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382-41B5-B041-4E15F5F54051}"/>
                </c:ext>
              </c:extLst>
            </c:dLbl>
            <c:dLbl>
              <c:idx val="2"/>
              <c:layout>
                <c:manualLayout>
                  <c:x val="2.7778437186816544E-3"/>
                  <c:y val="4.6275706146389269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82-41B5-B041-4E15F5F54051}"/>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25-54'!$I$33:$L$33</c:f>
              <c:numCache>
                <c:formatCode>0%</c:formatCode>
                <c:ptCount val="4"/>
                <c:pt idx="0">
                  <c:v>0.9214544992836885</c:v>
                </c:pt>
                <c:pt idx="1">
                  <c:v>0.90190751802435121</c:v>
                </c:pt>
                <c:pt idx="2">
                  <c:v>0.86184018770158288</c:v>
                </c:pt>
                <c:pt idx="3">
                  <c:v>0.84024608335352657</c:v>
                </c:pt>
              </c:numCache>
            </c:numRef>
          </c:val>
          <c:smooth val="0"/>
          <c:extLst>
            <c:ext xmlns:c16="http://schemas.microsoft.com/office/drawing/2014/chart" uri="{C3380CC4-5D6E-409C-BE32-E72D297353CC}">
              <c16:uniqueId val="{0000000A-3382-41B5-B041-4E15F5F54051}"/>
            </c:ext>
          </c:extLst>
        </c:ser>
        <c:ser>
          <c:idx val="0"/>
          <c:order val="3"/>
          <c:tx>
            <c:strRef>
              <c:f>'Figures 13-20, Men 25-54'!$H$32</c:f>
              <c:strCache>
                <c:ptCount val="1"/>
                <c:pt idx="0">
                  <c:v>&lt; HS</c:v>
                </c:pt>
              </c:strCache>
            </c:strRef>
          </c:tx>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13-20, Men 25-54'!$I$31:$L$31</c:f>
              <c:strCache>
                <c:ptCount val="4"/>
                <c:pt idx="0">
                  <c:v>Q1 2000</c:v>
                </c:pt>
                <c:pt idx="1">
                  <c:v>Q1 2007</c:v>
                </c:pt>
                <c:pt idx="2">
                  <c:v>Q1 2019</c:v>
                </c:pt>
                <c:pt idx="3">
                  <c:v>Q1 2022</c:v>
                </c:pt>
              </c:strCache>
            </c:strRef>
          </c:cat>
          <c:val>
            <c:numRef>
              <c:f>'Figures 13-20, Men 25-54'!$I$32:$L$32</c:f>
              <c:numCache>
                <c:formatCode>0%</c:formatCode>
                <c:ptCount val="4"/>
                <c:pt idx="0">
                  <c:v>0.76409832694070146</c:v>
                </c:pt>
                <c:pt idx="1">
                  <c:v>0.75744739155615848</c:v>
                </c:pt>
                <c:pt idx="2">
                  <c:v>0.66697702103956402</c:v>
                </c:pt>
                <c:pt idx="3">
                  <c:v>0.67365852144823901</c:v>
                </c:pt>
              </c:numCache>
            </c:numRef>
          </c:val>
          <c:smooth val="0"/>
          <c:extLst>
            <c:ext xmlns:c16="http://schemas.microsoft.com/office/drawing/2014/chart" uri="{C3380CC4-5D6E-409C-BE32-E72D297353CC}">
              <c16:uniqueId val="{0000000B-3382-41B5-B041-4E15F5F54051}"/>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60000000000000009"/>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25055393133763909"/>
          <c:w val="0.21945611610915861"/>
          <c:h val="0.461793940091301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21. Employment Rate: All U.S.-Born</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21-28, Women 25-54'!$B$12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9349-4732-9DB3-FF77A3FC1654}"/>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25-54'!$C$8:$F$8</c:f>
              <c:strCache>
                <c:ptCount val="4"/>
                <c:pt idx="0">
                  <c:v>Q1 2000</c:v>
                </c:pt>
                <c:pt idx="1">
                  <c:v>Q1 2007</c:v>
                </c:pt>
                <c:pt idx="2">
                  <c:v>Q1 2019</c:v>
                </c:pt>
                <c:pt idx="3">
                  <c:v>Q1 2022</c:v>
                </c:pt>
              </c:strCache>
            </c:strRef>
          </c:cat>
          <c:val>
            <c:numRef>
              <c:f>'Figures 21-28, Women 25-54'!$C$12:$F$12</c:f>
              <c:numCache>
                <c:formatCode>0%</c:formatCode>
                <c:ptCount val="4"/>
                <c:pt idx="0">
                  <c:v>0.83876219318005485</c:v>
                </c:pt>
                <c:pt idx="1">
                  <c:v>0.82425696851986829</c:v>
                </c:pt>
                <c:pt idx="2">
                  <c:v>0.85268093301172132</c:v>
                </c:pt>
                <c:pt idx="3">
                  <c:v>0.85620396050745351</c:v>
                </c:pt>
              </c:numCache>
            </c:numRef>
          </c:val>
          <c:smooth val="0"/>
          <c:extLst>
            <c:ext xmlns:c16="http://schemas.microsoft.com/office/drawing/2014/chart" uri="{C3380CC4-5D6E-409C-BE32-E72D297353CC}">
              <c16:uniqueId val="{00000002-9349-4732-9DB3-FF77A3FC1654}"/>
            </c:ext>
          </c:extLst>
        </c:ser>
        <c:ser>
          <c:idx val="2"/>
          <c:order val="1"/>
          <c:tx>
            <c:strRef>
              <c:f>'Figures 21-28, Women 25-54'!$B$11</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3-9349-4732-9DB3-FF77A3FC1654}"/>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4-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25-54'!$C$8:$F$8</c:f>
              <c:strCache>
                <c:ptCount val="4"/>
                <c:pt idx="0">
                  <c:v>Q1 2000</c:v>
                </c:pt>
                <c:pt idx="1">
                  <c:v>Q1 2007</c:v>
                </c:pt>
                <c:pt idx="2">
                  <c:v>Q1 2019</c:v>
                </c:pt>
                <c:pt idx="3">
                  <c:v>Q1 2022</c:v>
                </c:pt>
              </c:strCache>
            </c:strRef>
          </c:cat>
          <c:val>
            <c:numRef>
              <c:f>'Figures 21-28, Women 25-54'!$C$11:$F$11</c:f>
              <c:numCache>
                <c:formatCode>0%</c:formatCode>
                <c:ptCount val="4"/>
                <c:pt idx="0">
                  <c:v>0.79588556013685685</c:v>
                </c:pt>
                <c:pt idx="1">
                  <c:v>0.76807642482542715</c:v>
                </c:pt>
                <c:pt idx="2">
                  <c:v>0.74945723451615665</c:v>
                </c:pt>
                <c:pt idx="3">
                  <c:v>0.74523729661559401</c:v>
                </c:pt>
              </c:numCache>
            </c:numRef>
          </c:val>
          <c:smooth val="0"/>
          <c:extLst>
            <c:ext xmlns:c16="http://schemas.microsoft.com/office/drawing/2014/chart" uri="{C3380CC4-5D6E-409C-BE32-E72D297353CC}">
              <c16:uniqueId val="{00000005-9349-4732-9DB3-FF77A3FC1654}"/>
            </c:ext>
          </c:extLst>
        </c:ser>
        <c:ser>
          <c:idx val="1"/>
          <c:order val="2"/>
          <c:tx>
            <c:strRef>
              <c:f>'Figures 21-28, Women 25-54'!$B$10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9349-4732-9DB3-FF77A3FC1654}"/>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25-54'!$C$8:$F$8</c:f>
              <c:strCache>
                <c:ptCount val="4"/>
                <c:pt idx="0">
                  <c:v>Q1 2000</c:v>
                </c:pt>
                <c:pt idx="1">
                  <c:v>Q1 2007</c:v>
                </c:pt>
                <c:pt idx="2">
                  <c:v>Q1 2019</c:v>
                </c:pt>
                <c:pt idx="3">
                  <c:v>Q1 2022</c:v>
                </c:pt>
              </c:strCache>
            </c:strRef>
          </c:cat>
          <c:val>
            <c:numRef>
              <c:f>'Figures 21-28, Women 25-54'!$C$10:$F$10</c:f>
              <c:numCache>
                <c:formatCode>0%</c:formatCode>
                <c:ptCount val="4"/>
                <c:pt idx="0">
                  <c:v>0.73803394245790455</c:v>
                </c:pt>
                <c:pt idx="1">
                  <c:v>0.70753527856410003</c:v>
                </c:pt>
                <c:pt idx="2">
                  <c:v>0.66080315458616723</c:v>
                </c:pt>
                <c:pt idx="3">
                  <c:v>0.64914807691293896</c:v>
                </c:pt>
              </c:numCache>
            </c:numRef>
          </c:val>
          <c:smooth val="0"/>
          <c:extLst>
            <c:ext xmlns:c16="http://schemas.microsoft.com/office/drawing/2014/chart" uri="{C3380CC4-5D6E-409C-BE32-E72D297353CC}">
              <c16:uniqueId val="{00000008-9349-4732-9DB3-FF77A3FC1654}"/>
            </c:ext>
          </c:extLst>
        </c:ser>
        <c:ser>
          <c:idx val="0"/>
          <c:order val="3"/>
          <c:tx>
            <c:strRef>
              <c:f>'Figures 21-28, Women 25-54'!$B$9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9349-4732-9DB3-FF77A3FC1654}"/>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25-54'!$C$8:$F$8</c:f>
              <c:strCache>
                <c:ptCount val="4"/>
                <c:pt idx="0">
                  <c:v>Q1 2000</c:v>
                </c:pt>
                <c:pt idx="1">
                  <c:v>Q1 2007</c:v>
                </c:pt>
                <c:pt idx="2">
                  <c:v>Q1 2019</c:v>
                </c:pt>
                <c:pt idx="3">
                  <c:v>Q1 2022</c:v>
                </c:pt>
              </c:strCache>
            </c:strRef>
          </c:cat>
          <c:val>
            <c:numRef>
              <c:f>'Figures 21-28, Women 25-54'!$C$9:$F$9</c:f>
              <c:numCache>
                <c:formatCode>0%</c:formatCode>
                <c:ptCount val="4"/>
                <c:pt idx="0">
                  <c:v>0.51384663477950987</c:v>
                </c:pt>
                <c:pt idx="1">
                  <c:v>0.47799680317222309</c:v>
                </c:pt>
                <c:pt idx="2">
                  <c:v>0.41837386934563786</c:v>
                </c:pt>
                <c:pt idx="3">
                  <c:v>0.42161886694530415</c:v>
                </c:pt>
              </c:numCache>
            </c:numRef>
          </c:val>
          <c:smooth val="0"/>
          <c:extLst>
            <c:ext xmlns:c16="http://schemas.microsoft.com/office/drawing/2014/chart" uri="{C3380CC4-5D6E-409C-BE32-E72D297353CC}">
              <c16:uniqueId val="{0000000B-9349-4732-9DB3-FF77A3FC1654}"/>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7321091542946441"/>
          <c:y val="0.30794176890679364"/>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22. Employment Rate: Black U.S.-Born</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21-28, Women 25-54'!$B$19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7BB1-4BC0-B61F-988DE68A93DD}"/>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25-54'!$C$8:$F$8</c:f>
              <c:strCache>
                <c:ptCount val="4"/>
                <c:pt idx="0">
                  <c:v>Q1 2000</c:v>
                </c:pt>
                <c:pt idx="1">
                  <c:v>Q1 2007</c:v>
                </c:pt>
                <c:pt idx="2">
                  <c:v>Q1 2019</c:v>
                </c:pt>
                <c:pt idx="3">
                  <c:v>Q1 2022</c:v>
                </c:pt>
              </c:strCache>
            </c:strRef>
          </c:cat>
          <c:val>
            <c:numRef>
              <c:f>'Figures 21-28, Women 25-54'!$C$19:$F$19</c:f>
              <c:numCache>
                <c:formatCode>0%</c:formatCode>
                <c:ptCount val="4"/>
                <c:pt idx="0">
                  <c:v>0.8970914832541016</c:v>
                </c:pt>
                <c:pt idx="1">
                  <c:v>0.88906358507355943</c:v>
                </c:pt>
                <c:pt idx="2">
                  <c:v>0.87569762225470138</c:v>
                </c:pt>
                <c:pt idx="3">
                  <c:v>0.8840562870475136</c:v>
                </c:pt>
              </c:numCache>
            </c:numRef>
          </c:val>
          <c:smooth val="0"/>
          <c:extLst>
            <c:ext xmlns:c16="http://schemas.microsoft.com/office/drawing/2014/chart" uri="{C3380CC4-5D6E-409C-BE32-E72D297353CC}">
              <c16:uniqueId val="{00000002-7BB1-4BC0-B61F-988DE68A93DD}"/>
            </c:ext>
          </c:extLst>
        </c:ser>
        <c:ser>
          <c:idx val="2"/>
          <c:order val="1"/>
          <c:tx>
            <c:strRef>
              <c:f>'Figures 21-28, Women 25-54'!$B$18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7BB1-4BC0-B61F-988DE68A93DD}"/>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25-54'!$C$8:$F$8</c:f>
              <c:strCache>
                <c:ptCount val="4"/>
                <c:pt idx="0">
                  <c:v>Q1 2000</c:v>
                </c:pt>
                <c:pt idx="1">
                  <c:v>Q1 2007</c:v>
                </c:pt>
                <c:pt idx="2">
                  <c:v>Q1 2019</c:v>
                </c:pt>
                <c:pt idx="3">
                  <c:v>Q1 2022</c:v>
                </c:pt>
              </c:strCache>
            </c:strRef>
          </c:cat>
          <c:val>
            <c:numRef>
              <c:f>'Figures 21-28, Women 25-54'!$C$18:$F$18</c:f>
              <c:numCache>
                <c:formatCode>0%</c:formatCode>
                <c:ptCount val="4"/>
                <c:pt idx="0">
                  <c:v>0.80924747073739567</c:v>
                </c:pt>
                <c:pt idx="1">
                  <c:v>0.77557455353667037</c:v>
                </c:pt>
                <c:pt idx="2">
                  <c:v>0.75390027183519104</c:v>
                </c:pt>
                <c:pt idx="3">
                  <c:v>0.74656614410712985</c:v>
                </c:pt>
              </c:numCache>
            </c:numRef>
          </c:val>
          <c:smooth val="0"/>
          <c:extLst>
            <c:ext xmlns:c16="http://schemas.microsoft.com/office/drawing/2014/chart" uri="{C3380CC4-5D6E-409C-BE32-E72D297353CC}">
              <c16:uniqueId val="{00000005-7BB1-4BC0-B61F-988DE68A93DD}"/>
            </c:ext>
          </c:extLst>
        </c:ser>
        <c:ser>
          <c:idx val="1"/>
          <c:order val="2"/>
          <c:tx>
            <c:strRef>
              <c:f>'Figures 21-28, Women 25-54'!$B$17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BB1-4BC0-B61F-988DE68A93DD}"/>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25-54'!$C$8:$F$8</c:f>
              <c:strCache>
                <c:ptCount val="4"/>
                <c:pt idx="0">
                  <c:v>Q1 2000</c:v>
                </c:pt>
                <c:pt idx="1">
                  <c:v>Q1 2007</c:v>
                </c:pt>
                <c:pt idx="2">
                  <c:v>Q1 2019</c:v>
                </c:pt>
                <c:pt idx="3">
                  <c:v>Q1 2022</c:v>
                </c:pt>
              </c:strCache>
            </c:strRef>
          </c:cat>
          <c:val>
            <c:numRef>
              <c:f>'Figures 21-28, Women 25-54'!$C$17:$F$17</c:f>
              <c:numCache>
                <c:formatCode>0%</c:formatCode>
                <c:ptCount val="4"/>
                <c:pt idx="0">
                  <c:v>0.71894832701619327</c:v>
                </c:pt>
                <c:pt idx="1">
                  <c:v>0.69408358742262422</c:v>
                </c:pt>
                <c:pt idx="2">
                  <c:v>0.65612236854916861</c:v>
                </c:pt>
                <c:pt idx="3">
                  <c:v>0.64825600290391416</c:v>
                </c:pt>
              </c:numCache>
            </c:numRef>
          </c:val>
          <c:smooth val="0"/>
          <c:extLst>
            <c:ext xmlns:c16="http://schemas.microsoft.com/office/drawing/2014/chart" uri="{C3380CC4-5D6E-409C-BE32-E72D297353CC}">
              <c16:uniqueId val="{00000008-7BB1-4BC0-B61F-988DE68A93DD}"/>
            </c:ext>
          </c:extLst>
        </c:ser>
        <c:ser>
          <c:idx val="0"/>
          <c:order val="3"/>
          <c:tx>
            <c:strRef>
              <c:f>'Figures 21-28, Women 25-54'!$B$16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7BB1-4BC0-B61F-988DE68A93DD}"/>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25-54'!$C$8:$F$8</c:f>
              <c:strCache>
                <c:ptCount val="4"/>
                <c:pt idx="0">
                  <c:v>Q1 2000</c:v>
                </c:pt>
                <c:pt idx="1">
                  <c:v>Q1 2007</c:v>
                </c:pt>
                <c:pt idx="2">
                  <c:v>Q1 2019</c:v>
                </c:pt>
                <c:pt idx="3">
                  <c:v>Q1 2022</c:v>
                </c:pt>
              </c:strCache>
            </c:strRef>
          </c:cat>
          <c:val>
            <c:numRef>
              <c:f>'Figures 21-28, Women 25-54'!$C$16:$F$16</c:f>
              <c:numCache>
                <c:formatCode>0%</c:formatCode>
                <c:ptCount val="4"/>
                <c:pt idx="0">
                  <c:v>0.49312425746122052</c:v>
                </c:pt>
                <c:pt idx="1">
                  <c:v>0.4604059968339696</c:v>
                </c:pt>
                <c:pt idx="2">
                  <c:v>0.43394210811860101</c:v>
                </c:pt>
                <c:pt idx="3">
                  <c:v>0.43950642403279205</c:v>
                </c:pt>
              </c:numCache>
            </c:numRef>
          </c:val>
          <c:smooth val="0"/>
          <c:extLst>
            <c:ext xmlns:c16="http://schemas.microsoft.com/office/drawing/2014/chart" uri="{C3380CC4-5D6E-409C-BE32-E72D297353CC}">
              <c16:uniqueId val="{0000000B-7BB1-4BC0-B61F-988DE68A93DD}"/>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0000000000000004"/>
        </c:scaling>
        <c:delete val="0"/>
        <c:axPos val="l"/>
        <c:numFmt formatCode="0%" sourceLinked="1"/>
        <c:majorTickMark val="none"/>
        <c:minorTickMark val="none"/>
        <c:tickLblPos val="none"/>
        <c:spPr>
          <a:ln>
            <a:solidFill>
              <a:schemeClr val="tx1">
                <a:alpha val="0"/>
              </a:schemeClr>
            </a:solidFill>
          </a:ln>
        </c:spPr>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23. Employment Rate: Hispanic U.S.-Born</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21-28, Women 25-54'!$B$27</c:f>
              <c:strCache>
                <c:ptCount val="1"/>
                <c:pt idx="0">
                  <c:v>≥Bachelor's</c:v>
                </c:pt>
              </c:strCache>
            </c:strRef>
          </c:tx>
          <c:spPr>
            <a:ln>
              <a:solidFill>
                <a:srgbClr val="7030A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802-46C0-9FB1-1B814390D0D8}"/>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25-54'!$C$31:$F$31</c:f>
              <c:strCache>
                <c:ptCount val="4"/>
                <c:pt idx="0">
                  <c:v>Q1 2000</c:v>
                </c:pt>
                <c:pt idx="1">
                  <c:v>Q1 2007</c:v>
                </c:pt>
                <c:pt idx="2">
                  <c:v>Q1 2019</c:v>
                </c:pt>
                <c:pt idx="3">
                  <c:v>Q1 2022</c:v>
                </c:pt>
              </c:strCache>
            </c:strRef>
          </c:cat>
          <c:val>
            <c:numRef>
              <c:f>'Figures 21-28, Women 25-54'!$C$27:$F$27</c:f>
              <c:numCache>
                <c:formatCode>0%</c:formatCode>
                <c:ptCount val="4"/>
                <c:pt idx="0">
                  <c:v>0.79916192770656158</c:v>
                </c:pt>
                <c:pt idx="1">
                  <c:v>0.82941939956789523</c:v>
                </c:pt>
                <c:pt idx="2">
                  <c:v>0.85570756874615195</c:v>
                </c:pt>
                <c:pt idx="3">
                  <c:v>0.8706775517815446</c:v>
                </c:pt>
              </c:numCache>
            </c:numRef>
          </c:val>
          <c:smooth val="0"/>
          <c:extLst>
            <c:ext xmlns:c16="http://schemas.microsoft.com/office/drawing/2014/chart" uri="{C3380CC4-5D6E-409C-BE32-E72D297353CC}">
              <c16:uniqueId val="{00000002-6802-46C0-9FB1-1B814390D0D8}"/>
            </c:ext>
          </c:extLst>
        </c:ser>
        <c:ser>
          <c:idx val="2"/>
          <c:order val="1"/>
          <c:tx>
            <c:strRef>
              <c:f>'Figures 21-28, Women 25-54'!$B$26</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3-6802-46C0-9FB1-1B814390D0D8}"/>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4-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25-54'!$C$31:$F$31</c:f>
              <c:strCache>
                <c:ptCount val="4"/>
                <c:pt idx="0">
                  <c:v>Q1 2000</c:v>
                </c:pt>
                <c:pt idx="1">
                  <c:v>Q1 2007</c:v>
                </c:pt>
                <c:pt idx="2">
                  <c:v>Q1 2019</c:v>
                </c:pt>
                <c:pt idx="3">
                  <c:v>Q1 2022</c:v>
                </c:pt>
              </c:strCache>
            </c:strRef>
          </c:cat>
          <c:val>
            <c:numRef>
              <c:f>'Figures 21-28, Women 25-54'!$C$26:$F$26</c:f>
              <c:numCache>
                <c:formatCode>0%</c:formatCode>
                <c:ptCount val="4"/>
                <c:pt idx="0">
                  <c:v>0.78745847805061797</c:v>
                </c:pt>
                <c:pt idx="1">
                  <c:v>0.79941356583917622</c:v>
                </c:pt>
                <c:pt idx="2">
                  <c:v>0.7531864233700365</c:v>
                </c:pt>
                <c:pt idx="3">
                  <c:v>0.73500530767111816</c:v>
                </c:pt>
              </c:numCache>
            </c:numRef>
          </c:val>
          <c:smooth val="0"/>
          <c:extLst>
            <c:ext xmlns:c16="http://schemas.microsoft.com/office/drawing/2014/chart" uri="{C3380CC4-5D6E-409C-BE32-E72D297353CC}">
              <c16:uniqueId val="{00000005-6802-46C0-9FB1-1B814390D0D8}"/>
            </c:ext>
          </c:extLst>
        </c:ser>
        <c:ser>
          <c:idx val="1"/>
          <c:order val="2"/>
          <c:tx>
            <c:strRef>
              <c:f>'Figures 21-28, Women 25-54'!$B$25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802-46C0-9FB1-1B814390D0D8}"/>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25-54'!$C$31:$F$31</c:f>
              <c:strCache>
                <c:ptCount val="4"/>
                <c:pt idx="0">
                  <c:v>Q1 2000</c:v>
                </c:pt>
                <c:pt idx="1">
                  <c:v>Q1 2007</c:v>
                </c:pt>
                <c:pt idx="2">
                  <c:v>Q1 2019</c:v>
                </c:pt>
                <c:pt idx="3">
                  <c:v>Q1 2022</c:v>
                </c:pt>
              </c:strCache>
            </c:strRef>
          </c:cat>
          <c:val>
            <c:numRef>
              <c:f>'Figures 21-28, Women 25-54'!$C$25:$F$25</c:f>
              <c:numCache>
                <c:formatCode>0%</c:formatCode>
                <c:ptCount val="4"/>
                <c:pt idx="0">
                  <c:v>0.69720753956890613</c:v>
                </c:pt>
                <c:pt idx="1">
                  <c:v>0.7052257347288563</c:v>
                </c:pt>
                <c:pt idx="2">
                  <c:v>0.65904799998777497</c:v>
                </c:pt>
                <c:pt idx="3">
                  <c:v>0.6227756447937427</c:v>
                </c:pt>
              </c:numCache>
            </c:numRef>
          </c:val>
          <c:smooth val="0"/>
          <c:extLst>
            <c:ext xmlns:c16="http://schemas.microsoft.com/office/drawing/2014/chart" uri="{C3380CC4-5D6E-409C-BE32-E72D297353CC}">
              <c16:uniqueId val="{00000008-6802-46C0-9FB1-1B814390D0D8}"/>
            </c:ext>
          </c:extLst>
        </c:ser>
        <c:ser>
          <c:idx val="0"/>
          <c:order val="3"/>
          <c:tx>
            <c:strRef>
              <c:f>'Figures 21-28, Women 25-54'!$B$24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6802-46C0-9FB1-1B814390D0D8}"/>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25-54'!$C$31:$F$31</c:f>
              <c:strCache>
                <c:ptCount val="4"/>
                <c:pt idx="0">
                  <c:v>Q1 2000</c:v>
                </c:pt>
                <c:pt idx="1">
                  <c:v>Q1 2007</c:v>
                </c:pt>
                <c:pt idx="2">
                  <c:v>Q1 2019</c:v>
                </c:pt>
                <c:pt idx="3">
                  <c:v>Q1 2022</c:v>
                </c:pt>
              </c:strCache>
            </c:strRef>
          </c:cat>
          <c:val>
            <c:numRef>
              <c:f>'Figures 21-28, Women 25-54'!$C$24:$F$24</c:f>
              <c:numCache>
                <c:formatCode>0%</c:formatCode>
                <c:ptCount val="4"/>
                <c:pt idx="0">
                  <c:v>0.49702943559276264</c:v>
                </c:pt>
                <c:pt idx="1">
                  <c:v>0.47685733143446846</c:v>
                </c:pt>
                <c:pt idx="2">
                  <c:v>0.48638809199226968</c:v>
                </c:pt>
                <c:pt idx="3">
                  <c:v>0.43678620668546697</c:v>
                </c:pt>
              </c:numCache>
            </c:numRef>
          </c:val>
          <c:smooth val="0"/>
          <c:extLst>
            <c:ext xmlns:c16="http://schemas.microsoft.com/office/drawing/2014/chart" uri="{C3380CC4-5D6E-409C-BE32-E72D297353CC}">
              <c16:uniqueId val="{0000000B-6802-46C0-9FB1-1B814390D0D8}"/>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81592768"/>
        <c:crosses val="autoZero"/>
        <c:crossBetween val="between"/>
        <c:majorUnit val="0.1"/>
      </c:valAx>
    </c:plotArea>
    <c:legend>
      <c:legendPos val="r"/>
      <c:layout>
        <c:manualLayout>
          <c:xMode val="edge"/>
          <c:yMode val="edge"/>
          <c:x val="0.76241787378434323"/>
          <c:y val="0.32722314976981531"/>
          <c:w val="0.2179557201403024"/>
          <c:h val="0.3572740875732373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25. Labor Force Participation Rate: All U.S.-Born</a:t>
            </a:r>
          </a:p>
        </c:rich>
      </c:tx>
      <c:overlay val="1"/>
    </c:title>
    <c:autoTitleDeleted val="0"/>
    <c:plotArea>
      <c:layout>
        <c:manualLayout>
          <c:layoutTarget val="inner"/>
          <c:xMode val="edge"/>
          <c:yMode val="edge"/>
          <c:x val="4.084619970806521E-2"/>
          <c:y val="0.10893146113791996"/>
          <c:w val="0.66172033747422709"/>
          <c:h val="0.7583403453971882"/>
        </c:manualLayout>
      </c:layout>
      <c:lineChart>
        <c:grouping val="standard"/>
        <c:varyColors val="0"/>
        <c:ser>
          <c:idx val="3"/>
          <c:order val="0"/>
          <c:tx>
            <c:strRef>
              <c:f>'Figures 21-28, Women 25-54'!$H$12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C7A-418A-82C8-822619640EBA}"/>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25-54'!$I$15:$L$15</c:f>
              <c:strCache>
                <c:ptCount val="4"/>
                <c:pt idx="0">
                  <c:v>Q1 2000</c:v>
                </c:pt>
                <c:pt idx="1">
                  <c:v>Q1 2007</c:v>
                </c:pt>
                <c:pt idx="2">
                  <c:v>Q1 2019</c:v>
                </c:pt>
                <c:pt idx="3">
                  <c:v>Q1 2022</c:v>
                </c:pt>
              </c:strCache>
            </c:strRef>
          </c:cat>
          <c:val>
            <c:numRef>
              <c:f>'Figures 21-28, Women 25-54'!$I$12:$L$12</c:f>
              <c:numCache>
                <c:formatCode>0%</c:formatCode>
                <c:ptCount val="4"/>
                <c:pt idx="0">
                  <c:v>0.85127382214331337</c:v>
                </c:pt>
                <c:pt idx="1">
                  <c:v>0.83944731902778291</c:v>
                </c:pt>
                <c:pt idx="2">
                  <c:v>0.86777097884402021</c:v>
                </c:pt>
                <c:pt idx="3">
                  <c:v>0.87044719075134647</c:v>
                </c:pt>
              </c:numCache>
            </c:numRef>
          </c:val>
          <c:smooth val="0"/>
          <c:extLst>
            <c:ext xmlns:c16="http://schemas.microsoft.com/office/drawing/2014/chart" uri="{C3380CC4-5D6E-409C-BE32-E72D297353CC}">
              <c16:uniqueId val="{00000002-EC7A-418A-82C8-822619640EBA}"/>
            </c:ext>
          </c:extLst>
        </c:ser>
        <c:ser>
          <c:idx val="2"/>
          <c:order val="1"/>
          <c:tx>
            <c:strRef>
              <c:f>'Figures 21-28, Women 25-54'!$H$11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7.5112908127751218E-2"/>
                  <c:y val="1.2218453085357786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7A-418A-82C8-822619640EBA}"/>
                </c:ext>
              </c:extLst>
            </c:dLbl>
            <c:dLbl>
              <c:idx val="1"/>
              <c:layout>
                <c:manualLayout>
                  <c:x val="-3.6203721556465548E-2"/>
                  <c:y val="3.49516385358291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25-54'!$I$15:$L$15</c:f>
              <c:strCache>
                <c:ptCount val="4"/>
                <c:pt idx="0">
                  <c:v>Q1 2000</c:v>
                </c:pt>
                <c:pt idx="1">
                  <c:v>Q1 2007</c:v>
                </c:pt>
                <c:pt idx="2">
                  <c:v>Q1 2019</c:v>
                </c:pt>
                <c:pt idx="3">
                  <c:v>Q1 2022</c:v>
                </c:pt>
              </c:strCache>
            </c:strRef>
          </c:cat>
          <c:val>
            <c:numRef>
              <c:f>'Figures 21-28, Women 25-54'!$I$11:$L$11</c:f>
              <c:numCache>
                <c:formatCode>0%</c:formatCode>
                <c:ptCount val="4"/>
                <c:pt idx="0">
                  <c:v>0.81934987480825283</c:v>
                </c:pt>
                <c:pt idx="1">
                  <c:v>0.79778548555542816</c:v>
                </c:pt>
                <c:pt idx="2">
                  <c:v>0.7783811351051001</c:v>
                </c:pt>
                <c:pt idx="3">
                  <c:v>0.77681710053465192</c:v>
                </c:pt>
              </c:numCache>
            </c:numRef>
          </c:val>
          <c:smooth val="0"/>
          <c:extLst>
            <c:ext xmlns:c16="http://schemas.microsoft.com/office/drawing/2014/chart" uri="{C3380CC4-5D6E-409C-BE32-E72D297353CC}">
              <c16:uniqueId val="{00000005-EC7A-418A-82C8-822619640EBA}"/>
            </c:ext>
          </c:extLst>
        </c:ser>
        <c:ser>
          <c:idx val="1"/>
          <c:order val="2"/>
          <c:tx>
            <c:strRef>
              <c:f>'Figures 21-28, Women 25-54'!$H$10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C7A-418A-82C8-822619640EBA}"/>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25-54'!$I$15:$L$15</c:f>
              <c:strCache>
                <c:ptCount val="4"/>
                <c:pt idx="0">
                  <c:v>Q1 2000</c:v>
                </c:pt>
                <c:pt idx="1">
                  <c:v>Q1 2007</c:v>
                </c:pt>
                <c:pt idx="2">
                  <c:v>Q1 2019</c:v>
                </c:pt>
                <c:pt idx="3">
                  <c:v>Q1 2022</c:v>
                </c:pt>
              </c:strCache>
            </c:strRef>
          </c:cat>
          <c:val>
            <c:numRef>
              <c:f>'Figures 21-28, Women 25-54'!$I$10:$L$10</c:f>
              <c:numCache>
                <c:formatCode>0%</c:formatCode>
                <c:ptCount val="4"/>
                <c:pt idx="0">
                  <c:v>0.76735961555582233</c:v>
                </c:pt>
                <c:pt idx="1">
                  <c:v>0.74166200005803018</c:v>
                </c:pt>
                <c:pt idx="2">
                  <c:v>0.69231829772591458</c:v>
                </c:pt>
                <c:pt idx="3">
                  <c:v>0.68664185734926353</c:v>
                </c:pt>
              </c:numCache>
            </c:numRef>
          </c:val>
          <c:smooth val="0"/>
          <c:extLst>
            <c:ext xmlns:c16="http://schemas.microsoft.com/office/drawing/2014/chart" uri="{C3380CC4-5D6E-409C-BE32-E72D297353CC}">
              <c16:uniqueId val="{00000008-EC7A-418A-82C8-822619640EBA}"/>
            </c:ext>
          </c:extLst>
        </c:ser>
        <c:ser>
          <c:idx val="0"/>
          <c:order val="3"/>
          <c:tx>
            <c:strRef>
              <c:f>'Figures 21-28, Women 25-54'!$H$9</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C7A-418A-82C8-822619640EBA}"/>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25-54'!$I$15:$L$15</c:f>
              <c:strCache>
                <c:ptCount val="4"/>
                <c:pt idx="0">
                  <c:v>Q1 2000</c:v>
                </c:pt>
                <c:pt idx="1">
                  <c:v>Q1 2007</c:v>
                </c:pt>
                <c:pt idx="2">
                  <c:v>Q1 2019</c:v>
                </c:pt>
                <c:pt idx="3">
                  <c:v>Q1 2022</c:v>
                </c:pt>
              </c:strCache>
            </c:strRef>
          </c:cat>
          <c:val>
            <c:numRef>
              <c:f>'Figures 21-28, Women 25-54'!$I$9:$L$9</c:f>
              <c:numCache>
                <c:formatCode>0%</c:formatCode>
                <c:ptCount val="4"/>
                <c:pt idx="0">
                  <c:v>0.56854778255296046</c:v>
                </c:pt>
                <c:pt idx="1">
                  <c:v>0.53445531350040165</c:v>
                </c:pt>
                <c:pt idx="2">
                  <c:v>0.46696692972279885</c:v>
                </c:pt>
                <c:pt idx="3">
                  <c:v>0.46354315245800992</c:v>
                </c:pt>
              </c:numCache>
            </c:numRef>
          </c:val>
          <c:smooth val="0"/>
          <c:extLst>
            <c:ext xmlns:c16="http://schemas.microsoft.com/office/drawing/2014/chart" uri="{C3380CC4-5D6E-409C-BE32-E72D297353CC}">
              <c16:uniqueId val="{0000000B-EC7A-418A-82C8-822619640EBA}"/>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0"/>
        <c:axPos val="l"/>
        <c:numFmt formatCode="0%" sourceLinked="1"/>
        <c:majorTickMark val="none"/>
        <c:minorTickMark val="none"/>
        <c:tickLblPos val="none"/>
        <c:spPr>
          <a:solidFill>
            <a:schemeClr val="tx1">
              <a:alpha val="0"/>
            </a:schemeClr>
          </a:solidFill>
          <a:ln>
            <a:solidFill>
              <a:schemeClr val="tx1">
                <a:alpha val="0"/>
              </a:schemeClr>
            </a:solidFill>
          </a:ln>
        </c:spPr>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26. Labor Force Participation Rate: Black U.S.-Born</a:t>
            </a:r>
          </a:p>
        </c:rich>
      </c:tx>
      <c:overlay val="0"/>
    </c:title>
    <c:autoTitleDeleted val="0"/>
    <c:plotArea>
      <c:layout>
        <c:manualLayout>
          <c:layoutTarget val="inner"/>
          <c:xMode val="edge"/>
          <c:yMode val="edge"/>
          <c:x val="6.538802890294744E-2"/>
          <c:y val="0.16866660855922599"/>
          <c:w val="0.72686053497041481"/>
          <c:h val="0.73967299254635055"/>
        </c:manualLayout>
      </c:layout>
      <c:lineChart>
        <c:grouping val="standard"/>
        <c:varyColors val="0"/>
        <c:ser>
          <c:idx val="3"/>
          <c:order val="0"/>
          <c:tx>
            <c:strRef>
              <c:f>'Figures 21-28, Women 25-54'!$H$19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37E0-4A3C-9B0B-C7215AFD2DAA}"/>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37E0-4A3C-9B0B-C7215AFD2DA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25-54'!$I$19:$L$19</c:f>
              <c:numCache>
                <c:formatCode>0%</c:formatCode>
                <c:ptCount val="4"/>
                <c:pt idx="0">
                  <c:v>0.92008386289883115</c:v>
                </c:pt>
                <c:pt idx="1">
                  <c:v>0.91322802336001307</c:v>
                </c:pt>
                <c:pt idx="2">
                  <c:v>0.89077977126358188</c:v>
                </c:pt>
                <c:pt idx="3">
                  <c:v>0.90110867623951008</c:v>
                </c:pt>
              </c:numCache>
            </c:numRef>
          </c:val>
          <c:smooth val="0"/>
          <c:extLst>
            <c:ext xmlns:c16="http://schemas.microsoft.com/office/drawing/2014/chart" uri="{C3380CC4-5D6E-409C-BE32-E72D297353CC}">
              <c16:uniqueId val="{00000002-37E0-4A3C-9B0B-C7215AFD2DAA}"/>
            </c:ext>
          </c:extLst>
        </c:ser>
        <c:ser>
          <c:idx val="2"/>
          <c:order val="1"/>
          <c:tx>
            <c:strRef>
              <c:f>'Figures 21-28, Women 25-54'!$H$18</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4548003746466232E-2"/>
                  <c:y val="-3.587623115139893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E0-4A3C-9B0B-C7215AFD2DAA}"/>
                </c:ext>
              </c:extLst>
            </c:dLbl>
            <c:dLbl>
              <c:idx val="1"/>
              <c:layout>
                <c:manualLayout>
                  <c:x val="-4.4548003746466204E-2"/>
                  <c:y val="-4.4731805107644074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E0-4A3C-9B0B-C7215AFD2DAA}"/>
                </c:ext>
              </c:extLst>
            </c:dLbl>
            <c:dLbl>
              <c:idx val="2"/>
              <c:layout>
                <c:manualLayout>
                  <c:x val="-4.4548003746466204E-2"/>
                  <c:y val="-3.5876231151398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78-4A37-A91C-649768046268}"/>
                </c:ext>
              </c:extLst>
            </c:dLbl>
            <c:dLbl>
              <c:idx val="3"/>
              <c:layout>
                <c:manualLayout>
                  <c:x val="-4.4548003746466204E-2"/>
                  <c:y val="-4.4731805107644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78-4A37-A91C-64976804626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25-54'!$I$18:$L$18</c:f>
              <c:numCache>
                <c:formatCode>0%</c:formatCode>
                <c:ptCount val="4"/>
                <c:pt idx="0">
                  <c:v>0.85125083316433614</c:v>
                </c:pt>
                <c:pt idx="1">
                  <c:v>0.8196368032643826</c:v>
                </c:pt>
                <c:pt idx="2">
                  <c:v>0.80567450746776392</c:v>
                </c:pt>
                <c:pt idx="3">
                  <c:v>0.79469494115058292</c:v>
                </c:pt>
              </c:numCache>
            </c:numRef>
          </c:val>
          <c:smooth val="0"/>
          <c:extLst>
            <c:ext xmlns:c16="http://schemas.microsoft.com/office/drawing/2014/chart" uri="{C3380CC4-5D6E-409C-BE32-E72D297353CC}">
              <c16:uniqueId val="{00000005-37E0-4A3C-9B0B-C7215AFD2DAA}"/>
            </c:ext>
          </c:extLst>
        </c:ser>
        <c:ser>
          <c:idx val="1"/>
          <c:order val="2"/>
          <c:tx>
            <c:strRef>
              <c:f>'Figures 21-28, Women 25-54'!$H$17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37E0-4A3C-9B0B-C7215AFD2DAA}"/>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37E0-4A3C-9B0B-C7215AFD2DA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25-54'!$I$17:$L$17</c:f>
              <c:numCache>
                <c:formatCode>0%</c:formatCode>
                <c:ptCount val="4"/>
                <c:pt idx="0">
                  <c:v>0.77248372692826284</c:v>
                </c:pt>
                <c:pt idx="1">
                  <c:v>0.74491738583769807</c:v>
                </c:pt>
                <c:pt idx="2">
                  <c:v>0.70703951554559619</c:v>
                </c:pt>
                <c:pt idx="3">
                  <c:v>0.70557632782700219</c:v>
                </c:pt>
              </c:numCache>
            </c:numRef>
          </c:val>
          <c:smooth val="0"/>
          <c:extLst>
            <c:ext xmlns:c16="http://schemas.microsoft.com/office/drawing/2014/chart" uri="{C3380CC4-5D6E-409C-BE32-E72D297353CC}">
              <c16:uniqueId val="{00000008-37E0-4A3C-9B0B-C7215AFD2DAA}"/>
            </c:ext>
          </c:extLst>
        </c:ser>
        <c:ser>
          <c:idx val="0"/>
          <c:order val="3"/>
          <c:tx>
            <c:strRef>
              <c:f>'Figures 21-28, Women 25-54'!$H$16</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37E0-4A3C-9B0B-C7215AFD2DAA}"/>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37E0-4A3C-9B0B-C7215AFD2DA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25-54'!$I$16:$L$16</c:f>
              <c:numCache>
                <c:formatCode>0%</c:formatCode>
                <c:ptCount val="4"/>
                <c:pt idx="0">
                  <c:v>0.56243051781714937</c:v>
                </c:pt>
                <c:pt idx="1">
                  <c:v>0.54469573517087255</c:v>
                </c:pt>
                <c:pt idx="2">
                  <c:v>0.52404414184771353</c:v>
                </c:pt>
                <c:pt idx="3">
                  <c:v>0.4906401142803854</c:v>
                </c:pt>
              </c:numCache>
            </c:numRef>
          </c:val>
          <c:smooth val="0"/>
          <c:extLst>
            <c:ext xmlns:c16="http://schemas.microsoft.com/office/drawing/2014/chart" uri="{C3380CC4-5D6E-409C-BE32-E72D297353CC}">
              <c16:uniqueId val="{0000000B-37E0-4A3C-9B0B-C7215AFD2DAA}"/>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5000000000000003"/>
        </c:scaling>
        <c:delete val="0"/>
        <c:axPos val="l"/>
        <c:numFmt formatCode="0%" sourceLinked="1"/>
        <c:majorTickMark val="none"/>
        <c:minorTickMark val="none"/>
        <c:tickLblPos val="none"/>
        <c:spPr>
          <a:ln>
            <a:solidFill>
              <a:schemeClr val="tx1">
                <a:alpha val="0"/>
              </a:schemeClr>
            </a:solidFill>
          </a:ln>
        </c:spPr>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27. Labor Force Participation Rate: Hispanic U.S.-Born</a:t>
            </a:r>
          </a:p>
        </c:rich>
      </c:tx>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21-28, Women 25-54'!$H$27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2882-479B-B6BA-AF37302E10A6}"/>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2882-479B-B6BA-AF37302E10A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25-54'!$I$27:$L$27</c:f>
              <c:numCache>
                <c:formatCode>0%</c:formatCode>
                <c:ptCount val="4"/>
                <c:pt idx="0">
                  <c:v>0.8093635710240783</c:v>
                </c:pt>
                <c:pt idx="1">
                  <c:v>0.85013906355809221</c:v>
                </c:pt>
                <c:pt idx="2">
                  <c:v>0.86915974693910347</c:v>
                </c:pt>
                <c:pt idx="3">
                  <c:v>0.88616488881561883</c:v>
                </c:pt>
              </c:numCache>
            </c:numRef>
          </c:val>
          <c:smooth val="0"/>
          <c:extLst>
            <c:ext xmlns:c16="http://schemas.microsoft.com/office/drawing/2014/chart" uri="{C3380CC4-5D6E-409C-BE32-E72D297353CC}">
              <c16:uniqueId val="{00000002-2882-479B-B6BA-AF37302E10A6}"/>
            </c:ext>
          </c:extLst>
        </c:ser>
        <c:ser>
          <c:idx val="2"/>
          <c:order val="1"/>
          <c:tx>
            <c:strRef>
              <c:f>'Figures 21-28, Women 25-54'!$H$26</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3-2882-479B-B6BA-AF37302E10A6}"/>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4-2882-479B-B6BA-AF37302E10A6}"/>
                </c:ext>
              </c:extLst>
            </c:dLbl>
            <c:dLbl>
              <c:idx val="2"/>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5-2882-479B-B6BA-AF37302E10A6}"/>
                </c:ext>
              </c:extLst>
            </c:dLbl>
            <c:dLbl>
              <c:idx val="3"/>
              <c:numFmt formatCode="0%" sourceLinked="0"/>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2882-479B-B6BA-AF37302E10A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25-54'!$I$26:$L$26</c:f>
              <c:numCache>
                <c:formatCode>0%</c:formatCode>
                <c:ptCount val="4"/>
                <c:pt idx="0">
                  <c:v>0.81679064218845232</c:v>
                </c:pt>
                <c:pt idx="1">
                  <c:v>0.82722292097355099</c:v>
                </c:pt>
                <c:pt idx="2">
                  <c:v>0.78800001217583249</c:v>
                </c:pt>
                <c:pt idx="3">
                  <c:v>0.77288485746614866</c:v>
                </c:pt>
              </c:numCache>
            </c:numRef>
          </c:val>
          <c:smooth val="0"/>
          <c:extLst>
            <c:ext xmlns:c16="http://schemas.microsoft.com/office/drawing/2014/chart" uri="{C3380CC4-5D6E-409C-BE32-E72D297353CC}">
              <c16:uniqueId val="{00000007-2882-479B-B6BA-AF37302E10A6}"/>
            </c:ext>
          </c:extLst>
        </c:ser>
        <c:ser>
          <c:idx val="1"/>
          <c:order val="2"/>
          <c:tx>
            <c:strRef>
              <c:f>'Figures 21-28, Women 25-54'!$H$25</c:f>
              <c:strCache>
                <c:ptCount val="1"/>
                <c:pt idx="0">
                  <c:v>HS only</c:v>
                </c:pt>
              </c:strCache>
            </c:strRef>
          </c:tx>
          <c:marker>
            <c:symbol val="circle"/>
            <c:size val="5"/>
            <c:spPr>
              <a:solidFill>
                <a:schemeClr val="bg1"/>
              </a:solidFill>
            </c:spPr>
          </c:marker>
          <c:dLbls>
            <c:dLbl>
              <c:idx val="0"/>
              <c:layout>
                <c:manualLayout>
                  <c:x val="-8.6386893945949068E-3"/>
                  <c:y val="5.4602651202895668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82-479B-B6BA-AF37302E10A6}"/>
                </c:ext>
              </c:extLst>
            </c:dLbl>
            <c:dLbl>
              <c:idx val="1"/>
              <c:layout>
                <c:manualLayout>
                  <c:x val="-5.4030169305759853E-3"/>
                  <c:y val="6.015141609103916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82-479B-B6BA-AF37302E10A6}"/>
                </c:ext>
              </c:extLst>
            </c:dLbl>
            <c:dLbl>
              <c:idx val="2"/>
              <c:layout>
                <c:manualLayout>
                  <c:x val="-2.6056739267855825E-3"/>
                  <c:y val="5.8946026936226206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82-479B-B6BA-AF37302E10A6}"/>
                </c:ext>
              </c:extLst>
            </c:dLbl>
            <c:dLbl>
              <c:idx val="3"/>
              <c:layout>
                <c:manualLayout>
                  <c:x val="-3.6479434974996817E-2"/>
                  <c:y val="6.5140924953787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15-4BBD-AADD-1C6E5A6943E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25-54'!$I$25:$L$25</c:f>
              <c:numCache>
                <c:formatCode>0%</c:formatCode>
                <c:ptCount val="4"/>
                <c:pt idx="0">
                  <c:v>0.72961777246422754</c:v>
                </c:pt>
                <c:pt idx="1">
                  <c:v>0.73951312491455734</c:v>
                </c:pt>
                <c:pt idx="2">
                  <c:v>0.68972883205871671</c:v>
                </c:pt>
                <c:pt idx="3">
                  <c:v>0.66404043867210549</c:v>
                </c:pt>
              </c:numCache>
            </c:numRef>
          </c:val>
          <c:smooth val="0"/>
          <c:extLst>
            <c:ext xmlns:c16="http://schemas.microsoft.com/office/drawing/2014/chart" uri="{C3380CC4-5D6E-409C-BE32-E72D297353CC}">
              <c16:uniqueId val="{0000000B-2882-479B-B6BA-AF37302E10A6}"/>
            </c:ext>
          </c:extLst>
        </c:ser>
        <c:ser>
          <c:idx val="0"/>
          <c:order val="3"/>
          <c:tx>
            <c:strRef>
              <c:f>'Figures 21-28, Women 25-54'!$H$24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C-2882-479B-B6BA-AF37302E10A6}"/>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D-2882-479B-B6BA-AF37302E10A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25-54'!$I$24:$L$24</c:f>
              <c:numCache>
                <c:formatCode>0%</c:formatCode>
                <c:ptCount val="4"/>
                <c:pt idx="0">
                  <c:v>0.56465701326702555</c:v>
                </c:pt>
                <c:pt idx="1">
                  <c:v>0.52450391034630883</c:v>
                </c:pt>
                <c:pt idx="2">
                  <c:v>0.51973828209510964</c:v>
                </c:pt>
                <c:pt idx="3">
                  <c:v>0.48664166609278037</c:v>
                </c:pt>
              </c:numCache>
            </c:numRef>
          </c:val>
          <c:smooth val="0"/>
          <c:extLst>
            <c:ext xmlns:c16="http://schemas.microsoft.com/office/drawing/2014/chart" uri="{C3380CC4-5D6E-409C-BE32-E72D297353CC}">
              <c16:uniqueId val="{0000000E-2882-479B-B6BA-AF37302E10A6}"/>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5"/>
        </c:scaling>
        <c:delete val="1"/>
        <c:axPos val="l"/>
        <c:numFmt formatCode="0%" sourceLinked="1"/>
        <c:majorTickMark val="out"/>
        <c:minorTickMark val="none"/>
        <c:tickLblPos val="nextTo"/>
        <c:crossAx val="74080048"/>
        <c:crosses val="autoZero"/>
        <c:crossBetween val="between"/>
      </c:valAx>
    </c:plotArea>
    <c:legend>
      <c:legendPos val="r"/>
      <c:layout>
        <c:manualLayout>
          <c:xMode val="edge"/>
          <c:yMode val="edge"/>
          <c:x val="0.8157359726006207"/>
          <c:y val="0.33119074401414111"/>
          <c:w val="0.16342376526447899"/>
          <c:h val="0.4705092315856547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24. Employment Rate: White U.S.-Born</a:t>
            </a:r>
          </a:p>
        </c:rich>
      </c:tx>
      <c:overlay val="1"/>
    </c:title>
    <c:autoTitleDeleted val="0"/>
    <c:plotArea>
      <c:layout>
        <c:manualLayout>
          <c:layoutTarget val="inner"/>
          <c:xMode val="edge"/>
          <c:yMode val="edge"/>
          <c:x val="5.7051111504811979E-2"/>
          <c:y val="2.7993219675366495E-2"/>
          <c:w val="0.68926245824792154"/>
          <c:h val="0.83415510877523258"/>
        </c:manualLayout>
      </c:layout>
      <c:lineChart>
        <c:grouping val="standard"/>
        <c:varyColors val="0"/>
        <c:ser>
          <c:idx val="3"/>
          <c:order val="0"/>
          <c:tx>
            <c:strRef>
              <c:f>'Figures 21-28, Women 25-54'!$B$35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E08-4349-978A-E24B2D94CCFE}"/>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AE08-4349-978A-E24B2D94CCFE}"/>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25-54'!$C$31:$F$31</c:f>
              <c:strCache>
                <c:ptCount val="4"/>
                <c:pt idx="0">
                  <c:v>Q1 2000</c:v>
                </c:pt>
                <c:pt idx="1">
                  <c:v>Q1 2007</c:v>
                </c:pt>
                <c:pt idx="2">
                  <c:v>Q1 2019</c:v>
                </c:pt>
                <c:pt idx="3">
                  <c:v>Q1 2022</c:v>
                </c:pt>
              </c:strCache>
            </c:strRef>
          </c:cat>
          <c:val>
            <c:numRef>
              <c:f>'Figures 21-28, Women 25-54'!$C$35:$F$35</c:f>
              <c:numCache>
                <c:formatCode>0%</c:formatCode>
                <c:ptCount val="4"/>
                <c:pt idx="0">
                  <c:v>0.83508750696691425</c:v>
                </c:pt>
                <c:pt idx="1">
                  <c:v>0.81732449734543378</c:v>
                </c:pt>
                <c:pt idx="2">
                  <c:v>0.8504959555404159</c:v>
                </c:pt>
                <c:pt idx="3">
                  <c:v>0.85403687225774083</c:v>
                </c:pt>
              </c:numCache>
            </c:numRef>
          </c:val>
          <c:smooth val="0"/>
          <c:extLst>
            <c:ext xmlns:c16="http://schemas.microsoft.com/office/drawing/2014/chart" uri="{C3380CC4-5D6E-409C-BE32-E72D297353CC}">
              <c16:uniqueId val="{00000002-AE08-4349-978A-E24B2D94CCFE}"/>
            </c:ext>
          </c:extLst>
        </c:ser>
        <c:ser>
          <c:idx val="2"/>
          <c:order val="1"/>
          <c:tx>
            <c:strRef>
              <c:f>'Figures 21-28, Women 25-54'!$B$34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4497524149687476E-2"/>
                  <c:y val="-3.2580377295520269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8-4349-978A-E24B2D94CCFE}"/>
                </c:ext>
              </c:extLst>
            </c:dLbl>
            <c:dLbl>
              <c:idx val="1"/>
              <c:layout>
                <c:manualLayout>
                  <c:x val="-4.3530395828285419E-2"/>
                  <c:y val="-4.2079338565010178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8-4349-978A-E24B2D94CCFE}"/>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25-54'!$C$31:$F$31</c:f>
              <c:strCache>
                <c:ptCount val="4"/>
                <c:pt idx="0">
                  <c:v>Q1 2000</c:v>
                </c:pt>
                <c:pt idx="1">
                  <c:v>Q1 2007</c:v>
                </c:pt>
                <c:pt idx="2">
                  <c:v>Q1 2019</c:v>
                </c:pt>
                <c:pt idx="3">
                  <c:v>Q1 2022</c:v>
                </c:pt>
              </c:strCache>
            </c:strRef>
          </c:cat>
          <c:val>
            <c:numRef>
              <c:f>'Figures 21-28, Women 25-54'!$C$34:$F$34</c:f>
              <c:numCache>
                <c:formatCode>0%</c:formatCode>
                <c:ptCount val="4"/>
                <c:pt idx="0">
                  <c:v>0.79625122118466052</c:v>
                </c:pt>
                <c:pt idx="1">
                  <c:v>0.76503352857495543</c:v>
                </c:pt>
                <c:pt idx="2">
                  <c:v>0.75105731679719601</c:v>
                </c:pt>
                <c:pt idx="3">
                  <c:v>0.74597359768795013</c:v>
                </c:pt>
              </c:numCache>
            </c:numRef>
          </c:val>
          <c:smooth val="0"/>
          <c:extLst>
            <c:ext xmlns:c16="http://schemas.microsoft.com/office/drawing/2014/chart" uri="{C3380CC4-5D6E-409C-BE32-E72D297353CC}">
              <c16:uniqueId val="{00000005-AE08-4349-978A-E24B2D94CCFE}"/>
            </c:ext>
          </c:extLst>
        </c:ser>
        <c:ser>
          <c:idx val="1"/>
          <c:order val="2"/>
          <c:tx>
            <c:strRef>
              <c:f>'Figures 21-28, Women 25-54'!$B$33</c:f>
              <c:strCache>
                <c:ptCount val="1"/>
                <c:pt idx="0">
                  <c:v>HS only</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8-4349-978A-E24B2D94CCFE}"/>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08-4349-978A-E24B2D94CCFE}"/>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08-4349-978A-E24B2D94CCFE}"/>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25-54'!$C$31:$F$31</c:f>
              <c:strCache>
                <c:ptCount val="4"/>
                <c:pt idx="0">
                  <c:v>Q1 2000</c:v>
                </c:pt>
                <c:pt idx="1">
                  <c:v>Q1 2007</c:v>
                </c:pt>
                <c:pt idx="2">
                  <c:v>Q1 2019</c:v>
                </c:pt>
                <c:pt idx="3">
                  <c:v>Q1 2022</c:v>
                </c:pt>
              </c:strCache>
            </c:strRef>
          </c:cat>
          <c:val>
            <c:numRef>
              <c:f>'Figures 21-28, Women 25-54'!$C$33:$F$33</c:f>
              <c:numCache>
                <c:formatCode>0%</c:formatCode>
                <c:ptCount val="4"/>
                <c:pt idx="0">
                  <c:v>0.74744397103598914</c:v>
                </c:pt>
                <c:pt idx="1">
                  <c:v>0.71552100252384965</c:v>
                </c:pt>
                <c:pt idx="2">
                  <c:v>0.66329371879034871</c:v>
                </c:pt>
                <c:pt idx="3">
                  <c:v>0.65563094402930622</c:v>
                </c:pt>
              </c:numCache>
            </c:numRef>
          </c:val>
          <c:smooth val="0"/>
          <c:extLst>
            <c:ext xmlns:c16="http://schemas.microsoft.com/office/drawing/2014/chart" uri="{C3380CC4-5D6E-409C-BE32-E72D297353CC}">
              <c16:uniqueId val="{00000009-AE08-4349-978A-E24B2D94CCFE}"/>
            </c:ext>
          </c:extLst>
        </c:ser>
        <c:ser>
          <c:idx val="0"/>
          <c:order val="3"/>
          <c:tx>
            <c:strRef>
              <c:f>'Figures 21-28, Women 25-54'!$B$32</c:f>
              <c:strCache>
                <c:ptCount val="1"/>
                <c:pt idx="0">
                  <c:v>&lt; HS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AE08-4349-978A-E24B2D94CCFE}"/>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AE08-4349-978A-E24B2D94CCFE}"/>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25-54'!$C$31:$F$31</c:f>
              <c:strCache>
                <c:ptCount val="4"/>
                <c:pt idx="0">
                  <c:v>Q1 2000</c:v>
                </c:pt>
                <c:pt idx="1">
                  <c:v>Q1 2007</c:v>
                </c:pt>
                <c:pt idx="2">
                  <c:v>Q1 2019</c:v>
                </c:pt>
                <c:pt idx="3">
                  <c:v>Q1 2022</c:v>
                </c:pt>
              </c:strCache>
            </c:strRef>
          </c:cat>
          <c:val>
            <c:numRef>
              <c:f>'Figures 21-28, Women 25-54'!$C$32:$F$32</c:f>
              <c:numCache>
                <c:formatCode>0%</c:formatCode>
                <c:ptCount val="4"/>
                <c:pt idx="0">
                  <c:v>0.53086405873193432</c:v>
                </c:pt>
                <c:pt idx="1">
                  <c:v>0.48373095157329582</c:v>
                </c:pt>
                <c:pt idx="2">
                  <c:v>0.3921824761755181</c:v>
                </c:pt>
                <c:pt idx="3">
                  <c:v>0.4083382647371428</c:v>
                </c:pt>
              </c:numCache>
            </c:numRef>
          </c:val>
          <c:smooth val="0"/>
          <c:extLst>
            <c:ext xmlns:c16="http://schemas.microsoft.com/office/drawing/2014/chart" uri="{C3380CC4-5D6E-409C-BE32-E72D297353CC}">
              <c16:uniqueId val="{0000000C-AE08-4349-978A-E24B2D94CCFE}"/>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38000000000000006"/>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32143959177634518"/>
          <c:w val="0.21945612468544529"/>
          <c:h val="0.3323097114095198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28. Labor Force Participation Rate: White U.S.-Born</a:t>
            </a:r>
          </a:p>
        </c:rich>
      </c:tx>
      <c:overlay val="1"/>
    </c:title>
    <c:autoTitleDeleted val="0"/>
    <c:plotArea>
      <c:layout>
        <c:manualLayout>
          <c:layoutTarget val="inner"/>
          <c:xMode val="edge"/>
          <c:yMode val="edge"/>
          <c:x val="3.1205673758865248E-2"/>
          <c:y val="8.5332620401038561E-2"/>
          <c:w val="0.70374378734573073"/>
          <c:h val="0.80215563000794265"/>
        </c:manualLayout>
      </c:layout>
      <c:lineChart>
        <c:grouping val="standard"/>
        <c:varyColors val="0"/>
        <c:ser>
          <c:idx val="3"/>
          <c:order val="0"/>
          <c:tx>
            <c:strRef>
              <c:f>'Figures 21-28, Women 25-54'!$H$35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7DB-43E7-A155-C5AD53311482}"/>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A7DB-43E7-A155-C5AD53311482}"/>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25-54'!$I$35:$L$35</c:f>
              <c:numCache>
                <c:formatCode>0%</c:formatCode>
                <c:ptCount val="4"/>
                <c:pt idx="0">
                  <c:v>0.84623333428144532</c:v>
                </c:pt>
                <c:pt idx="1">
                  <c:v>0.83056951003982449</c:v>
                </c:pt>
                <c:pt idx="2">
                  <c:v>0.86565586605801259</c:v>
                </c:pt>
                <c:pt idx="3">
                  <c:v>0.86666943852321621</c:v>
                </c:pt>
              </c:numCache>
            </c:numRef>
          </c:val>
          <c:smooth val="0"/>
          <c:extLst>
            <c:ext xmlns:c16="http://schemas.microsoft.com/office/drawing/2014/chart" uri="{C3380CC4-5D6E-409C-BE32-E72D297353CC}">
              <c16:uniqueId val="{00000002-A7DB-43E7-A155-C5AD53311482}"/>
            </c:ext>
          </c:extLst>
        </c:ser>
        <c:ser>
          <c:idx val="2"/>
          <c:order val="1"/>
          <c:tx>
            <c:strRef>
              <c:f>'Figures 21-28, Women 25-54'!$H$34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9841894876847199E-2"/>
                  <c:y val="9.6220156973497988E-3"/>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DB-43E7-A155-C5AD53311482}"/>
                </c:ext>
              </c:extLst>
            </c:dLbl>
            <c:dLbl>
              <c:idx val="1"/>
              <c:layout>
                <c:manualLayout>
                  <c:x val="-4.687505460495818E-2"/>
                  <c:y val="2.352413166507946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DB-43E7-A155-C5AD53311482}"/>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DB-43E7-A155-C5AD53311482}"/>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25-54'!$I$34:$L$34</c:f>
              <c:numCache>
                <c:formatCode>0%</c:formatCode>
                <c:ptCount val="4"/>
                <c:pt idx="0">
                  <c:v>0.81537785273626862</c:v>
                </c:pt>
                <c:pt idx="1">
                  <c:v>0.79169788048559364</c:v>
                </c:pt>
                <c:pt idx="2">
                  <c:v>0.77225054140289628</c:v>
                </c:pt>
                <c:pt idx="3">
                  <c:v>0.77093725497307763</c:v>
                </c:pt>
              </c:numCache>
            </c:numRef>
          </c:val>
          <c:smooth val="0"/>
          <c:extLst>
            <c:ext xmlns:c16="http://schemas.microsoft.com/office/drawing/2014/chart" uri="{C3380CC4-5D6E-409C-BE32-E72D297353CC}">
              <c16:uniqueId val="{00000006-A7DB-43E7-A155-C5AD53311482}"/>
            </c:ext>
          </c:extLst>
        </c:ser>
        <c:ser>
          <c:idx val="1"/>
          <c:order val="2"/>
          <c:tx>
            <c:strRef>
              <c:f>'Figures 21-28, Women 25-54'!$H$33</c:f>
              <c:strCache>
                <c:ptCount val="1"/>
                <c:pt idx="0">
                  <c:v>HS only</c:v>
                </c:pt>
              </c:strCache>
            </c:strRef>
          </c:tx>
          <c:marker>
            <c:symbol val="circle"/>
            <c:size val="5"/>
            <c:spPr>
              <a:solidFill>
                <a:schemeClr val="bg1"/>
              </a:solidFill>
            </c:spPr>
          </c:marker>
          <c:dLbls>
            <c:dLbl>
              <c:idx val="0"/>
              <c:layout>
                <c:manualLayout>
                  <c:x val="-2.5462668816039986E-17"/>
                  <c:y val="5.0925925925925923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DB-43E7-A155-C5AD53311482}"/>
                </c:ext>
              </c:extLst>
            </c:dLbl>
            <c:dLbl>
              <c:idx val="1"/>
              <c:layout>
                <c:manualLayout>
                  <c:x val="0"/>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DB-43E7-A155-C5AD53311482}"/>
                </c:ext>
              </c:extLst>
            </c:dLbl>
            <c:dLbl>
              <c:idx val="2"/>
              <c:layout>
                <c:manualLayout>
                  <c:x val="2.7777777777777779E-3"/>
                  <c:y val="2.7777777777777776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DB-43E7-A155-C5AD53311482}"/>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25-54'!$I$33:$L$33</c:f>
              <c:numCache>
                <c:formatCode>0%</c:formatCode>
                <c:ptCount val="4"/>
                <c:pt idx="0">
                  <c:v>0.77141040309232367</c:v>
                </c:pt>
                <c:pt idx="1">
                  <c:v>0.7440377153167852</c:v>
                </c:pt>
                <c:pt idx="2">
                  <c:v>0.68822445521452924</c:v>
                </c:pt>
                <c:pt idx="3">
                  <c:v>0.68602421414840475</c:v>
                </c:pt>
              </c:numCache>
            </c:numRef>
          </c:val>
          <c:smooth val="0"/>
          <c:extLst>
            <c:ext xmlns:c16="http://schemas.microsoft.com/office/drawing/2014/chart" uri="{C3380CC4-5D6E-409C-BE32-E72D297353CC}">
              <c16:uniqueId val="{0000000A-A7DB-43E7-A155-C5AD53311482}"/>
            </c:ext>
          </c:extLst>
        </c:ser>
        <c:ser>
          <c:idx val="0"/>
          <c:order val="3"/>
          <c:tx>
            <c:strRef>
              <c:f>'Figures 21-28, Women 25-54'!$H$32</c:f>
              <c:strCache>
                <c:ptCount val="1"/>
                <c:pt idx="0">
                  <c:v>&lt; HS</c:v>
                </c:pt>
              </c:strCache>
            </c:strRef>
          </c:tx>
          <c:spPr>
            <a:ln>
              <a:solidFill>
                <a:srgbClr val="0070C0"/>
              </a:solidFill>
            </a:ln>
          </c:spPr>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21-28, Women 25-54'!$I$31:$L$31</c:f>
              <c:strCache>
                <c:ptCount val="4"/>
                <c:pt idx="0">
                  <c:v>Q1 2000</c:v>
                </c:pt>
                <c:pt idx="1">
                  <c:v>Q1 2007</c:v>
                </c:pt>
                <c:pt idx="2">
                  <c:v>Q1 2019</c:v>
                </c:pt>
                <c:pt idx="3">
                  <c:v>Q1 2022</c:v>
                </c:pt>
              </c:strCache>
            </c:strRef>
          </c:cat>
          <c:val>
            <c:numRef>
              <c:f>'Figures 21-28, Women 25-54'!$I$32:$L$32</c:f>
              <c:numCache>
                <c:formatCode>0%</c:formatCode>
                <c:ptCount val="4"/>
                <c:pt idx="0">
                  <c:v>0.57536637192019924</c:v>
                </c:pt>
                <c:pt idx="1">
                  <c:v>0.53119413186013076</c:v>
                </c:pt>
                <c:pt idx="2">
                  <c:v>0.42926995352239722</c:v>
                </c:pt>
                <c:pt idx="3">
                  <c:v>0.44274109475710594</c:v>
                </c:pt>
              </c:numCache>
            </c:numRef>
          </c:val>
          <c:smooth val="0"/>
          <c:extLst>
            <c:ext xmlns:c16="http://schemas.microsoft.com/office/drawing/2014/chart" uri="{C3380CC4-5D6E-409C-BE32-E72D297353CC}">
              <c16:uniqueId val="{0000000B-A7DB-43E7-A155-C5AD53311482}"/>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32454512399253943"/>
          <c:w val="0.21945611610915861"/>
          <c:h val="0.3323097114078417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29. Employment Rate: All U.S.-Born</a:t>
            </a:r>
          </a:p>
        </c:rich>
      </c:tx>
      <c:overlay val="1"/>
    </c:title>
    <c:autoTitleDeleted val="0"/>
    <c:plotArea>
      <c:layout>
        <c:manualLayout>
          <c:layoutTarget val="inner"/>
          <c:xMode val="edge"/>
          <c:yMode val="edge"/>
          <c:x val="3.4658739086185657E-2"/>
          <c:y val="0.11915318277523002"/>
          <c:w val="0.82230744888307117"/>
          <c:h val="0.75408343187870752"/>
        </c:manualLayout>
      </c:layout>
      <c:lineChart>
        <c:grouping val="standard"/>
        <c:varyColors val="0"/>
        <c:ser>
          <c:idx val="0"/>
          <c:order val="0"/>
          <c:tx>
            <c:strRef>
              <c:f>'Figures 29-36, All 25-54 '!$B$9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7BE3-478D-BBA9-8EA0E6A3CC4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7BE3-478D-BBA9-8EA0E6A3CC4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'!$C$8:$F$8</c:f>
              <c:strCache>
                <c:ptCount val="4"/>
                <c:pt idx="0">
                  <c:v>Q1 2000</c:v>
                </c:pt>
                <c:pt idx="1">
                  <c:v>Q1 2007</c:v>
                </c:pt>
                <c:pt idx="2">
                  <c:v>Q1 2019</c:v>
                </c:pt>
                <c:pt idx="3">
                  <c:v>Q1 2022</c:v>
                </c:pt>
              </c:strCache>
            </c:strRef>
          </c:cat>
          <c:val>
            <c:numRef>
              <c:f>'Figures 29-36, All 25-54 '!$C$9:$F$9</c:f>
              <c:numCache>
                <c:formatCode>0%</c:formatCode>
                <c:ptCount val="4"/>
                <c:pt idx="0">
                  <c:v>0.89376050522922323</c:v>
                </c:pt>
                <c:pt idx="1">
                  <c:v>0.88063132764626273</c:v>
                </c:pt>
                <c:pt idx="2">
                  <c:v>0.88677922675100496</c:v>
                </c:pt>
                <c:pt idx="3">
                  <c:v>0.8852359456668305</c:v>
                </c:pt>
              </c:numCache>
            </c:numRef>
          </c:val>
          <c:smooth val="0"/>
          <c:extLst>
            <c:ext xmlns:c16="http://schemas.microsoft.com/office/drawing/2014/chart" uri="{C3380CC4-5D6E-409C-BE32-E72D297353CC}">
              <c16:uniqueId val="{0000000B-7BE3-478D-BBA9-8EA0E6A3CC43}"/>
            </c:ext>
          </c:extLst>
        </c:ser>
        <c:ser>
          <c:idx val="1"/>
          <c:order val="1"/>
          <c:tx>
            <c:strRef>
              <c:f>'Figures 29-36, All 25-54 '!$B$10</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BE3-478D-BBA9-8EA0E6A3CC43}"/>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BE3-478D-BBA9-8EA0E6A3CC4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'!$C$8:$F$8</c:f>
              <c:strCache>
                <c:ptCount val="4"/>
                <c:pt idx="0">
                  <c:v>Q1 2000</c:v>
                </c:pt>
                <c:pt idx="1">
                  <c:v>Q1 2007</c:v>
                </c:pt>
                <c:pt idx="2">
                  <c:v>Q1 2019</c:v>
                </c:pt>
                <c:pt idx="3">
                  <c:v>Q1 2022</c:v>
                </c:pt>
              </c:strCache>
            </c:strRef>
          </c:cat>
          <c:val>
            <c:numRef>
              <c:f>'Figures 29-36, All 25-54 '!$C$10:$F$10</c:f>
              <c:numCache>
                <c:formatCode>0%</c:formatCode>
                <c:ptCount val="4"/>
                <c:pt idx="0">
                  <c:v>0.79521735269296256</c:v>
                </c:pt>
                <c:pt idx="1">
                  <c:v>0.76993283539349233</c:v>
                </c:pt>
                <c:pt idx="2">
                  <c:v>0.75061663920817256</c:v>
                </c:pt>
                <c:pt idx="3">
                  <c:v>0.73945013104777879</c:v>
                </c:pt>
              </c:numCache>
            </c:numRef>
          </c:val>
          <c:smooth val="0"/>
          <c:extLst>
            <c:ext xmlns:c16="http://schemas.microsoft.com/office/drawing/2014/chart" uri="{C3380CC4-5D6E-409C-BE32-E72D297353CC}">
              <c16:uniqueId val="{00000008-7BE3-478D-BBA9-8EA0E6A3CC43}"/>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3483091835408676"/>
          <c:y val="0.44545201081675134"/>
          <c:w val="0.20995572118370698"/>
          <c:h val="0.1928623826319447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3</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Immigrants and the U.S.-Born (Men Ages 25 to 54) Without a Bachelor's Degree,</a:t>
            </a:r>
            <a:endParaRPr lang="en-US"/>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2000 to 2022</a:t>
            </a:r>
          </a:p>
        </c:rich>
      </c:tx>
      <c:layout>
        <c:manualLayout>
          <c:xMode val="edge"/>
          <c:yMode val="edge"/>
          <c:x val="0.12979217011042099"/>
          <c:y val="0"/>
        </c:manualLayout>
      </c:layout>
      <c:overlay val="1"/>
    </c:title>
    <c:autoTitleDeleted val="0"/>
    <c:plotArea>
      <c:layout>
        <c:manualLayout>
          <c:layoutTarget val="inner"/>
          <c:xMode val="edge"/>
          <c:yMode val="edge"/>
          <c:x val="6.6370926711084188E-2"/>
          <c:y val="0.21725232640836406"/>
          <c:w val="0.91128891580860094"/>
          <c:h val="0.71647017221315545"/>
        </c:manualLayout>
      </c:layout>
      <c:lineChart>
        <c:grouping val="standard"/>
        <c:varyColors val="0"/>
        <c:ser>
          <c:idx val="0"/>
          <c:order val="0"/>
          <c:tx>
            <c:strRef>
              <c:f>'Fig 3'!$C$2</c:f>
              <c:strCache>
                <c:ptCount val="1"/>
                <c:pt idx="0">
                  <c:v>Native</c:v>
                </c:pt>
              </c:strCache>
            </c:strRef>
          </c:tx>
          <c:spPr>
            <a:ln w="63500">
              <a:solidFill>
                <a:schemeClr val="accent1"/>
              </a:solidFill>
            </a:ln>
          </c:spPr>
          <c:marker>
            <c:symbol val="circle"/>
            <c:size val="6"/>
            <c:spPr>
              <a:solidFill>
                <a:schemeClr val="bg1"/>
              </a:solidFill>
              <a:ln>
                <a:solidFill>
                  <a:schemeClr val="tx2"/>
                </a:solidFill>
              </a:ln>
            </c:spPr>
          </c:marker>
          <c:dLbls>
            <c:dLbl>
              <c:idx val="0"/>
              <c:layout>
                <c:manualLayout>
                  <c:x val="-6.3908040809637412E-2"/>
                  <c:y val="3.8657786813308545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5B-4775-BE4E-062AB11D1528}"/>
                </c:ext>
              </c:extLst>
            </c:dLbl>
            <c:dLbl>
              <c:idx val="7"/>
              <c:layout>
                <c:manualLayout>
                  <c:x val="-5.5346531099394733E-2"/>
                  <c:y val="-3.764862273599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0A-4E9C-8092-A4DFA07E1C64}"/>
                </c:ext>
              </c:extLst>
            </c:dLbl>
            <c:dLbl>
              <c:idx val="19"/>
              <c:layout>
                <c:manualLayout>
                  <c:x val="-3.7868679173270081E-2"/>
                  <c:y val="-3.5667116276203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0A-4E9C-8092-A4DFA07E1C64}"/>
                </c:ext>
              </c:extLst>
            </c:dLbl>
            <c:dLbl>
              <c:idx val="22"/>
              <c:layout>
                <c:manualLayout>
                  <c:x val="-1.14896193086E-16"/>
                  <c:y val="9.415534800258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5B-4775-BE4E-062AB11D1528}"/>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3'!$B$3:$B$25</c:f>
              <c:strCache>
                <c:ptCount val="23"/>
                <c:pt idx="0">
                  <c:v>Q1 2000</c:v>
                </c:pt>
                <c:pt idx="1">
                  <c:v>Q1 2001</c:v>
                </c:pt>
                <c:pt idx="2">
                  <c:v>Q1 2002</c:v>
                </c:pt>
                <c:pt idx="3">
                  <c:v>Q1 2003</c:v>
                </c:pt>
                <c:pt idx="4">
                  <c:v>Q1 2004</c:v>
                </c:pt>
                <c:pt idx="5">
                  <c:v>Q1 2005</c:v>
                </c:pt>
                <c:pt idx="6">
                  <c:v>Q1 2006</c:v>
                </c:pt>
                <c:pt idx="7">
                  <c:v>Q1 2007</c:v>
                </c:pt>
                <c:pt idx="8">
                  <c:v>Q1 2008</c:v>
                </c:pt>
                <c:pt idx="9">
                  <c:v>Q1 2009</c:v>
                </c:pt>
                <c:pt idx="10">
                  <c:v>Q1 2010</c:v>
                </c:pt>
                <c:pt idx="11">
                  <c:v>Q1 2011</c:v>
                </c:pt>
                <c:pt idx="12">
                  <c:v>Q1 2012</c:v>
                </c:pt>
                <c:pt idx="13">
                  <c:v>Q1 2013</c:v>
                </c:pt>
                <c:pt idx="14">
                  <c:v>Q1 2014</c:v>
                </c:pt>
                <c:pt idx="15">
                  <c:v>Q1 2015</c:v>
                </c:pt>
                <c:pt idx="16">
                  <c:v>Q1 2016</c:v>
                </c:pt>
                <c:pt idx="17">
                  <c:v>Q1 2017</c:v>
                </c:pt>
                <c:pt idx="18">
                  <c:v>Q1 2018</c:v>
                </c:pt>
                <c:pt idx="19">
                  <c:v>Q1 2019</c:v>
                </c:pt>
                <c:pt idx="20">
                  <c:v>Q1 2020</c:v>
                </c:pt>
                <c:pt idx="21">
                  <c:v>Q1 2021</c:v>
                </c:pt>
                <c:pt idx="22">
                  <c:v>Q1 2022</c:v>
                </c:pt>
              </c:strCache>
            </c:strRef>
          </c:cat>
          <c:val>
            <c:numRef>
              <c:f>'Fig 3'!$C$3:$C$25</c:f>
              <c:numCache>
                <c:formatCode>0.0%</c:formatCode>
                <c:ptCount val="23"/>
                <c:pt idx="0">
                  <c:v>0.89444592333969686</c:v>
                </c:pt>
                <c:pt idx="1">
                  <c:v>0.88959009480421725</c:v>
                </c:pt>
                <c:pt idx="2">
                  <c:v>0.88931356280909246</c:v>
                </c:pt>
                <c:pt idx="3">
                  <c:v>0.87841911724558752</c:v>
                </c:pt>
                <c:pt idx="4">
                  <c:v>0.87688723987321926</c:v>
                </c:pt>
                <c:pt idx="5">
                  <c:v>0.8737545776127198</c:v>
                </c:pt>
                <c:pt idx="6">
                  <c:v>0.87287849032228093</c:v>
                </c:pt>
                <c:pt idx="7">
                  <c:v>0.87935344873902832</c:v>
                </c:pt>
                <c:pt idx="8">
                  <c:v>0.87518692273355581</c:v>
                </c:pt>
                <c:pt idx="9">
                  <c:v>0.86612244136890926</c:v>
                </c:pt>
                <c:pt idx="10">
                  <c:v>0.86164977912803631</c:v>
                </c:pt>
                <c:pt idx="11">
                  <c:v>0.84827883326750897</c:v>
                </c:pt>
                <c:pt idx="12">
                  <c:v>0.84748984543040307</c:v>
                </c:pt>
                <c:pt idx="13">
                  <c:v>0.84141412318257236</c:v>
                </c:pt>
                <c:pt idx="14">
                  <c:v>0.83628694837040096</c:v>
                </c:pt>
                <c:pt idx="15">
                  <c:v>0.84030756551365304</c:v>
                </c:pt>
                <c:pt idx="16">
                  <c:v>0.8419419918315828</c:v>
                </c:pt>
                <c:pt idx="17">
                  <c:v>0.84109225564917323</c:v>
                </c:pt>
                <c:pt idx="18">
                  <c:v>0.8497480247159972</c:v>
                </c:pt>
                <c:pt idx="19">
                  <c:v>0.85180191543571904</c:v>
                </c:pt>
                <c:pt idx="20">
                  <c:v>0.8469956540261333</c:v>
                </c:pt>
                <c:pt idx="21">
                  <c:v>0.82304295236400649</c:v>
                </c:pt>
                <c:pt idx="22">
                  <c:v>0.83664162273378428</c:v>
                </c:pt>
              </c:numCache>
            </c:numRef>
          </c:val>
          <c:smooth val="0"/>
          <c:extLst>
            <c:ext xmlns:c16="http://schemas.microsoft.com/office/drawing/2014/chart" uri="{C3380CC4-5D6E-409C-BE32-E72D297353CC}">
              <c16:uniqueId val="{00000002-A75B-4775-BE4E-062AB11D1528}"/>
            </c:ext>
          </c:extLst>
        </c:ser>
        <c:ser>
          <c:idx val="1"/>
          <c:order val="1"/>
          <c:tx>
            <c:strRef>
              <c:f>'Fig 3'!$D$2</c:f>
              <c:strCache>
                <c:ptCount val="1"/>
                <c:pt idx="0">
                  <c:v>Immigrant</c:v>
                </c:pt>
              </c:strCache>
            </c:strRef>
          </c:tx>
          <c:spPr>
            <a:ln w="66675" cmpd="sng">
              <a:solidFill>
                <a:srgbClr val="00B050"/>
              </a:solidFill>
              <a:prstDash val="solid"/>
            </a:ln>
          </c:spPr>
          <c:marker>
            <c:symbol val="circle"/>
            <c:size val="6"/>
            <c:spPr>
              <a:solidFill>
                <a:schemeClr val="bg1"/>
              </a:solidFill>
              <a:ln>
                <a:solidFill>
                  <a:srgbClr val="00B050"/>
                </a:solidFill>
              </a:ln>
            </c:spPr>
          </c:marker>
          <c:dLbls>
            <c:dLbl>
              <c:idx val="0"/>
              <c:layout>
                <c:manualLayout>
                  <c:x val="-5.9887676130357718E-2"/>
                  <c:y val="-3.4639853399726798E-2"/>
                </c:manualLayout>
              </c:layout>
              <c:spPr>
                <a:solidFill>
                  <a:schemeClr val="bg1"/>
                </a:solid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B-4775-BE4E-062AB11D1528}"/>
                </c:ext>
              </c:extLst>
            </c:dLbl>
            <c:dLbl>
              <c:idx val="7"/>
              <c:layout>
                <c:manualLayout>
                  <c:x val="-5.6803018759905122E-2"/>
                  <c:y val="-3.9630129195781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0A-4E9C-8092-A4DFA07E1C64}"/>
                </c:ext>
              </c:extLst>
            </c:dLbl>
            <c:dLbl>
              <c:idx val="19"/>
              <c:layout>
                <c:manualLayout>
                  <c:x val="-3.932516683378047E-2"/>
                  <c:y val="-3.76486227359923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0A-4E9C-8092-A4DFA07E1C64}"/>
                </c:ext>
              </c:extLst>
            </c:dLbl>
            <c:dLbl>
              <c:idx val="22"/>
              <c:layout>
                <c:manualLayout>
                  <c:x val="-7.8339218438609314E-3"/>
                  <c:y val="-5.7646131430153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5B-4775-BE4E-062AB11D1528}"/>
                </c:ext>
              </c:extLst>
            </c:dLbl>
            <c:spPr>
              <a:solidFill>
                <a:schemeClr val="bg1"/>
              </a:solid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3'!$B$3:$B$25</c:f>
              <c:strCache>
                <c:ptCount val="23"/>
                <c:pt idx="0">
                  <c:v>Q1 2000</c:v>
                </c:pt>
                <c:pt idx="1">
                  <c:v>Q1 2001</c:v>
                </c:pt>
                <c:pt idx="2">
                  <c:v>Q1 2002</c:v>
                </c:pt>
                <c:pt idx="3">
                  <c:v>Q1 2003</c:v>
                </c:pt>
                <c:pt idx="4">
                  <c:v>Q1 2004</c:v>
                </c:pt>
                <c:pt idx="5">
                  <c:v>Q1 2005</c:v>
                </c:pt>
                <c:pt idx="6">
                  <c:v>Q1 2006</c:v>
                </c:pt>
                <c:pt idx="7">
                  <c:v>Q1 2007</c:v>
                </c:pt>
                <c:pt idx="8">
                  <c:v>Q1 2008</c:v>
                </c:pt>
                <c:pt idx="9">
                  <c:v>Q1 2009</c:v>
                </c:pt>
                <c:pt idx="10">
                  <c:v>Q1 2010</c:v>
                </c:pt>
                <c:pt idx="11">
                  <c:v>Q1 2011</c:v>
                </c:pt>
                <c:pt idx="12">
                  <c:v>Q1 2012</c:v>
                </c:pt>
                <c:pt idx="13">
                  <c:v>Q1 2013</c:v>
                </c:pt>
                <c:pt idx="14">
                  <c:v>Q1 2014</c:v>
                </c:pt>
                <c:pt idx="15">
                  <c:v>Q1 2015</c:v>
                </c:pt>
                <c:pt idx="16">
                  <c:v>Q1 2016</c:v>
                </c:pt>
                <c:pt idx="17">
                  <c:v>Q1 2017</c:v>
                </c:pt>
                <c:pt idx="18">
                  <c:v>Q1 2018</c:v>
                </c:pt>
                <c:pt idx="19">
                  <c:v>Q1 2019</c:v>
                </c:pt>
                <c:pt idx="20">
                  <c:v>Q1 2020</c:v>
                </c:pt>
                <c:pt idx="21">
                  <c:v>Q1 2021</c:v>
                </c:pt>
                <c:pt idx="22">
                  <c:v>Q1 2022</c:v>
                </c:pt>
              </c:strCache>
            </c:strRef>
          </c:cat>
          <c:val>
            <c:numRef>
              <c:f>'Fig 3'!$D$3:$D$25</c:f>
              <c:numCache>
                <c:formatCode>0.0%</c:formatCode>
                <c:ptCount val="23"/>
                <c:pt idx="0">
                  <c:v>0.91906651972288189</c:v>
                </c:pt>
                <c:pt idx="1">
                  <c:v>0.92075357393116819</c:v>
                </c:pt>
                <c:pt idx="2">
                  <c:v>0.91470086762122449</c:v>
                </c:pt>
                <c:pt idx="3">
                  <c:v>0.90815334181689278</c:v>
                </c:pt>
                <c:pt idx="4">
                  <c:v>0.91976263136480307</c:v>
                </c:pt>
                <c:pt idx="5">
                  <c:v>0.92597723017324862</c:v>
                </c:pt>
                <c:pt idx="6">
                  <c:v>0.92940475910679865</c:v>
                </c:pt>
                <c:pt idx="7">
                  <c:v>0.92796882975599471</c:v>
                </c:pt>
                <c:pt idx="8">
                  <c:v>0.92407208308416411</c:v>
                </c:pt>
                <c:pt idx="9">
                  <c:v>0.92228780347535133</c:v>
                </c:pt>
                <c:pt idx="10">
                  <c:v>0.91692118125293731</c:v>
                </c:pt>
                <c:pt idx="11">
                  <c:v>0.91544242212939475</c:v>
                </c:pt>
                <c:pt idx="12">
                  <c:v>0.91643035645572557</c:v>
                </c:pt>
                <c:pt idx="13">
                  <c:v>0.90836950458055687</c:v>
                </c:pt>
                <c:pt idx="14">
                  <c:v>0.91808465679169093</c:v>
                </c:pt>
                <c:pt idx="15">
                  <c:v>0.91377740839872301</c:v>
                </c:pt>
                <c:pt idx="16">
                  <c:v>0.9101069544517264</c:v>
                </c:pt>
                <c:pt idx="17">
                  <c:v>0.92290120280180743</c:v>
                </c:pt>
                <c:pt idx="18">
                  <c:v>0.9106914550493983</c:v>
                </c:pt>
                <c:pt idx="19">
                  <c:v>0.91394541694079412</c:v>
                </c:pt>
                <c:pt idx="20">
                  <c:v>0.90737758074629471</c:v>
                </c:pt>
                <c:pt idx="21">
                  <c:v>0.90404356943415043</c:v>
                </c:pt>
                <c:pt idx="22">
                  <c:v>0.90913203776420193</c:v>
                </c:pt>
              </c:numCache>
            </c:numRef>
          </c:val>
          <c:smooth val="0"/>
          <c:extLst>
            <c:ext xmlns:c16="http://schemas.microsoft.com/office/drawing/2014/chart" uri="{C3380CC4-5D6E-409C-BE32-E72D297353CC}">
              <c16:uniqueId val="{00000005-A75B-4775-BE4E-062AB11D1528}"/>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in val="0.8"/>
        </c:scaling>
        <c:delete val="1"/>
        <c:axPos val="l"/>
        <c:numFmt formatCode="0%" sourceLinked="0"/>
        <c:majorTickMark val="out"/>
        <c:minorTickMark val="none"/>
        <c:tickLblPos val="nextTo"/>
        <c:crossAx val="81592352"/>
        <c:crosses val="autoZero"/>
        <c:crossBetween val="between"/>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30 Employment Rate: Black U.S.-Born</a:t>
            </a:r>
          </a:p>
        </c:rich>
      </c:tx>
      <c:overlay val="1"/>
    </c:title>
    <c:autoTitleDeleted val="0"/>
    <c:plotArea>
      <c:layout>
        <c:manualLayout>
          <c:layoutTarget val="inner"/>
          <c:xMode val="edge"/>
          <c:yMode val="edge"/>
          <c:x val="2.1813224267211998E-2"/>
          <c:y val="0.12743360463919268"/>
          <c:w val="0.83428735042068458"/>
          <c:h val="0.75432852450170251"/>
        </c:manualLayout>
      </c:layout>
      <c:lineChart>
        <c:grouping val="standard"/>
        <c:varyColors val="0"/>
        <c:ser>
          <c:idx val="0"/>
          <c:order val="0"/>
          <c:tx>
            <c:strRef>
              <c:f>'Figures 29-36, All 25-54 '!$B$14</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7C9E-4278-B8D6-2D8D92BFEF7F}"/>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7C9E-4278-B8D6-2D8D92BFEF7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'!$C$8:$F$8</c:f>
              <c:strCache>
                <c:ptCount val="4"/>
                <c:pt idx="0">
                  <c:v>Q1 2000</c:v>
                </c:pt>
                <c:pt idx="1">
                  <c:v>Q1 2007</c:v>
                </c:pt>
                <c:pt idx="2">
                  <c:v>Q1 2019</c:v>
                </c:pt>
                <c:pt idx="3">
                  <c:v>Q1 2022</c:v>
                </c:pt>
              </c:strCache>
            </c:strRef>
          </c:cat>
          <c:val>
            <c:numRef>
              <c:f>'Figures 29-36, All 25-54 '!$C$14:$F$14</c:f>
              <c:numCache>
                <c:formatCode>0%</c:formatCode>
                <c:ptCount val="4"/>
                <c:pt idx="0">
                  <c:v>0.90839272525424875</c:v>
                </c:pt>
                <c:pt idx="1">
                  <c:v>0.89825302176826272</c:v>
                </c:pt>
                <c:pt idx="2">
                  <c:v>0.87302945684089406</c:v>
                </c:pt>
                <c:pt idx="3">
                  <c:v>0.88581028521217819</c:v>
                </c:pt>
              </c:numCache>
            </c:numRef>
          </c:val>
          <c:smooth val="0"/>
          <c:extLst>
            <c:ext xmlns:c16="http://schemas.microsoft.com/office/drawing/2014/chart" uri="{C3380CC4-5D6E-409C-BE32-E72D297353CC}">
              <c16:uniqueId val="{0000000B-7C9E-4278-B8D6-2D8D92BFEF7F}"/>
            </c:ext>
          </c:extLst>
        </c:ser>
        <c:ser>
          <c:idx val="1"/>
          <c:order val="1"/>
          <c:tx>
            <c:strRef>
              <c:f>'Figures 29-36, All 25-54 '!$B$15</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C9E-4278-B8D6-2D8D92BFEF7F}"/>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C9E-4278-B8D6-2D8D92BFEF7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'!$C$8:$F$8</c:f>
              <c:strCache>
                <c:ptCount val="4"/>
                <c:pt idx="0">
                  <c:v>Q1 2000</c:v>
                </c:pt>
                <c:pt idx="1">
                  <c:v>Q1 2007</c:v>
                </c:pt>
                <c:pt idx="2">
                  <c:v>Q1 2019</c:v>
                </c:pt>
                <c:pt idx="3">
                  <c:v>Q1 2022</c:v>
                </c:pt>
              </c:strCache>
            </c:strRef>
          </c:cat>
          <c:val>
            <c:numRef>
              <c:f>'Figures 29-36, All 25-54 '!$C$15:$F$15</c:f>
              <c:numCache>
                <c:formatCode>0%</c:formatCode>
                <c:ptCount val="4"/>
                <c:pt idx="0">
                  <c:v>0.7395764326598917</c:v>
                </c:pt>
                <c:pt idx="1">
                  <c:v>0.70602627320671973</c:v>
                </c:pt>
                <c:pt idx="2">
                  <c:v>0.70225457002073632</c:v>
                </c:pt>
                <c:pt idx="3">
                  <c:v>0.69120848079512975</c:v>
                </c:pt>
              </c:numCache>
            </c:numRef>
          </c:val>
          <c:smooth val="0"/>
          <c:extLst>
            <c:ext xmlns:c16="http://schemas.microsoft.com/office/drawing/2014/chart" uri="{C3380CC4-5D6E-409C-BE32-E72D297353CC}">
              <c16:uniqueId val="{00000008-7C9E-4278-B8D6-2D8D92BFEF7F}"/>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1"/>
        <c:axPos val="l"/>
        <c:numFmt formatCode="0%" sourceLinked="1"/>
        <c:majorTickMark val="out"/>
        <c:minorTickMark val="none"/>
        <c:tickLblPos val="nextTo"/>
        <c:crossAx val="81599840"/>
        <c:crosses val="autoZero"/>
        <c:crossBetween val="between"/>
        <c:majorUnit val="0.1"/>
      </c:valAx>
    </c:plotArea>
    <c:legend>
      <c:legendPos val="r"/>
      <c:layout>
        <c:manualLayout>
          <c:xMode val="edge"/>
          <c:yMode val="edge"/>
          <c:x val="0.76184816472788308"/>
          <c:y val="0.32733859105398938"/>
          <c:w val="0.21537837390662595"/>
          <c:h val="0.2628949556628449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31. Employment Rate: Hispanic U.S.-Born</a:t>
            </a:r>
          </a:p>
        </c:rich>
      </c:tx>
      <c:overlay val="1"/>
    </c:title>
    <c:autoTitleDeleted val="0"/>
    <c:plotArea>
      <c:layout>
        <c:manualLayout>
          <c:layoutTarget val="inner"/>
          <c:xMode val="edge"/>
          <c:yMode val="edge"/>
          <c:x val="5.4274302668688157E-2"/>
          <c:y val="0.1693483617742903"/>
          <c:w val="0.79918129475163746"/>
          <c:h val="0.70134960861700446"/>
        </c:manualLayout>
      </c:layout>
      <c:lineChart>
        <c:grouping val="standard"/>
        <c:varyColors val="0"/>
        <c:ser>
          <c:idx val="0"/>
          <c:order val="0"/>
          <c:tx>
            <c:strRef>
              <c:f>'Figures 29-36, All 25-54 '!$B$20</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BFC0-49E5-B162-CFBF558EF895}"/>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BFC0-49E5-B162-CFBF558EF89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'!$C$25:$F$25</c:f>
              <c:strCache>
                <c:ptCount val="4"/>
                <c:pt idx="0">
                  <c:v>Q1 2000</c:v>
                </c:pt>
                <c:pt idx="1">
                  <c:v>Q1 2007</c:v>
                </c:pt>
                <c:pt idx="2">
                  <c:v>Q1 2019</c:v>
                </c:pt>
                <c:pt idx="3">
                  <c:v>Q1 2022</c:v>
                </c:pt>
              </c:strCache>
            </c:strRef>
          </c:cat>
          <c:val>
            <c:numRef>
              <c:f>'Figures 29-36, All 25-54 '!$C$20:$F$20</c:f>
              <c:numCache>
                <c:formatCode>0%</c:formatCode>
                <c:ptCount val="4"/>
                <c:pt idx="0">
                  <c:v>0.88896216723527899</c:v>
                </c:pt>
                <c:pt idx="1">
                  <c:v>0.88524737188143809</c:v>
                </c:pt>
                <c:pt idx="2">
                  <c:v>0.88017330870655519</c:v>
                </c:pt>
                <c:pt idx="3">
                  <c:v>0.89232174710646373</c:v>
                </c:pt>
              </c:numCache>
            </c:numRef>
          </c:val>
          <c:smooth val="0"/>
          <c:extLst>
            <c:ext xmlns:c16="http://schemas.microsoft.com/office/drawing/2014/chart" uri="{C3380CC4-5D6E-409C-BE32-E72D297353CC}">
              <c16:uniqueId val="{0000000B-BFC0-49E5-B162-CFBF558EF895}"/>
            </c:ext>
          </c:extLst>
        </c:ser>
        <c:ser>
          <c:idx val="1"/>
          <c:order val="1"/>
          <c:tx>
            <c:strRef>
              <c:f>'Figures 29-36, All 25-54 '!$B$21</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BFC0-49E5-B162-CFBF558EF895}"/>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BFC0-49E5-B162-CFBF558EF89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'!$C$25:$F$25</c:f>
              <c:strCache>
                <c:ptCount val="4"/>
                <c:pt idx="0">
                  <c:v>Q1 2000</c:v>
                </c:pt>
                <c:pt idx="1">
                  <c:v>Q1 2007</c:v>
                </c:pt>
                <c:pt idx="2">
                  <c:v>Q1 2019</c:v>
                </c:pt>
                <c:pt idx="3">
                  <c:v>Q1 2022</c:v>
                </c:pt>
              </c:strCache>
            </c:strRef>
          </c:cat>
          <c:val>
            <c:numRef>
              <c:f>'Figures 29-36, All 25-54 '!$C$21:$F$21</c:f>
              <c:numCache>
                <c:formatCode>0%</c:formatCode>
                <c:ptCount val="4"/>
                <c:pt idx="0">
                  <c:v>0.76365405602037095</c:v>
                </c:pt>
                <c:pt idx="1">
                  <c:v>0.76405569907125992</c:v>
                </c:pt>
                <c:pt idx="2">
                  <c:v>0.75611273696994241</c:v>
                </c:pt>
                <c:pt idx="3">
                  <c:v>0.73912589955616692</c:v>
                </c:pt>
              </c:numCache>
            </c:numRef>
          </c:val>
          <c:smooth val="0"/>
          <c:extLst>
            <c:ext xmlns:c16="http://schemas.microsoft.com/office/drawing/2014/chart" uri="{C3380CC4-5D6E-409C-BE32-E72D297353CC}">
              <c16:uniqueId val="{00000008-BFC0-49E5-B162-CFBF558EF895}"/>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81592768"/>
        <c:crosses val="autoZero"/>
        <c:crossBetween val="between"/>
        <c:majorUnit val="0.1"/>
      </c:valAx>
    </c:plotArea>
    <c:legend>
      <c:legendPos val="r"/>
      <c:layout>
        <c:manualLayout>
          <c:xMode val="edge"/>
          <c:yMode val="edge"/>
          <c:x val="0.75692033845992679"/>
          <c:y val="0.45081349818818223"/>
          <c:w val="0.2179557201403024"/>
          <c:h val="0.21885255824617444"/>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33. Labor Force Participation Rate: All U.S.-Born</a:t>
            </a:r>
          </a:p>
        </c:rich>
      </c:tx>
      <c:overlay val="1"/>
    </c:title>
    <c:autoTitleDeleted val="0"/>
    <c:plotArea>
      <c:layout>
        <c:manualLayout>
          <c:layoutTarget val="inner"/>
          <c:xMode val="edge"/>
          <c:yMode val="edge"/>
          <c:x val="5.3653431499304668E-2"/>
          <c:y val="0.10288557076896841"/>
          <c:w val="0.83023394520210891"/>
          <c:h val="0.7583403453971882"/>
        </c:manualLayout>
      </c:layout>
      <c:lineChart>
        <c:grouping val="standard"/>
        <c:varyColors val="0"/>
        <c:ser>
          <c:idx val="0"/>
          <c:order val="0"/>
          <c:tx>
            <c:strRef>
              <c:f>'Figures 29-36, All 25-54 '!$H$9</c:f>
              <c:strCache>
                <c:ptCount val="1"/>
                <c:pt idx="0">
                  <c:v>Bachelors+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2B2B-4163-8A7D-6A0E3D5FF635}"/>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2B2B-4163-8A7D-6A0E3D5FF63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'!$I$13:$L$13</c:f>
              <c:strCache>
                <c:ptCount val="4"/>
                <c:pt idx="0">
                  <c:v>Q1 2000</c:v>
                </c:pt>
                <c:pt idx="1">
                  <c:v>Q1 2007</c:v>
                </c:pt>
                <c:pt idx="2">
                  <c:v>Q1 2019</c:v>
                </c:pt>
                <c:pt idx="3">
                  <c:v>Q1 2022</c:v>
                </c:pt>
              </c:strCache>
            </c:strRef>
          </c:cat>
          <c:val>
            <c:numRef>
              <c:f>'Figures 29-36, All 25-54 '!$I$9:$L$9</c:f>
              <c:numCache>
                <c:formatCode>0%</c:formatCode>
                <c:ptCount val="4"/>
                <c:pt idx="0">
                  <c:v>0.9079718132253084</c:v>
                </c:pt>
                <c:pt idx="1">
                  <c:v>0.89659272188772388</c:v>
                </c:pt>
                <c:pt idx="2">
                  <c:v>0.90331972989652765</c:v>
                </c:pt>
                <c:pt idx="3">
                  <c:v>0.90146382824534632</c:v>
                </c:pt>
              </c:numCache>
            </c:numRef>
          </c:val>
          <c:smooth val="0"/>
          <c:extLst>
            <c:ext xmlns:c16="http://schemas.microsoft.com/office/drawing/2014/chart" uri="{C3380CC4-5D6E-409C-BE32-E72D297353CC}">
              <c16:uniqueId val="{0000000B-2B2B-4163-8A7D-6A0E3D5FF635}"/>
            </c:ext>
          </c:extLst>
        </c:ser>
        <c:ser>
          <c:idx val="1"/>
          <c:order val="1"/>
          <c:tx>
            <c:strRef>
              <c:f>'Figures 29-36, All 25-54 '!$H$10</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2B2B-4163-8A7D-6A0E3D5FF635}"/>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2B2B-4163-8A7D-6A0E3D5FF63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'!$I$13:$L$13</c:f>
              <c:strCache>
                <c:ptCount val="4"/>
                <c:pt idx="0">
                  <c:v>Q1 2000</c:v>
                </c:pt>
                <c:pt idx="1">
                  <c:v>Q1 2007</c:v>
                </c:pt>
                <c:pt idx="2">
                  <c:v>Q1 2019</c:v>
                </c:pt>
                <c:pt idx="3">
                  <c:v>Q1 2022</c:v>
                </c:pt>
              </c:strCache>
            </c:strRef>
          </c:cat>
          <c:val>
            <c:numRef>
              <c:f>'Figures 29-36, All 25-54 '!$I$10:$L$10</c:f>
              <c:numCache>
                <c:formatCode>0%</c:formatCode>
                <c:ptCount val="4"/>
                <c:pt idx="0">
                  <c:v>0.82885363489581898</c:v>
                </c:pt>
                <c:pt idx="1">
                  <c:v>0.81188519785072122</c:v>
                </c:pt>
                <c:pt idx="2">
                  <c:v>0.78724183404198478</c:v>
                </c:pt>
                <c:pt idx="3">
                  <c:v>0.77936482047576627</c:v>
                </c:pt>
              </c:numCache>
            </c:numRef>
          </c:val>
          <c:smooth val="0"/>
          <c:extLst>
            <c:ext xmlns:c16="http://schemas.microsoft.com/office/drawing/2014/chart" uri="{C3380CC4-5D6E-409C-BE32-E72D297353CC}">
              <c16:uniqueId val="{00000008-2B2B-4163-8A7D-6A0E3D5FF635}"/>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80626304"/>
        <c:crosses val="autoZero"/>
        <c:crossBetween val="between"/>
      </c:valAx>
    </c:plotArea>
    <c:legend>
      <c:legendPos val="r"/>
      <c:layout>
        <c:manualLayout>
          <c:xMode val="edge"/>
          <c:yMode val="edge"/>
          <c:x val="0.75020394760698883"/>
          <c:y val="0.34544114057648501"/>
          <c:w val="0.23035957319956413"/>
          <c:h val="0.2240568400588112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34. Labor Force Participation Rate: Black U.S.-Born</a:t>
            </a:r>
          </a:p>
        </c:rich>
      </c:tx>
      <c:layout>
        <c:manualLayout>
          <c:xMode val="edge"/>
          <c:yMode val="edge"/>
          <c:x val="0.10613274555523494"/>
          <c:y val="4.4913759834278838E-2"/>
        </c:manualLayout>
      </c:layout>
      <c:overlay val="0"/>
    </c:title>
    <c:autoTitleDeleted val="0"/>
    <c:plotArea>
      <c:layout>
        <c:manualLayout>
          <c:layoutTarget val="inner"/>
          <c:xMode val="edge"/>
          <c:yMode val="edge"/>
          <c:x val="6.8204778683846959E-2"/>
          <c:y val="0.14620976052036305"/>
          <c:w val="0.78629698228917599"/>
          <c:h val="0.73967299254635055"/>
        </c:manualLayout>
      </c:layout>
      <c:lineChart>
        <c:grouping val="standard"/>
        <c:varyColors val="0"/>
        <c:ser>
          <c:idx val="0"/>
          <c:order val="0"/>
          <c:tx>
            <c:strRef>
              <c:f>'Figures 29-36, All 25-54 '!$H$14</c:f>
              <c:strCache>
                <c:ptCount val="1"/>
                <c:pt idx="0">
                  <c:v>Bachelors+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3045-40AF-B9D9-AF996E5CCF0D}"/>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C-3045-40AF-B9D9-AF996E5CCF0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'!$I$25:$L$25</c:f>
              <c:strCache>
                <c:ptCount val="4"/>
                <c:pt idx="0">
                  <c:v>Q1 2000</c:v>
                </c:pt>
                <c:pt idx="1">
                  <c:v>Q1 2007</c:v>
                </c:pt>
                <c:pt idx="2">
                  <c:v>Q1 2019</c:v>
                </c:pt>
                <c:pt idx="3">
                  <c:v>Q1 2022</c:v>
                </c:pt>
              </c:strCache>
            </c:strRef>
          </c:cat>
          <c:val>
            <c:numRef>
              <c:f>'Figures 29-36, All 25-54 '!$I$14:$L$14</c:f>
              <c:numCache>
                <c:formatCode>0%</c:formatCode>
                <c:ptCount val="4"/>
                <c:pt idx="0">
                  <c:v>0.93161294259712146</c:v>
                </c:pt>
                <c:pt idx="1">
                  <c:v>0.92339648794635865</c:v>
                </c:pt>
                <c:pt idx="2">
                  <c:v>0.89503227609864955</c:v>
                </c:pt>
                <c:pt idx="3">
                  <c:v>0.9058356188092449</c:v>
                </c:pt>
              </c:numCache>
            </c:numRef>
          </c:val>
          <c:smooth val="0"/>
          <c:extLst>
            <c:ext xmlns:c16="http://schemas.microsoft.com/office/drawing/2014/chart" uri="{C3380CC4-5D6E-409C-BE32-E72D297353CC}">
              <c16:uniqueId val="{0000000D-3045-40AF-B9D9-AF996E5CCF0D}"/>
            </c:ext>
          </c:extLst>
        </c:ser>
        <c:ser>
          <c:idx val="1"/>
          <c:order val="1"/>
          <c:tx>
            <c:strRef>
              <c:f>'Figures 29-36, All 25-54 '!$H$15</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8-3045-40AF-B9D9-AF996E5CCF0D}"/>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3045-40AF-B9D9-AF996E5CCF0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'!$I$25:$L$25</c:f>
              <c:strCache>
                <c:ptCount val="4"/>
                <c:pt idx="0">
                  <c:v>Q1 2000</c:v>
                </c:pt>
                <c:pt idx="1">
                  <c:v>Q1 2007</c:v>
                </c:pt>
                <c:pt idx="2">
                  <c:v>Q1 2019</c:v>
                </c:pt>
                <c:pt idx="3">
                  <c:v>Q1 2022</c:v>
                </c:pt>
              </c:strCache>
            </c:strRef>
          </c:cat>
          <c:val>
            <c:numRef>
              <c:f>'Figures 29-36, All 25-54 '!$I$15:$L$15</c:f>
              <c:numCache>
                <c:formatCode>0%</c:formatCode>
                <c:ptCount val="4"/>
                <c:pt idx="0">
                  <c:v>0.79470396213901939</c:v>
                </c:pt>
                <c:pt idx="1">
                  <c:v>0.76950907351175113</c:v>
                </c:pt>
                <c:pt idx="2">
                  <c:v>0.76363571331185864</c:v>
                </c:pt>
                <c:pt idx="3">
                  <c:v>0.75143587074459173</c:v>
                </c:pt>
              </c:numCache>
            </c:numRef>
          </c:val>
          <c:smooth val="0"/>
          <c:extLst>
            <c:ext xmlns:c16="http://schemas.microsoft.com/office/drawing/2014/chart" uri="{C3380CC4-5D6E-409C-BE32-E72D297353CC}">
              <c16:uniqueId val="{0000000A-3045-40AF-B9D9-AF996E5CCF0D}"/>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6000000000000008"/>
          <c:min val="0.70000000000000007"/>
        </c:scaling>
        <c:delete val="1"/>
        <c:axPos val="l"/>
        <c:numFmt formatCode="0%" sourceLinked="1"/>
        <c:majorTickMark val="out"/>
        <c:minorTickMark val="none"/>
        <c:tickLblPos val="nextTo"/>
        <c:crossAx val="80627136"/>
        <c:crosses val="autoZero"/>
        <c:crossBetween val="between"/>
      </c:valAx>
    </c:plotArea>
    <c:legend>
      <c:legendPos val="r"/>
      <c:layout>
        <c:manualLayout>
          <c:xMode val="edge"/>
          <c:yMode val="edge"/>
          <c:x val="0.74722936175646726"/>
          <c:y val="0.41087023916002002"/>
          <c:w val="0.22953073265627777"/>
          <c:h val="0.2213704976460594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35. Labor Force Participation Rate: Hispanic U.S.-Born</a:t>
            </a:r>
          </a:p>
        </c:rich>
      </c:tx>
      <c:overlay val="0"/>
    </c:title>
    <c:autoTitleDeleted val="0"/>
    <c:plotArea>
      <c:layout>
        <c:manualLayout>
          <c:layoutTarget val="inner"/>
          <c:xMode val="edge"/>
          <c:yMode val="edge"/>
          <c:x val="3.1814997043135708E-2"/>
          <c:y val="0.17903990201461198"/>
          <c:w val="0.82495132265338711"/>
          <c:h val="0.70080158936363457"/>
        </c:manualLayout>
      </c:layout>
      <c:lineChart>
        <c:grouping val="standard"/>
        <c:varyColors val="0"/>
        <c:ser>
          <c:idx val="0"/>
          <c:order val="0"/>
          <c:tx>
            <c:strRef>
              <c:f>'Figures 29-36, All 25-54 '!$H$20</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D-99FF-4EA9-A82F-4F276BEFA429}"/>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E-99FF-4EA9-A82F-4F276BEFA42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'!$I$25:$L$25</c:f>
              <c:strCache>
                <c:ptCount val="4"/>
                <c:pt idx="0">
                  <c:v>Q1 2000</c:v>
                </c:pt>
                <c:pt idx="1">
                  <c:v>Q1 2007</c:v>
                </c:pt>
                <c:pt idx="2">
                  <c:v>Q1 2019</c:v>
                </c:pt>
                <c:pt idx="3">
                  <c:v>Q1 2022</c:v>
                </c:pt>
              </c:strCache>
            </c:strRef>
          </c:cat>
          <c:val>
            <c:numRef>
              <c:f>'Figures 29-36, All 25-54 '!$I$20:$L$20</c:f>
              <c:numCache>
                <c:formatCode>0%</c:formatCode>
                <c:ptCount val="4"/>
                <c:pt idx="0">
                  <c:v>0.90962983161481503</c:v>
                </c:pt>
                <c:pt idx="1">
                  <c:v>0.90376050166691069</c:v>
                </c:pt>
                <c:pt idx="2">
                  <c:v>0.89779504947825373</c:v>
                </c:pt>
                <c:pt idx="3">
                  <c:v>0.91481219166223249</c:v>
                </c:pt>
              </c:numCache>
            </c:numRef>
          </c:val>
          <c:smooth val="0"/>
          <c:extLst>
            <c:ext xmlns:c16="http://schemas.microsoft.com/office/drawing/2014/chart" uri="{C3380CC4-5D6E-409C-BE32-E72D297353CC}">
              <c16:uniqueId val="{0000000F-99FF-4EA9-A82F-4F276BEFA429}"/>
            </c:ext>
          </c:extLst>
        </c:ser>
        <c:ser>
          <c:idx val="1"/>
          <c:order val="1"/>
          <c:tx>
            <c:strRef>
              <c:f>'Figures 29-36, All 25-54 '!$H$21</c:f>
              <c:strCache>
                <c:ptCount val="1"/>
                <c:pt idx="0">
                  <c:v>&lt;Bachelor's</c:v>
                </c:pt>
              </c:strCache>
            </c:strRef>
          </c:tx>
          <c:marker>
            <c:symbol val="circle"/>
            <c:size val="5"/>
            <c:spPr>
              <a:solidFill>
                <a:schemeClr val="bg1"/>
              </a:solidFill>
            </c:spPr>
          </c:marker>
          <c:dLbls>
            <c:dLbl>
              <c:idx val="0"/>
              <c:layout>
                <c:manualLayout>
                  <c:x val="-8.6386893945949068E-3"/>
                  <c:y val="5.4602651202895668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FF-4EA9-A82F-4F276BEFA429}"/>
                </c:ext>
              </c:extLst>
            </c:dLbl>
            <c:dLbl>
              <c:idx val="1"/>
              <c:layout>
                <c:manualLayout>
                  <c:x val="-5.4030169305759853E-3"/>
                  <c:y val="6.015141609103916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FF-4EA9-A82F-4F276BEFA429}"/>
                </c:ext>
              </c:extLst>
            </c:dLbl>
            <c:dLbl>
              <c:idx val="2"/>
              <c:layout>
                <c:manualLayout>
                  <c:x val="-2.6056739267855825E-3"/>
                  <c:y val="5.8946026936226206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FF-4EA9-A82F-4F276BEFA429}"/>
                </c:ext>
              </c:extLst>
            </c:dLbl>
            <c:dLbl>
              <c:idx val="3"/>
              <c:layout>
                <c:manualLayout>
                  <c:x val="-3.6479434974996817E-2"/>
                  <c:y val="6.5140924953787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FF-4EA9-A82F-4F276BEFA42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'!$I$25:$L$25</c:f>
              <c:strCache>
                <c:ptCount val="4"/>
                <c:pt idx="0">
                  <c:v>Q1 2000</c:v>
                </c:pt>
                <c:pt idx="1">
                  <c:v>Q1 2007</c:v>
                </c:pt>
                <c:pt idx="2">
                  <c:v>Q1 2019</c:v>
                </c:pt>
                <c:pt idx="3">
                  <c:v>Q1 2022</c:v>
                </c:pt>
              </c:strCache>
            </c:strRef>
          </c:cat>
          <c:val>
            <c:numRef>
              <c:f>'Figures 29-36, All 25-54 '!$I$21:$L$21</c:f>
              <c:numCache>
                <c:formatCode>0%</c:formatCode>
                <c:ptCount val="4"/>
                <c:pt idx="0">
                  <c:v>0.80556693343033825</c:v>
                </c:pt>
                <c:pt idx="1">
                  <c:v>0.80806908729068394</c:v>
                </c:pt>
                <c:pt idx="2">
                  <c:v>0.79263671370591227</c:v>
                </c:pt>
                <c:pt idx="3">
                  <c:v>0.78208462094009923</c:v>
                </c:pt>
              </c:numCache>
            </c:numRef>
          </c:val>
          <c:smooth val="0"/>
          <c:extLst>
            <c:ext xmlns:c16="http://schemas.microsoft.com/office/drawing/2014/chart" uri="{C3380CC4-5D6E-409C-BE32-E72D297353CC}">
              <c16:uniqueId val="{0000000C-99FF-4EA9-A82F-4F276BEFA429}"/>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0000000000000007"/>
        </c:scaling>
        <c:delete val="1"/>
        <c:axPos val="l"/>
        <c:numFmt formatCode="0%" sourceLinked="1"/>
        <c:majorTickMark val="out"/>
        <c:minorTickMark val="none"/>
        <c:tickLblPos val="nextTo"/>
        <c:crossAx val="74080048"/>
        <c:crosses val="autoZero"/>
        <c:crossBetween val="between"/>
      </c:valAx>
    </c:plotArea>
    <c:legend>
      <c:legendPos val="r"/>
      <c:layout>
        <c:manualLayout>
          <c:xMode val="edge"/>
          <c:yMode val="edge"/>
          <c:x val="0.75075129524457029"/>
          <c:y val="0.40008726358523911"/>
          <c:w val="0.22840843764405203"/>
          <c:h val="0.2441353794551606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32. Employment Rate: White U.S.-Born</a:t>
            </a:r>
          </a:p>
        </c:rich>
      </c:tx>
      <c:overlay val="1"/>
    </c:title>
    <c:autoTitleDeleted val="0"/>
    <c:plotArea>
      <c:layout>
        <c:manualLayout>
          <c:layoutTarget val="inner"/>
          <c:xMode val="edge"/>
          <c:yMode val="edge"/>
          <c:x val="5.7051111504811979E-2"/>
          <c:y val="2.7993219675366495E-2"/>
          <c:w val="0.82960027473866782"/>
          <c:h val="0.8296134866450644"/>
        </c:manualLayout>
      </c:layout>
      <c:lineChart>
        <c:grouping val="standard"/>
        <c:varyColors val="0"/>
        <c:ser>
          <c:idx val="0"/>
          <c:order val="0"/>
          <c:tx>
            <c:strRef>
              <c:f>'Figures 29-36, All 25-54 '!$B$26</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64D0-459F-B08E-3E9ED7B44742}"/>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64D0-459F-B08E-3E9ED7B44742}"/>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'!$C$25:$F$25</c:f>
              <c:strCache>
                <c:ptCount val="4"/>
                <c:pt idx="0">
                  <c:v>Q1 2000</c:v>
                </c:pt>
                <c:pt idx="1">
                  <c:v>Q1 2007</c:v>
                </c:pt>
                <c:pt idx="2">
                  <c:v>Q1 2019</c:v>
                </c:pt>
                <c:pt idx="3">
                  <c:v>Q1 2022</c:v>
                </c:pt>
              </c:strCache>
            </c:strRef>
          </c:cat>
          <c:val>
            <c:numRef>
              <c:f>'Figures 29-36, All 25-54 '!$C$26:$F$26</c:f>
              <c:numCache>
                <c:formatCode>0%</c:formatCode>
                <c:ptCount val="4"/>
                <c:pt idx="0">
                  <c:v>0.893022158767105</c:v>
                </c:pt>
                <c:pt idx="1">
                  <c:v>0.87958507402738428</c:v>
                </c:pt>
                <c:pt idx="2">
                  <c:v>0.89154837128381637</c:v>
                </c:pt>
                <c:pt idx="3">
                  <c:v>0.88755393389420878</c:v>
                </c:pt>
              </c:numCache>
            </c:numRef>
          </c:val>
          <c:smooth val="0"/>
          <c:extLst>
            <c:ext xmlns:c16="http://schemas.microsoft.com/office/drawing/2014/chart" uri="{C3380CC4-5D6E-409C-BE32-E72D297353CC}">
              <c16:uniqueId val="{0000000C-64D0-459F-B08E-3E9ED7B44742}"/>
            </c:ext>
          </c:extLst>
        </c:ser>
        <c:ser>
          <c:idx val="1"/>
          <c:order val="1"/>
          <c:tx>
            <c:strRef>
              <c:f>'Figures 29-36, All 25-54 '!$B$27</c:f>
              <c:strCache>
                <c:ptCount val="1"/>
                <c:pt idx="0">
                  <c:v>&lt;Bachelor's</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D0-459F-B08E-3E9ED7B44742}"/>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D0-459F-B08E-3E9ED7B44742}"/>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D0-459F-B08E-3E9ED7B44742}"/>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'!$C$25:$F$25</c:f>
              <c:strCache>
                <c:ptCount val="4"/>
                <c:pt idx="0">
                  <c:v>Q1 2000</c:v>
                </c:pt>
                <c:pt idx="1">
                  <c:v>Q1 2007</c:v>
                </c:pt>
                <c:pt idx="2">
                  <c:v>Q1 2019</c:v>
                </c:pt>
                <c:pt idx="3">
                  <c:v>Q1 2022</c:v>
                </c:pt>
              </c:strCache>
            </c:strRef>
          </c:cat>
          <c:val>
            <c:numRef>
              <c:f>'Figures 29-36, All 25-54 '!$C$27:$F$27</c:f>
              <c:numCache>
                <c:formatCode>0%</c:formatCode>
                <c:ptCount val="4"/>
                <c:pt idx="0">
                  <c:v>0.81119894292163996</c:v>
                </c:pt>
                <c:pt idx="1">
                  <c:v>0.78646276409694371</c:v>
                </c:pt>
                <c:pt idx="2">
                  <c:v>0.76486987718973998</c:v>
                </c:pt>
                <c:pt idx="3">
                  <c:v>0.75450964039349278</c:v>
                </c:pt>
              </c:numCache>
            </c:numRef>
          </c:val>
          <c:smooth val="0"/>
          <c:extLst>
            <c:ext xmlns:c16="http://schemas.microsoft.com/office/drawing/2014/chart" uri="{C3380CC4-5D6E-409C-BE32-E72D297353CC}">
              <c16:uniqueId val="{00000009-64D0-459F-B08E-3E9ED7B44742}"/>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380750309"/>
          <c:y val="0.36231501047631748"/>
          <c:w val="0.21945612468544529"/>
          <c:h val="0.2142254051504359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36. Labor Force Participation Rate: White U.S.-Born</a:t>
            </a:r>
          </a:p>
        </c:rich>
      </c:tx>
      <c:overlay val="1"/>
    </c:title>
    <c:autoTitleDeleted val="0"/>
    <c:plotArea>
      <c:layout>
        <c:manualLayout>
          <c:layoutTarget val="inner"/>
          <c:xMode val="edge"/>
          <c:yMode val="edge"/>
          <c:x val="3.9699826771688651E-2"/>
          <c:y val="8.9885211735632117E-2"/>
          <c:w val="0.8736278288941256"/>
          <c:h val="0.80670820580874059"/>
        </c:manualLayout>
      </c:layout>
      <c:lineChart>
        <c:grouping val="standard"/>
        <c:varyColors val="0"/>
        <c:ser>
          <c:idx val="0"/>
          <c:order val="0"/>
          <c:tx>
            <c:strRef>
              <c:f>'Figures 29-36, All 25-54 '!$H$26</c:f>
              <c:strCache>
                <c:ptCount val="1"/>
                <c:pt idx="0">
                  <c:v>Bachelors+</c:v>
                </c:pt>
              </c:strCache>
            </c:strRef>
          </c:tx>
          <c:spPr>
            <a:ln>
              <a:solidFill>
                <a:srgbClr val="0070C0"/>
              </a:solidFill>
            </a:ln>
          </c:spPr>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'!$I$25:$L$25</c:f>
              <c:strCache>
                <c:ptCount val="4"/>
                <c:pt idx="0">
                  <c:v>Q1 2000</c:v>
                </c:pt>
                <c:pt idx="1">
                  <c:v>Q1 2007</c:v>
                </c:pt>
                <c:pt idx="2">
                  <c:v>Q1 2019</c:v>
                </c:pt>
                <c:pt idx="3">
                  <c:v>Q1 2022</c:v>
                </c:pt>
              </c:strCache>
            </c:strRef>
          </c:cat>
          <c:val>
            <c:numRef>
              <c:f>'Figures 29-36, All 25-54 '!$I$26:$L$26</c:f>
              <c:numCache>
                <c:formatCode>0%</c:formatCode>
                <c:ptCount val="4"/>
                <c:pt idx="0">
                  <c:v>0.90605513799357851</c:v>
                </c:pt>
                <c:pt idx="1">
                  <c:v>0.89401917827297783</c:v>
                </c:pt>
                <c:pt idx="2">
                  <c:v>0.90692466492463408</c:v>
                </c:pt>
                <c:pt idx="3">
                  <c:v>0.90180855881043265</c:v>
                </c:pt>
              </c:numCache>
            </c:numRef>
          </c:val>
          <c:smooth val="0"/>
          <c:extLst>
            <c:ext xmlns:c16="http://schemas.microsoft.com/office/drawing/2014/chart" uri="{C3380CC4-5D6E-409C-BE32-E72D297353CC}">
              <c16:uniqueId val="{0000000B-D284-494E-AE50-14083C2EE417}"/>
            </c:ext>
          </c:extLst>
        </c:ser>
        <c:ser>
          <c:idx val="1"/>
          <c:order val="1"/>
          <c:tx>
            <c:strRef>
              <c:f>'Figures 29-36, All 25-54 '!$H$27</c:f>
              <c:strCache>
                <c:ptCount val="1"/>
                <c:pt idx="0">
                  <c:v>&lt;Bachelor's</c:v>
                </c:pt>
              </c:strCache>
            </c:strRef>
          </c:tx>
          <c:marker>
            <c:symbol val="circle"/>
            <c:size val="5"/>
            <c:spPr>
              <a:solidFill>
                <a:schemeClr val="bg1"/>
              </a:solidFill>
            </c:spPr>
          </c:marker>
          <c:dLbls>
            <c:dLbl>
              <c:idx val="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D284-494E-AE50-14083C2EE417}"/>
                </c:ext>
              </c:extLst>
            </c:dLbl>
            <c:dLbl>
              <c:idx val="1"/>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8-D284-494E-AE50-14083C2EE417}"/>
                </c:ext>
              </c:extLst>
            </c:dLbl>
            <c:dLbl>
              <c:idx val="2"/>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D284-494E-AE50-14083C2EE417}"/>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29-36, All 25-54 '!$I$25:$L$25</c:f>
              <c:strCache>
                <c:ptCount val="4"/>
                <c:pt idx="0">
                  <c:v>Q1 2000</c:v>
                </c:pt>
                <c:pt idx="1">
                  <c:v>Q1 2007</c:v>
                </c:pt>
                <c:pt idx="2">
                  <c:v>Q1 2019</c:v>
                </c:pt>
                <c:pt idx="3">
                  <c:v>Q1 2022</c:v>
                </c:pt>
              </c:strCache>
            </c:strRef>
          </c:cat>
          <c:val>
            <c:numRef>
              <c:f>'Figures 29-36, All 25-54 '!$I$27:$L$27</c:f>
              <c:numCache>
                <c:formatCode>0%</c:formatCode>
                <c:ptCount val="4"/>
                <c:pt idx="0">
                  <c:v>0.83942402321351439</c:v>
                </c:pt>
                <c:pt idx="1">
                  <c:v>0.82304685196031491</c:v>
                </c:pt>
                <c:pt idx="2">
                  <c:v>0.79487242165062255</c:v>
                </c:pt>
                <c:pt idx="3">
                  <c:v>0.78749040535762083</c:v>
                </c:pt>
              </c:numCache>
            </c:numRef>
          </c:val>
          <c:smooth val="0"/>
          <c:extLst>
            <c:ext xmlns:c16="http://schemas.microsoft.com/office/drawing/2014/chart" uri="{C3380CC4-5D6E-409C-BE32-E72D297353CC}">
              <c16:uniqueId val="{0000000A-D284-494E-AE50-14083C2EE417}"/>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5000000000000011"/>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44746345250923231"/>
          <c:w val="0.21945611610915861"/>
          <c:h val="0.209391258713433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4</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Immigrants and the U.S.-Born (Women Ages 25 to 54) Without a Bachelor's Degree,</a:t>
            </a:r>
            <a:endParaRPr lang="en-US"/>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2000 to 2022</a:t>
            </a:r>
          </a:p>
        </c:rich>
      </c:tx>
      <c:layout>
        <c:manualLayout>
          <c:xMode val="edge"/>
          <c:yMode val="edge"/>
          <c:x val="0.12979217011042099"/>
          <c:y val="0"/>
        </c:manualLayout>
      </c:layout>
      <c:overlay val="1"/>
    </c:title>
    <c:autoTitleDeleted val="0"/>
    <c:plotArea>
      <c:layout>
        <c:manualLayout>
          <c:layoutTarget val="inner"/>
          <c:xMode val="edge"/>
          <c:yMode val="edge"/>
          <c:x val="6.3237391025212392E-2"/>
          <c:y val="0.21725238263111468"/>
          <c:w val="0.91128891580860094"/>
          <c:h val="0.71647017221315545"/>
        </c:manualLayout>
      </c:layout>
      <c:lineChart>
        <c:grouping val="standard"/>
        <c:varyColors val="0"/>
        <c:ser>
          <c:idx val="0"/>
          <c:order val="0"/>
          <c:tx>
            <c:strRef>
              <c:f>'Fig 4'!$C$2</c:f>
              <c:strCache>
                <c:ptCount val="1"/>
                <c:pt idx="0">
                  <c:v>Native</c:v>
                </c:pt>
              </c:strCache>
            </c:strRef>
          </c:tx>
          <c:spPr>
            <a:ln w="63500">
              <a:solidFill>
                <a:schemeClr val="accent1"/>
              </a:solidFill>
            </a:ln>
          </c:spPr>
          <c:marker>
            <c:symbol val="circle"/>
            <c:size val="6"/>
            <c:spPr>
              <a:solidFill>
                <a:schemeClr val="bg1"/>
              </a:solidFill>
              <a:ln>
                <a:solidFill>
                  <a:schemeClr val="tx2"/>
                </a:solidFill>
              </a:ln>
            </c:spPr>
          </c:marker>
          <c:dLbls>
            <c:dLbl>
              <c:idx val="0"/>
              <c:layout>
                <c:manualLayout>
                  <c:x val="-3.0408872151903452E-2"/>
                  <c:y val="-6.4380617258655154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40-4DFE-AC45-F513DBBF0A2C}"/>
                </c:ext>
              </c:extLst>
            </c:dLbl>
            <c:dLbl>
              <c:idx val="7"/>
              <c:layout>
                <c:manualLayout>
                  <c:x val="-5.0977068117863567E-2"/>
                  <c:y val="-3.36411679390788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91-49D8-BD88-BF503B646E4C}"/>
                </c:ext>
              </c:extLst>
            </c:dLbl>
            <c:dLbl>
              <c:idx val="19"/>
              <c:layout>
                <c:manualLayout>
                  <c:x val="-6.6998432383477732E-2"/>
                  <c:y val="-4.1556736865920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91-49D8-BD88-BF503B646E4C}"/>
                </c:ext>
              </c:extLst>
            </c:dLbl>
            <c:dLbl>
              <c:idx val="22"/>
              <c:layout>
                <c:manualLayout>
                  <c:x val="-1.14896193086E-16"/>
                  <c:y val="9.415534800258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40-4DFE-AC45-F513DBBF0A2C}"/>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4'!$B$3:$B$25</c:f>
              <c:strCache>
                <c:ptCount val="23"/>
                <c:pt idx="0">
                  <c:v>Q1 2000</c:v>
                </c:pt>
                <c:pt idx="1">
                  <c:v>Q1 2001</c:v>
                </c:pt>
                <c:pt idx="2">
                  <c:v>Q1 2002</c:v>
                </c:pt>
                <c:pt idx="3">
                  <c:v>Q1 2003</c:v>
                </c:pt>
                <c:pt idx="4">
                  <c:v>Q1 2004</c:v>
                </c:pt>
                <c:pt idx="5">
                  <c:v>Q1 2005</c:v>
                </c:pt>
                <c:pt idx="6">
                  <c:v>Q1 2006</c:v>
                </c:pt>
                <c:pt idx="7">
                  <c:v>Q1 2007</c:v>
                </c:pt>
                <c:pt idx="8">
                  <c:v>Q1 2008</c:v>
                </c:pt>
                <c:pt idx="9">
                  <c:v>Q1 2009</c:v>
                </c:pt>
                <c:pt idx="10">
                  <c:v>Q1 2010</c:v>
                </c:pt>
                <c:pt idx="11">
                  <c:v>Q1 2011</c:v>
                </c:pt>
                <c:pt idx="12">
                  <c:v>Q1 2012</c:v>
                </c:pt>
                <c:pt idx="13">
                  <c:v>Q1 2013</c:v>
                </c:pt>
                <c:pt idx="14">
                  <c:v>Q1 2014</c:v>
                </c:pt>
                <c:pt idx="15">
                  <c:v>Q1 2015</c:v>
                </c:pt>
                <c:pt idx="16">
                  <c:v>Q1 2016</c:v>
                </c:pt>
                <c:pt idx="17">
                  <c:v>Q1 2017</c:v>
                </c:pt>
                <c:pt idx="18">
                  <c:v>Q1 2018</c:v>
                </c:pt>
                <c:pt idx="19">
                  <c:v>Q1 2019</c:v>
                </c:pt>
                <c:pt idx="20">
                  <c:v>Q1 2020</c:v>
                </c:pt>
                <c:pt idx="21">
                  <c:v>Q1 2021</c:v>
                </c:pt>
                <c:pt idx="22">
                  <c:v>Q1 2022</c:v>
                </c:pt>
              </c:strCache>
            </c:strRef>
          </c:cat>
          <c:val>
            <c:numRef>
              <c:f>'Fig 4'!$C$3:$C$25</c:f>
              <c:numCache>
                <c:formatCode>###0.0%</c:formatCode>
                <c:ptCount val="23"/>
                <c:pt idx="0">
                  <c:v>0.76766073437545357</c:v>
                </c:pt>
                <c:pt idx="1">
                  <c:v>0.76532548358210251</c:v>
                </c:pt>
                <c:pt idx="2">
                  <c:v>0.75308602222510235</c:v>
                </c:pt>
                <c:pt idx="3">
                  <c:v>0.75446143941208932</c:v>
                </c:pt>
                <c:pt idx="4">
                  <c:v>0.74673586907591438</c:v>
                </c:pt>
                <c:pt idx="5">
                  <c:v>0.74250918261739596</c:v>
                </c:pt>
                <c:pt idx="6">
                  <c:v>0.74123189597636241</c:v>
                </c:pt>
                <c:pt idx="7">
                  <c:v>0.74538214027041894</c:v>
                </c:pt>
                <c:pt idx="8">
                  <c:v>0.742860731549704</c:v>
                </c:pt>
                <c:pt idx="9">
                  <c:v>0.74288951403400272</c:v>
                </c:pt>
                <c:pt idx="10">
                  <c:v>0.7381956936423566</c:v>
                </c:pt>
                <c:pt idx="11">
                  <c:v>0.72906872147687152</c:v>
                </c:pt>
                <c:pt idx="12">
                  <c:v>0.72269573538101495</c:v>
                </c:pt>
                <c:pt idx="13">
                  <c:v>0.71291586818007613</c:v>
                </c:pt>
                <c:pt idx="14">
                  <c:v>0.70859430764883014</c:v>
                </c:pt>
                <c:pt idx="15">
                  <c:v>0.70616169014414354</c:v>
                </c:pt>
                <c:pt idx="16">
                  <c:v>0.70981335965478509</c:v>
                </c:pt>
                <c:pt idx="17">
                  <c:v>0.71358667327816894</c:v>
                </c:pt>
                <c:pt idx="18">
                  <c:v>0.71336767101429943</c:v>
                </c:pt>
                <c:pt idx="19">
                  <c:v>0.71773239057507032</c:v>
                </c:pt>
                <c:pt idx="20">
                  <c:v>0.73023836167691836</c:v>
                </c:pt>
                <c:pt idx="21">
                  <c:v>0.70329406268251826</c:v>
                </c:pt>
                <c:pt idx="22">
                  <c:v>0.71493141739479815</c:v>
                </c:pt>
              </c:numCache>
            </c:numRef>
          </c:val>
          <c:smooth val="0"/>
          <c:extLst>
            <c:ext xmlns:c16="http://schemas.microsoft.com/office/drawing/2014/chart" uri="{C3380CC4-5D6E-409C-BE32-E72D297353CC}">
              <c16:uniqueId val="{00000002-DE40-4DFE-AC45-F513DBBF0A2C}"/>
            </c:ext>
          </c:extLst>
        </c:ser>
        <c:ser>
          <c:idx val="1"/>
          <c:order val="1"/>
          <c:tx>
            <c:strRef>
              <c:f>'Fig 4'!$D$2</c:f>
              <c:strCache>
                <c:ptCount val="1"/>
                <c:pt idx="0">
                  <c:v>Immigrant</c:v>
                </c:pt>
              </c:strCache>
            </c:strRef>
          </c:tx>
          <c:spPr>
            <a:ln w="66675" cmpd="sng">
              <a:solidFill>
                <a:srgbClr val="00B050"/>
              </a:solidFill>
              <a:prstDash val="solid"/>
            </a:ln>
          </c:spPr>
          <c:marker>
            <c:symbol val="circle"/>
            <c:size val="6"/>
            <c:spPr>
              <a:solidFill>
                <a:schemeClr val="bg1"/>
              </a:solidFill>
              <a:ln>
                <a:solidFill>
                  <a:srgbClr val="00B050"/>
                </a:solidFill>
              </a:ln>
            </c:spPr>
          </c:marker>
          <c:dLbls>
            <c:dLbl>
              <c:idx val="0"/>
              <c:layout>
                <c:manualLayout>
                  <c:x val="-5.9887652642761684E-2"/>
                  <c:y val="3.2731443467325108E-2"/>
                </c:manualLayout>
              </c:layout>
              <c:spPr>
                <a:solidFill>
                  <a:schemeClr val="bg1"/>
                </a:solid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40-4DFE-AC45-F513DBBF0A2C}"/>
                </c:ext>
              </c:extLst>
            </c:dLbl>
            <c:dLbl>
              <c:idx val="7"/>
              <c:layout>
                <c:manualLayout>
                  <c:x val="-6.4085457062457052E-2"/>
                  <c:y val="-3.9577844634210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91-49D8-BD88-BF503B646E4C}"/>
                </c:ext>
              </c:extLst>
            </c:dLbl>
            <c:dLbl>
              <c:idx val="19"/>
              <c:layout>
                <c:manualLayout>
                  <c:x val="-2.9129753210207755E-2"/>
                  <c:y val="-4.74934135610524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91-49D8-BD88-BF503B646E4C}"/>
                </c:ext>
              </c:extLst>
            </c:dLbl>
            <c:dLbl>
              <c:idx val="22"/>
              <c:layout>
                <c:manualLayout>
                  <c:x val="-7.8339218438609314E-3"/>
                  <c:y val="-5.7646131430153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40-4DFE-AC45-F513DBBF0A2C}"/>
                </c:ext>
              </c:extLst>
            </c:dLbl>
            <c:spPr>
              <a:solidFill>
                <a:schemeClr val="bg1"/>
              </a:solid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4'!$B$3:$B$25</c:f>
              <c:strCache>
                <c:ptCount val="23"/>
                <c:pt idx="0">
                  <c:v>Q1 2000</c:v>
                </c:pt>
                <c:pt idx="1">
                  <c:v>Q1 2001</c:v>
                </c:pt>
                <c:pt idx="2">
                  <c:v>Q1 2002</c:v>
                </c:pt>
                <c:pt idx="3">
                  <c:v>Q1 2003</c:v>
                </c:pt>
                <c:pt idx="4">
                  <c:v>Q1 2004</c:v>
                </c:pt>
                <c:pt idx="5">
                  <c:v>Q1 2005</c:v>
                </c:pt>
                <c:pt idx="6">
                  <c:v>Q1 2006</c:v>
                </c:pt>
                <c:pt idx="7">
                  <c:v>Q1 2007</c:v>
                </c:pt>
                <c:pt idx="8">
                  <c:v>Q1 2008</c:v>
                </c:pt>
                <c:pt idx="9">
                  <c:v>Q1 2009</c:v>
                </c:pt>
                <c:pt idx="10">
                  <c:v>Q1 2010</c:v>
                </c:pt>
                <c:pt idx="11">
                  <c:v>Q1 2011</c:v>
                </c:pt>
                <c:pt idx="12">
                  <c:v>Q1 2012</c:v>
                </c:pt>
                <c:pt idx="13">
                  <c:v>Q1 2013</c:v>
                </c:pt>
                <c:pt idx="14">
                  <c:v>Q1 2014</c:v>
                </c:pt>
                <c:pt idx="15">
                  <c:v>Q1 2015</c:v>
                </c:pt>
                <c:pt idx="16">
                  <c:v>Q1 2016</c:v>
                </c:pt>
                <c:pt idx="17">
                  <c:v>Q1 2017</c:v>
                </c:pt>
                <c:pt idx="18">
                  <c:v>Q1 2018</c:v>
                </c:pt>
                <c:pt idx="19">
                  <c:v>Q1 2019</c:v>
                </c:pt>
                <c:pt idx="20">
                  <c:v>Q1 2020</c:v>
                </c:pt>
                <c:pt idx="21">
                  <c:v>Q1 2021</c:v>
                </c:pt>
                <c:pt idx="22">
                  <c:v>Q1 2022</c:v>
                </c:pt>
              </c:strCache>
            </c:strRef>
          </c:cat>
          <c:val>
            <c:numRef>
              <c:f>'Fig 4'!$D$3:$D$25</c:f>
              <c:numCache>
                <c:formatCode>###0.0%</c:formatCode>
                <c:ptCount val="23"/>
                <c:pt idx="0">
                  <c:v>0.63231966134678586</c:v>
                </c:pt>
                <c:pt idx="1">
                  <c:v>0.64838778135501007</c:v>
                </c:pt>
                <c:pt idx="2">
                  <c:v>0.64059253891796974</c:v>
                </c:pt>
                <c:pt idx="3">
                  <c:v>0.63454630574746207</c:v>
                </c:pt>
                <c:pt idx="4">
                  <c:v>0.62095872912125771</c:v>
                </c:pt>
                <c:pt idx="5">
                  <c:v>0.60608933099314366</c:v>
                </c:pt>
                <c:pt idx="6">
                  <c:v>0.61758526630191624</c:v>
                </c:pt>
                <c:pt idx="7">
                  <c:v>0.62036098103503368</c:v>
                </c:pt>
                <c:pt idx="8">
                  <c:v>0.62528914964392057</c:v>
                </c:pt>
                <c:pt idx="9">
                  <c:v>0.6372735899437848</c:v>
                </c:pt>
                <c:pt idx="10">
                  <c:v>0.64132951450929165</c:v>
                </c:pt>
                <c:pt idx="11">
                  <c:v>0.6281489432690136</c:v>
                </c:pt>
                <c:pt idx="12">
                  <c:v>0.62925431025829348</c:v>
                </c:pt>
                <c:pt idx="13">
                  <c:v>0.61714366786236163</c:v>
                </c:pt>
                <c:pt idx="14">
                  <c:v>0.62241056541759965</c:v>
                </c:pt>
                <c:pt idx="15">
                  <c:v>0.59880980093093372</c:v>
                </c:pt>
                <c:pt idx="16">
                  <c:v>0.61508798426698874</c:v>
                </c:pt>
                <c:pt idx="17">
                  <c:v>0.62212256992110837</c:v>
                </c:pt>
                <c:pt idx="18">
                  <c:v>0.63408061874360189</c:v>
                </c:pt>
                <c:pt idx="19">
                  <c:v>0.63411732582978475</c:v>
                </c:pt>
                <c:pt idx="20">
                  <c:v>0.62366363941938774</c:v>
                </c:pt>
                <c:pt idx="21">
                  <c:v>0.59893363088204821</c:v>
                </c:pt>
                <c:pt idx="22">
                  <c:v>0.61981757970315277</c:v>
                </c:pt>
              </c:numCache>
            </c:numRef>
          </c:val>
          <c:smooth val="0"/>
          <c:extLst>
            <c:ext xmlns:c16="http://schemas.microsoft.com/office/drawing/2014/chart" uri="{C3380CC4-5D6E-409C-BE32-E72D297353CC}">
              <c16:uniqueId val="{00000005-DE40-4DFE-AC45-F513DBBF0A2C}"/>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77"/>
          <c:min val="0.59000000000000008"/>
        </c:scaling>
        <c:delete val="1"/>
        <c:axPos val="l"/>
        <c:numFmt formatCode="0%" sourceLinked="0"/>
        <c:majorTickMark val="out"/>
        <c:minorTickMark val="none"/>
        <c:tickLblPos val="nextTo"/>
        <c:crossAx val="81592352"/>
        <c:crosses val="autoZero"/>
        <c:crossBetween val="between"/>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5. Employment Rate: All U.S.-Born</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5-12, All'!$B$12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0A91-4C6F-9A89-EE8E65E69353}"/>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All'!$C$8:$F$8</c:f>
              <c:strCache>
                <c:ptCount val="4"/>
                <c:pt idx="0">
                  <c:v>Q1 2000</c:v>
                </c:pt>
                <c:pt idx="1">
                  <c:v>Q1 2007</c:v>
                </c:pt>
                <c:pt idx="2">
                  <c:v>Q1 2019</c:v>
                </c:pt>
                <c:pt idx="3">
                  <c:v>Q1 2022</c:v>
                </c:pt>
              </c:strCache>
            </c:strRef>
          </c:cat>
          <c:val>
            <c:numRef>
              <c:f>'Figures 5-12, All'!$C$12:$F$12</c:f>
              <c:numCache>
                <c:formatCode>0%</c:formatCode>
                <c:ptCount val="4"/>
                <c:pt idx="0">
                  <c:v>0.86669933839745161</c:v>
                </c:pt>
                <c:pt idx="1">
                  <c:v>0.84964857116433923</c:v>
                </c:pt>
                <c:pt idx="2">
                  <c:v>0.85020689423414697</c:v>
                </c:pt>
                <c:pt idx="3">
                  <c:v>0.84881507255694255</c:v>
                </c:pt>
              </c:numCache>
            </c:numRef>
          </c:val>
          <c:smooth val="0"/>
          <c:extLst>
            <c:ext xmlns:c16="http://schemas.microsoft.com/office/drawing/2014/chart" uri="{C3380CC4-5D6E-409C-BE32-E72D297353CC}">
              <c16:uniqueId val="{00000002-0A91-4C6F-9A89-EE8E65E69353}"/>
            </c:ext>
          </c:extLst>
        </c:ser>
        <c:ser>
          <c:idx val="2"/>
          <c:order val="1"/>
          <c:tx>
            <c:strRef>
              <c:f>'Figures 5-12, All'!$B$11</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0A91-4C6F-9A89-EE8E65E69353}"/>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All'!$C$8:$F$8</c:f>
              <c:strCache>
                <c:ptCount val="4"/>
                <c:pt idx="0">
                  <c:v>Q1 2000</c:v>
                </c:pt>
                <c:pt idx="1">
                  <c:v>Q1 2007</c:v>
                </c:pt>
                <c:pt idx="2">
                  <c:v>Q1 2019</c:v>
                </c:pt>
                <c:pt idx="3">
                  <c:v>Q1 2022</c:v>
                </c:pt>
              </c:strCache>
            </c:strRef>
          </c:cat>
          <c:val>
            <c:numRef>
              <c:f>'Figures 5-12, All'!$C$11:$F$11</c:f>
              <c:numCache>
                <c:formatCode>0%</c:formatCode>
                <c:ptCount val="4"/>
                <c:pt idx="0">
                  <c:v>0.78251858526695206</c:v>
                </c:pt>
                <c:pt idx="1">
                  <c:v>0.75030391951372877</c:v>
                </c:pt>
                <c:pt idx="2">
                  <c:v>0.7191272604633544</c:v>
                </c:pt>
                <c:pt idx="3">
                  <c:v>0.70700289137827421</c:v>
                </c:pt>
              </c:numCache>
            </c:numRef>
          </c:val>
          <c:smooth val="0"/>
          <c:extLst>
            <c:ext xmlns:c16="http://schemas.microsoft.com/office/drawing/2014/chart" uri="{C3380CC4-5D6E-409C-BE32-E72D297353CC}">
              <c16:uniqueId val="{00000005-0A91-4C6F-9A89-EE8E65E69353}"/>
            </c:ext>
          </c:extLst>
        </c:ser>
        <c:ser>
          <c:idx val="1"/>
          <c:order val="2"/>
          <c:tx>
            <c:strRef>
              <c:f>'Figures 5-12, All'!$B$10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0A91-4C6F-9A89-EE8E65E69353}"/>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All'!$C$8:$F$8</c:f>
              <c:strCache>
                <c:ptCount val="4"/>
                <c:pt idx="0">
                  <c:v>Q1 2000</c:v>
                </c:pt>
                <c:pt idx="1">
                  <c:v>Q1 2007</c:v>
                </c:pt>
                <c:pt idx="2">
                  <c:v>Q1 2019</c:v>
                </c:pt>
                <c:pt idx="3">
                  <c:v>Q1 2022</c:v>
                </c:pt>
              </c:strCache>
            </c:strRef>
          </c:cat>
          <c:val>
            <c:numRef>
              <c:f>'Figures 5-12, All'!$C$10:$F$10</c:f>
              <c:numCache>
                <c:formatCode>0%</c:formatCode>
                <c:ptCount val="4"/>
                <c:pt idx="0">
                  <c:v>0.74685460608416354</c:v>
                </c:pt>
                <c:pt idx="1">
                  <c:v>0.71693229527575097</c:v>
                </c:pt>
                <c:pt idx="2">
                  <c:v>0.6800417010251455</c:v>
                </c:pt>
                <c:pt idx="3">
                  <c:v>0.66938283190214742</c:v>
                </c:pt>
              </c:numCache>
            </c:numRef>
          </c:val>
          <c:smooth val="0"/>
          <c:extLst>
            <c:ext xmlns:c16="http://schemas.microsoft.com/office/drawing/2014/chart" uri="{C3380CC4-5D6E-409C-BE32-E72D297353CC}">
              <c16:uniqueId val="{00000008-0A91-4C6F-9A89-EE8E65E69353}"/>
            </c:ext>
          </c:extLst>
        </c:ser>
        <c:ser>
          <c:idx val="0"/>
          <c:order val="3"/>
          <c:tx>
            <c:strRef>
              <c:f>'Figures 5-12, All'!$B$9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0A91-4C6F-9A89-EE8E65E6935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All'!$C$8:$F$8</c:f>
              <c:strCache>
                <c:ptCount val="4"/>
                <c:pt idx="0">
                  <c:v>Q1 2000</c:v>
                </c:pt>
                <c:pt idx="1">
                  <c:v>Q1 2007</c:v>
                </c:pt>
                <c:pt idx="2">
                  <c:v>Q1 2019</c:v>
                </c:pt>
                <c:pt idx="3">
                  <c:v>Q1 2022</c:v>
                </c:pt>
              </c:strCache>
            </c:strRef>
          </c:cat>
          <c:val>
            <c:numRef>
              <c:f>'Figures 5-12, All'!$C$9:$F$9</c:f>
              <c:numCache>
                <c:formatCode>0%</c:formatCode>
                <c:ptCount val="4"/>
                <c:pt idx="0">
                  <c:v>0.53182146294513954</c:v>
                </c:pt>
                <c:pt idx="1">
                  <c:v>0.49130239424866806</c:v>
                </c:pt>
                <c:pt idx="2">
                  <c:v>0.43084625123608683</c:v>
                </c:pt>
                <c:pt idx="3">
                  <c:v>0.4229638543697245</c:v>
                </c:pt>
              </c:numCache>
            </c:numRef>
          </c:val>
          <c:smooth val="0"/>
          <c:extLst>
            <c:ext xmlns:c16="http://schemas.microsoft.com/office/drawing/2014/chart" uri="{C3380CC4-5D6E-409C-BE32-E72D297353CC}">
              <c16:uniqueId val="{0000000B-0A91-4C6F-9A89-EE8E65E69353}"/>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8697591985394888"/>
          <c:y val="0.33865166521004686"/>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6. Employment Rate: Black U.S.-Born</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5-12, All'!$B$19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CCBD-412A-844B-3C7D5E7FB03D}"/>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All'!$C$8:$F$8</c:f>
              <c:strCache>
                <c:ptCount val="4"/>
                <c:pt idx="0">
                  <c:v>Q1 2000</c:v>
                </c:pt>
                <c:pt idx="1">
                  <c:v>Q1 2007</c:v>
                </c:pt>
                <c:pt idx="2">
                  <c:v>Q1 2019</c:v>
                </c:pt>
                <c:pt idx="3">
                  <c:v>Q1 2022</c:v>
                </c:pt>
              </c:strCache>
            </c:strRef>
          </c:cat>
          <c:val>
            <c:numRef>
              <c:f>'Figures 5-12, All'!$C$19:$F$19</c:f>
              <c:numCache>
                <c:formatCode>0%</c:formatCode>
                <c:ptCount val="4"/>
                <c:pt idx="0">
                  <c:v>0.88031161473087816</c:v>
                </c:pt>
                <c:pt idx="1">
                  <c:v>0.85820433436532506</c:v>
                </c:pt>
                <c:pt idx="2">
                  <c:v>0.83442913901544913</c:v>
                </c:pt>
                <c:pt idx="3">
                  <c:v>0.84657217544366659</c:v>
                </c:pt>
              </c:numCache>
            </c:numRef>
          </c:val>
          <c:smooth val="0"/>
          <c:extLst>
            <c:ext xmlns:c16="http://schemas.microsoft.com/office/drawing/2014/chart" uri="{C3380CC4-5D6E-409C-BE32-E72D297353CC}">
              <c16:uniqueId val="{00000002-CCBD-412A-844B-3C7D5E7FB03D}"/>
            </c:ext>
          </c:extLst>
        </c:ser>
        <c:ser>
          <c:idx val="2"/>
          <c:order val="1"/>
          <c:tx>
            <c:strRef>
              <c:f>'Figures 5-12, All'!$B$18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CCBD-412A-844B-3C7D5E7FB03D}"/>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All'!$C$8:$F$8</c:f>
              <c:strCache>
                <c:ptCount val="4"/>
                <c:pt idx="0">
                  <c:v>Q1 2000</c:v>
                </c:pt>
                <c:pt idx="1">
                  <c:v>Q1 2007</c:v>
                </c:pt>
                <c:pt idx="2">
                  <c:v>Q1 2019</c:v>
                </c:pt>
                <c:pt idx="3">
                  <c:v>Q1 2022</c:v>
                </c:pt>
              </c:strCache>
            </c:strRef>
          </c:cat>
          <c:val>
            <c:numRef>
              <c:f>'Figures 5-12, All'!$C$18:$F$18</c:f>
              <c:numCache>
                <c:formatCode>0%</c:formatCode>
                <c:ptCount val="4"/>
                <c:pt idx="0">
                  <c:v>0.75829787234042556</c:v>
                </c:pt>
                <c:pt idx="1">
                  <c:v>0.71211084502223743</c:v>
                </c:pt>
                <c:pt idx="2">
                  <c:v>0.69830882807544603</c:v>
                </c:pt>
                <c:pt idx="3">
                  <c:v>0.67008699531563687</c:v>
                </c:pt>
              </c:numCache>
            </c:numRef>
          </c:val>
          <c:smooth val="0"/>
          <c:extLst>
            <c:ext xmlns:c16="http://schemas.microsoft.com/office/drawing/2014/chart" uri="{C3380CC4-5D6E-409C-BE32-E72D297353CC}">
              <c16:uniqueId val="{00000005-CCBD-412A-844B-3C7D5E7FB03D}"/>
            </c:ext>
          </c:extLst>
        </c:ser>
        <c:ser>
          <c:idx val="1"/>
          <c:order val="2"/>
          <c:tx>
            <c:strRef>
              <c:f>'Figures 5-12, All'!$B$17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CCBD-412A-844B-3C7D5E7FB03D}"/>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All'!$C$8:$F$8</c:f>
              <c:strCache>
                <c:ptCount val="4"/>
                <c:pt idx="0">
                  <c:v>Q1 2000</c:v>
                </c:pt>
                <c:pt idx="1">
                  <c:v>Q1 2007</c:v>
                </c:pt>
                <c:pt idx="2">
                  <c:v>Q1 2019</c:v>
                </c:pt>
                <c:pt idx="3">
                  <c:v>Q1 2022</c:v>
                </c:pt>
              </c:strCache>
            </c:strRef>
          </c:cat>
          <c:val>
            <c:numRef>
              <c:f>'Figures 5-12, All'!$C$17:$F$17</c:f>
              <c:numCache>
                <c:formatCode>0%</c:formatCode>
                <c:ptCount val="4"/>
                <c:pt idx="0">
                  <c:v>0.68424834722621442</c:v>
                </c:pt>
                <c:pt idx="1">
                  <c:v>0.65078512951281708</c:v>
                </c:pt>
                <c:pt idx="2">
                  <c:v>0.60872387790448901</c:v>
                </c:pt>
                <c:pt idx="3">
                  <c:v>0.61631870370314923</c:v>
                </c:pt>
              </c:numCache>
            </c:numRef>
          </c:val>
          <c:smooth val="0"/>
          <c:extLst>
            <c:ext xmlns:c16="http://schemas.microsoft.com/office/drawing/2014/chart" uri="{C3380CC4-5D6E-409C-BE32-E72D297353CC}">
              <c16:uniqueId val="{00000008-CCBD-412A-844B-3C7D5E7FB03D}"/>
            </c:ext>
          </c:extLst>
        </c:ser>
        <c:ser>
          <c:idx val="0"/>
          <c:order val="3"/>
          <c:tx>
            <c:strRef>
              <c:f>'Figures 5-12, All'!$B$16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CCBD-412A-844B-3C7D5E7FB03D}"/>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All'!$C$8:$F$8</c:f>
              <c:strCache>
                <c:ptCount val="4"/>
                <c:pt idx="0">
                  <c:v>Q1 2000</c:v>
                </c:pt>
                <c:pt idx="1">
                  <c:v>Q1 2007</c:v>
                </c:pt>
                <c:pt idx="2">
                  <c:v>Q1 2019</c:v>
                </c:pt>
                <c:pt idx="3">
                  <c:v>Q1 2022</c:v>
                </c:pt>
              </c:strCache>
            </c:strRef>
          </c:cat>
          <c:val>
            <c:numRef>
              <c:f>'Figures 5-12, All'!$C$16:$F$16</c:f>
              <c:numCache>
                <c:formatCode>0%</c:formatCode>
                <c:ptCount val="4"/>
                <c:pt idx="0">
                  <c:v>0.43601190476190477</c:v>
                </c:pt>
                <c:pt idx="1">
                  <c:v>0.40436796823295829</c:v>
                </c:pt>
                <c:pt idx="2">
                  <c:v>0.35631543552769407</c:v>
                </c:pt>
                <c:pt idx="3">
                  <c:v>0.32801780742048509</c:v>
                </c:pt>
              </c:numCache>
            </c:numRef>
          </c:val>
          <c:smooth val="0"/>
          <c:extLst>
            <c:ext xmlns:c16="http://schemas.microsoft.com/office/drawing/2014/chart" uri="{C3380CC4-5D6E-409C-BE32-E72D297353CC}">
              <c16:uniqueId val="{0000000B-CCBD-412A-844B-3C7D5E7FB03D}"/>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0000000000000004"/>
        </c:scaling>
        <c:delete val="0"/>
        <c:axPos val="l"/>
        <c:numFmt formatCode="0%" sourceLinked="1"/>
        <c:majorTickMark val="none"/>
        <c:minorTickMark val="none"/>
        <c:tickLblPos val="none"/>
        <c:spPr>
          <a:ln>
            <a:solidFill>
              <a:schemeClr val="tx1">
                <a:alpha val="0"/>
              </a:schemeClr>
            </a:solidFill>
          </a:ln>
        </c:spPr>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7. Employment Rate: Hispanic U.S.-Born</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5-12, All'!$B$27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553-4E0F-B4CE-D808C817B3DF}"/>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All'!$C$31:$F$31</c:f>
              <c:strCache>
                <c:ptCount val="4"/>
                <c:pt idx="0">
                  <c:v>Q1 2000</c:v>
                </c:pt>
                <c:pt idx="1">
                  <c:v>Q1 2007</c:v>
                </c:pt>
                <c:pt idx="2">
                  <c:v>Q1 2019</c:v>
                </c:pt>
                <c:pt idx="3">
                  <c:v>Q1 2022</c:v>
                </c:pt>
              </c:strCache>
            </c:strRef>
          </c:cat>
          <c:val>
            <c:numRef>
              <c:f>'Figures 5-12, All'!$C$27:$F$27</c:f>
              <c:numCache>
                <c:formatCode>0%</c:formatCode>
                <c:ptCount val="4"/>
                <c:pt idx="0">
                  <c:v>0.88397790055248615</c:v>
                </c:pt>
                <c:pt idx="1">
                  <c:v>0.86946902654867253</c:v>
                </c:pt>
                <c:pt idx="2">
                  <c:v>0.85084069789200456</c:v>
                </c:pt>
                <c:pt idx="3">
                  <c:v>0.8635141640171774</c:v>
                </c:pt>
              </c:numCache>
            </c:numRef>
          </c:val>
          <c:smooth val="0"/>
          <c:extLst>
            <c:ext xmlns:c16="http://schemas.microsoft.com/office/drawing/2014/chart" uri="{C3380CC4-5D6E-409C-BE32-E72D297353CC}">
              <c16:uniqueId val="{00000002-E553-4E0F-B4CE-D808C817B3DF}"/>
            </c:ext>
          </c:extLst>
        </c:ser>
        <c:ser>
          <c:idx val="2"/>
          <c:order val="1"/>
          <c:tx>
            <c:strRef>
              <c:f>'Figures 5-12, All'!$B$26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3487560902297683E-2"/>
                  <c:y val="-4.0463452853522444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53-4E0F-B4CE-D808C817B3DF}"/>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All'!$C$31:$F$31</c:f>
              <c:strCache>
                <c:ptCount val="4"/>
                <c:pt idx="0">
                  <c:v>Q1 2000</c:v>
                </c:pt>
                <c:pt idx="1">
                  <c:v>Q1 2007</c:v>
                </c:pt>
                <c:pt idx="2">
                  <c:v>Q1 2019</c:v>
                </c:pt>
                <c:pt idx="3">
                  <c:v>Q1 2022</c:v>
                </c:pt>
              </c:strCache>
            </c:strRef>
          </c:cat>
          <c:val>
            <c:numRef>
              <c:f>'Figures 5-12, All'!$C$26:$F$26</c:f>
              <c:numCache>
                <c:formatCode>0%</c:formatCode>
                <c:ptCount val="4"/>
                <c:pt idx="0">
                  <c:v>0.80283638879280528</c:v>
                </c:pt>
                <c:pt idx="1">
                  <c:v>0.76680896478121663</c:v>
                </c:pt>
                <c:pt idx="2">
                  <c:v>0.72729717797692051</c:v>
                </c:pt>
                <c:pt idx="3">
                  <c:v>0.71071727632475301</c:v>
                </c:pt>
              </c:numCache>
            </c:numRef>
          </c:val>
          <c:smooth val="0"/>
          <c:extLst>
            <c:ext xmlns:c16="http://schemas.microsoft.com/office/drawing/2014/chart" uri="{C3380CC4-5D6E-409C-BE32-E72D297353CC}">
              <c16:uniqueId val="{00000005-E553-4E0F-B4CE-D808C817B3DF}"/>
            </c:ext>
          </c:extLst>
        </c:ser>
        <c:ser>
          <c:idx val="1"/>
          <c:order val="2"/>
          <c:tx>
            <c:strRef>
              <c:f>'Figures 5-12, All'!$B$25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553-4E0F-B4CE-D808C817B3DF}"/>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All'!$C$31:$F$31</c:f>
              <c:strCache>
                <c:ptCount val="4"/>
                <c:pt idx="0">
                  <c:v>Q1 2000</c:v>
                </c:pt>
                <c:pt idx="1">
                  <c:v>Q1 2007</c:v>
                </c:pt>
                <c:pt idx="2">
                  <c:v>Q1 2019</c:v>
                </c:pt>
                <c:pt idx="3">
                  <c:v>Q1 2022</c:v>
                </c:pt>
              </c:strCache>
            </c:strRef>
          </c:cat>
          <c:val>
            <c:numRef>
              <c:f>'Figures 5-12, All'!$C$25:$F$25</c:f>
              <c:numCache>
                <c:formatCode>0%</c:formatCode>
                <c:ptCount val="4"/>
                <c:pt idx="0">
                  <c:v>0.74616079494128273</c:v>
                </c:pt>
                <c:pt idx="1">
                  <c:v>0.73339965182790345</c:v>
                </c:pt>
                <c:pt idx="2">
                  <c:v>0.69245767596585184</c:v>
                </c:pt>
                <c:pt idx="3">
                  <c:v>0.69521231150816731</c:v>
                </c:pt>
              </c:numCache>
            </c:numRef>
          </c:val>
          <c:smooth val="0"/>
          <c:extLst>
            <c:ext xmlns:c16="http://schemas.microsoft.com/office/drawing/2014/chart" uri="{C3380CC4-5D6E-409C-BE32-E72D297353CC}">
              <c16:uniqueId val="{00000008-E553-4E0F-B4CE-D808C817B3DF}"/>
            </c:ext>
          </c:extLst>
        </c:ser>
        <c:ser>
          <c:idx val="0"/>
          <c:order val="3"/>
          <c:tx>
            <c:strRef>
              <c:f>'Figures 5-12, All'!$B$24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553-4E0F-B4CE-D808C817B3DF}"/>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All'!$C$31:$F$31</c:f>
              <c:strCache>
                <c:ptCount val="4"/>
                <c:pt idx="0">
                  <c:v>Q1 2000</c:v>
                </c:pt>
                <c:pt idx="1">
                  <c:v>Q1 2007</c:v>
                </c:pt>
                <c:pt idx="2">
                  <c:v>Q1 2019</c:v>
                </c:pt>
                <c:pt idx="3">
                  <c:v>Q1 2022</c:v>
                </c:pt>
              </c:strCache>
            </c:strRef>
          </c:cat>
          <c:val>
            <c:numRef>
              <c:f>'Figures 5-12, All'!$C$24:$F$24</c:f>
              <c:numCache>
                <c:formatCode>0%</c:formatCode>
                <c:ptCount val="4"/>
                <c:pt idx="0">
                  <c:v>0.5449820071971212</c:v>
                </c:pt>
                <c:pt idx="1">
                  <c:v>0.4983974358974359</c:v>
                </c:pt>
                <c:pt idx="2">
                  <c:v>0.48759200662471974</c:v>
                </c:pt>
                <c:pt idx="3">
                  <c:v>0.4550184640481183</c:v>
                </c:pt>
              </c:numCache>
            </c:numRef>
          </c:val>
          <c:smooth val="0"/>
          <c:extLst>
            <c:ext xmlns:c16="http://schemas.microsoft.com/office/drawing/2014/chart" uri="{C3380CC4-5D6E-409C-BE32-E72D297353CC}">
              <c16:uniqueId val="{0000000B-E553-4E0F-B4CE-D808C817B3DF}"/>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81592768"/>
        <c:crosses val="autoZero"/>
        <c:crossBetween val="between"/>
        <c:majorUnit val="0.1"/>
      </c:valAx>
    </c:plotArea>
    <c:legend>
      <c:legendPos val="r"/>
      <c:layout>
        <c:manualLayout>
          <c:xMode val="edge"/>
          <c:yMode val="edge"/>
          <c:x val="0.76241787378434323"/>
          <c:y val="0.32722314976981531"/>
          <c:w val="0.2179557201403024"/>
          <c:h val="0.3572740875732373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9. Labor Force Participation Rate: All U.S.-Born</a:t>
            </a:r>
          </a:p>
        </c:rich>
      </c:tx>
      <c:layout>
        <c:manualLayout>
          <c:xMode val="edge"/>
          <c:yMode val="edge"/>
          <c:x val="0.13302174776476594"/>
          <c:y val="2.1942161154288983E-2"/>
        </c:manualLayout>
      </c:layout>
      <c:overlay val="1"/>
    </c:title>
    <c:autoTitleDeleted val="0"/>
    <c:plotArea>
      <c:layout>
        <c:manualLayout>
          <c:layoutTarget val="inner"/>
          <c:xMode val="edge"/>
          <c:yMode val="edge"/>
          <c:x val="4.084619970806521E-2"/>
          <c:y val="0.10893146113791996"/>
          <c:w val="0.66172033747422709"/>
          <c:h val="0.7583403453971882"/>
        </c:manualLayout>
      </c:layout>
      <c:lineChart>
        <c:grouping val="standard"/>
        <c:varyColors val="0"/>
        <c:ser>
          <c:idx val="3"/>
          <c:order val="0"/>
          <c:tx>
            <c:strRef>
              <c:f>'Figures 5-12, All'!$H$12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2F8-42A0-9C9A-CF8D3E683FE9}"/>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All'!$I$15:$L$15</c:f>
              <c:strCache>
                <c:ptCount val="4"/>
                <c:pt idx="0">
                  <c:v>Q1 2000</c:v>
                </c:pt>
                <c:pt idx="1">
                  <c:v>Q1 2007</c:v>
                </c:pt>
                <c:pt idx="2">
                  <c:v>Q1 2019</c:v>
                </c:pt>
                <c:pt idx="3">
                  <c:v>Q1 2022</c:v>
                </c:pt>
              </c:strCache>
            </c:strRef>
          </c:cat>
          <c:val>
            <c:numRef>
              <c:f>'Figures 5-12, All'!$I$12:$L$12</c:f>
              <c:numCache>
                <c:formatCode>0%</c:formatCode>
                <c:ptCount val="4"/>
                <c:pt idx="0">
                  <c:v>0.88145607013531546</c:v>
                </c:pt>
                <c:pt idx="1">
                  <c:v>0.86654952372144645</c:v>
                </c:pt>
                <c:pt idx="2">
                  <c:v>0.86799324652393639</c:v>
                </c:pt>
                <c:pt idx="3">
                  <c:v>0.86663461504807038</c:v>
                </c:pt>
              </c:numCache>
            </c:numRef>
          </c:val>
          <c:smooth val="0"/>
          <c:extLst>
            <c:ext xmlns:c16="http://schemas.microsoft.com/office/drawing/2014/chart" uri="{C3380CC4-5D6E-409C-BE32-E72D297353CC}">
              <c16:uniqueId val="{00000002-62F8-42A0-9C9A-CF8D3E683FE9}"/>
            </c:ext>
          </c:extLst>
        </c:ser>
        <c:ser>
          <c:idx val="2"/>
          <c:order val="1"/>
          <c:tx>
            <c:strRef>
              <c:f>'Figures 5-12, All'!$H$11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9173548428397669E-2"/>
                  <c:y val="-3.840056722767473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F8-42A0-9C9A-CF8D3E683FE9}"/>
                </c:ext>
              </c:extLst>
            </c:dLbl>
            <c:dLbl>
              <c:idx val="1"/>
              <c:layout>
                <c:manualLayout>
                  <c:x val="-4.9173548428397718E-2"/>
                  <c:y val="-4.787924021345672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All'!$I$15:$L$15</c:f>
              <c:strCache>
                <c:ptCount val="4"/>
                <c:pt idx="0">
                  <c:v>Q1 2000</c:v>
                </c:pt>
                <c:pt idx="1">
                  <c:v>Q1 2007</c:v>
                </c:pt>
                <c:pt idx="2">
                  <c:v>Q1 2019</c:v>
                </c:pt>
                <c:pt idx="3">
                  <c:v>Q1 2022</c:v>
                </c:pt>
              </c:strCache>
            </c:strRef>
          </c:cat>
          <c:val>
            <c:numRef>
              <c:f>'Figures 5-12, All'!$I$11:$L$11</c:f>
              <c:numCache>
                <c:formatCode>0%</c:formatCode>
                <c:ptCount val="4"/>
                <c:pt idx="0">
                  <c:v>0.81103852218968231</c:v>
                </c:pt>
                <c:pt idx="1">
                  <c:v>0.78312722699643678</c:v>
                </c:pt>
                <c:pt idx="2">
                  <c:v>0.7504722946396718</c:v>
                </c:pt>
                <c:pt idx="3">
                  <c:v>0.7383009383910325</c:v>
                </c:pt>
              </c:numCache>
            </c:numRef>
          </c:val>
          <c:smooth val="0"/>
          <c:extLst>
            <c:ext xmlns:c16="http://schemas.microsoft.com/office/drawing/2014/chart" uri="{C3380CC4-5D6E-409C-BE32-E72D297353CC}">
              <c16:uniqueId val="{00000005-62F8-42A0-9C9A-CF8D3E683FE9}"/>
            </c:ext>
          </c:extLst>
        </c:ser>
        <c:ser>
          <c:idx val="1"/>
          <c:order val="2"/>
          <c:tx>
            <c:strRef>
              <c:f>'Figures 5-12, All'!$H$10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2F8-42A0-9C9A-CF8D3E683FE9}"/>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All'!$I$15:$L$15</c:f>
              <c:strCache>
                <c:ptCount val="4"/>
                <c:pt idx="0">
                  <c:v>Q1 2000</c:v>
                </c:pt>
                <c:pt idx="1">
                  <c:v>Q1 2007</c:v>
                </c:pt>
                <c:pt idx="2">
                  <c:v>Q1 2019</c:v>
                </c:pt>
                <c:pt idx="3">
                  <c:v>Q1 2022</c:v>
                </c:pt>
              </c:strCache>
            </c:strRef>
          </c:cat>
          <c:val>
            <c:numRef>
              <c:f>'Figures 5-12, All'!$I$10:$L$10</c:f>
              <c:numCache>
                <c:formatCode>0%</c:formatCode>
                <c:ptCount val="4"/>
                <c:pt idx="0">
                  <c:v>0.78541764693848326</c:v>
                </c:pt>
                <c:pt idx="1">
                  <c:v>0.76287041943504663</c:v>
                </c:pt>
                <c:pt idx="2">
                  <c:v>0.71955529125843876</c:v>
                </c:pt>
                <c:pt idx="3">
                  <c:v>0.71413786008282898</c:v>
                </c:pt>
              </c:numCache>
            </c:numRef>
          </c:val>
          <c:smooth val="0"/>
          <c:extLst>
            <c:ext xmlns:c16="http://schemas.microsoft.com/office/drawing/2014/chart" uri="{C3380CC4-5D6E-409C-BE32-E72D297353CC}">
              <c16:uniqueId val="{00000008-62F8-42A0-9C9A-CF8D3E683FE9}"/>
            </c:ext>
          </c:extLst>
        </c:ser>
        <c:ser>
          <c:idx val="0"/>
          <c:order val="3"/>
          <c:tx>
            <c:strRef>
              <c:f>'Figures 5-12, All'!$H$9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2F8-42A0-9C9A-CF8D3E683FE9}"/>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All'!$I$15:$L$15</c:f>
              <c:strCache>
                <c:ptCount val="4"/>
                <c:pt idx="0">
                  <c:v>Q1 2000</c:v>
                </c:pt>
                <c:pt idx="1">
                  <c:v>Q1 2007</c:v>
                </c:pt>
                <c:pt idx="2">
                  <c:v>Q1 2019</c:v>
                </c:pt>
                <c:pt idx="3">
                  <c:v>Q1 2022</c:v>
                </c:pt>
              </c:strCache>
            </c:strRef>
          </c:cat>
          <c:val>
            <c:numRef>
              <c:f>'Figures 5-12, All'!$I$9:$L$9</c:f>
              <c:numCache>
                <c:formatCode>0%</c:formatCode>
                <c:ptCount val="4"/>
                <c:pt idx="0">
                  <c:v>0.59738931665062556</c:v>
                </c:pt>
                <c:pt idx="1">
                  <c:v>0.563964310931382</c:v>
                </c:pt>
                <c:pt idx="2">
                  <c:v>0.48695479509174922</c:v>
                </c:pt>
                <c:pt idx="3">
                  <c:v>0.47193631475150943</c:v>
                </c:pt>
              </c:numCache>
            </c:numRef>
          </c:val>
          <c:smooth val="0"/>
          <c:extLst>
            <c:ext xmlns:c16="http://schemas.microsoft.com/office/drawing/2014/chart" uri="{C3380CC4-5D6E-409C-BE32-E72D297353CC}">
              <c16:uniqueId val="{0000000B-62F8-42A0-9C9A-CF8D3E683FE9}"/>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0"/>
        <c:axPos val="l"/>
        <c:numFmt formatCode="0%" sourceLinked="1"/>
        <c:majorTickMark val="none"/>
        <c:minorTickMark val="none"/>
        <c:tickLblPos val="none"/>
        <c:spPr>
          <a:solidFill>
            <a:schemeClr val="tx1">
              <a:alpha val="0"/>
            </a:schemeClr>
          </a:solidFill>
          <a:ln>
            <a:solidFill>
              <a:schemeClr val="tx1">
                <a:alpha val="0"/>
              </a:schemeClr>
            </a:solidFill>
          </a:ln>
        </c:spPr>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10. Labor Force Participation Rate: Black U.S.-Born</a:t>
            </a:r>
          </a:p>
        </c:rich>
      </c:tx>
      <c:overlay val="0"/>
    </c:title>
    <c:autoTitleDeleted val="0"/>
    <c:plotArea>
      <c:layout>
        <c:manualLayout>
          <c:layoutTarget val="inner"/>
          <c:xMode val="edge"/>
          <c:yMode val="edge"/>
          <c:x val="6.538797310258003E-2"/>
          <c:y val="0.15981106480166918"/>
          <c:w val="0.72686053497041481"/>
          <c:h val="0.73967299254635055"/>
        </c:manualLayout>
      </c:layout>
      <c:lineChart>
        <c:grouping val="standard"/>
        <c:varyColors val="0"/>
        <c:ser>
          <c:idx val="3"/>
          <c:order val="0"/>
          <c:tx>
            <c:strRef>
              <c:f>'Figures 5-12, All'!$H$19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31A-46EB-A127-9C096CDC0238}"/>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All'!$I$19:$L$19</c:f>
              <c:numCache>
                <c:formatCode>0%</c:formatCode>
                <c:ptCount val="4"/>
                <c:pt idx="0">
                  <c:v>0.90439093484419264</c:v>
                </c:pt>
                <c:pt idx="1">
                  <c:v>0.88390092879256965</c:v>
                </c:pt>
                <c:pt idx="2">
                  <c:v>0.85795951251125258</c:v>
                </c:pt>
                <c:pt idx="3">
                  <c:v>0.8684105921773474</c:v>
                </c:pt>
              </c:numCache>
            </c:numRef>
          </c:val>
          <c:smooth val="0"/>
          <c:extLst>
            <c:ext xmlns:c16="http://schemas.microsoft.com/office/drawing/2014/chart" uri="{C3380CC4-5D6E-409C-BE32-E72D297353CC}">
              <c16:uniqueId val="{00000002-E31A-46EB-A127-9C096CDC0238}"/>
            </c:ext>
          </c:extLst>
        </c:ser>
        <c:ser>
          <c:idx val="2"/>
          <c:order val="1"/>
          <c:tx>
            <c:strRef>
              <c:f>'Figures 5-12, All'!$H$18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E31A-46EB-A127-9C096CDC0238}"/>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All'!$I$18:$L$18</c:f>
              <c:numCache>
                <c:formatCode>0%</c:formatCode>
                <c:ptCount val="4"/>
                <c:pt idx="0">
                  <c:v>0.80629787234042549</c:v>
                </c:pt>
                <c:pt idx="1">
                  <c:v>0.76034895655148815</c:v>
                </c:pt>
                <c:pt idx="2">
                  <c:v>0.74951870124041409</c:v>
                </c:pt>
                <c:pt idx="3">
                  <c:v>0.71476615215656436</c:v>
                </c:pt>
              </c:numCache>
            </c:numRef>
          </c:val>
          <c:smooth val="0"/>
          <c:extLst>
            <c:ext xmlns:c16="http://schemas.microsoft.com/office/drawing/2014/chart" uri="{C3380CC4-5D6E-409C-BE32-E72D297353CC}">
              <c16:uniqueId val="{00000005-E31A-46EB-A127-9C096CDC0238}"/>
            </c:ext>
          </c:extLst>
        </c:ser>
        <c:ser>
          <c:idx val="1"/>
          <c:order val="2"/>
          <c:tx>
            <c:strRef>
              <c:f>'Figures 5-12, All'!$H$17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31A-46EB-A127-9C096CDC0238}"/>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All'!$I$17:$L$17</c:f>
              <c:numCache>
                <c:formatCode>0%</c:formatCode>
                <c:ptCount val="4"/>
                <c:pt idx="0">
                  <c:v>0.75265881000287438</c:v>
                </c:pt>
                <c:pt idx="1">
                  <c:v>0.7240638840424104</c:v>
                </c:pt>
                <c:pt idx="2">
                  <c:v>0.67758484286449439</c:v>
                </c:pt>
                <c:pt idx="3">
                  <c:v>0.68623141599666582</c:v>
                </c:pt>
              </c:numCache>
            </c:numRef>
          </c:val>
          <c:smooth val="0"/>
          <c:extLst>
            <c:ext xmlns:c16="http://schemas.microsoft.com/office/drawing/2014/chart" uri="{C3380CC4-5D6E-409C-BE32-E72D297353CC}">
              <c16:uniqueId val="{00000008-E31A-46EB-A127-9C096CDC0238}"/>
            </c:ext>
          </c:extLst>
        </c:ser>
        <c:ser>
          <c:idx val="0"/>
          <c:order val="3"/>
          <c:tx>
            <c:strRef>
              <c:f>'Figures 5-12, All'!$H$16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31A-46EB-A127-9C096CDC0238}"/>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5-12, All'!$I$31:$L$31</c:f>
              <c:strCache>
                <c:ptCount val="4"/>
                <c:pt idx="0">
                  <c:v>Q1 2000</c:v>
                </c:pt>
                <c:pt idx="1">
                  <c:v>Q1 2007</c:v>
                </c:pt>
                <c:pt idx="2">
                  <c:v>Q1 2019</c:v>
                </c:pt>
                <c:pt idx="3">
                  <c:v>Q1 2022</c:v>
                </c:pt>
              </c:strCache>
            </c:strRef>
          </c:cat>
          <c:val>
            <c:numRef>
              <c:f>'Figures 5-12, All'!$I$16:$L$16</c:f>
              <c:numCache>
                <c:formatCode>0%</c:formatCode>
                <c:ptCount val="4"/>
                <c:pt idx="0">
                  <c:v>0.52023809523809528</c:v>
                </c:pt>
                <c:pt idx="1">
                  <c:v>0.49238914626075447</c:v>
                </c:pt>
                <c:pt idx="2">
                  <c:v>0.4351427659655025</c:v>
                </c:pt>
                <c:pt idx="3">
                  <c:v>0.40121240852445805</c:v>
                </c:pt>
              </c:numCache>
            </c:numRef>
          </c:val>
          <c:smooth val="0"/>
          <c:extLst>
            <c:ext xmlns:c16="http://schemas.microsoft.com/office/drawing/2014/chart" uri="{C3380CC4-5D6E-409C-BE32-E72D297353CC}">
              <c16:uniqueId val="{0000000B-E31A-46EB-A127-9C096CDC0238}"/>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5000000000000003"/>
        </c:scaling>
        <c:delete val="0"/>
        <c:axPos val="l"/>
        <c:numFmt formatCode="0%" sourceLinked="1"/>
        <c:majorTickMark val="none"/>
        <c:minorTickMark val="none"/>
        <c:tickLblPos val="none"/>
        <c:spPr>
          <a:ln>
            <a:solidFill>
              <a:schemeClr val="tx1">
                <a:alpha val="0"/>
              </a:schemeClr>
            </a:solidFill>
          </a:ln>
        </c:spPr>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85725</xdr:rowOff>
    </xdr:from>
    <xdr:to>
      <xdr:col>13</xdr:col>
      <xdr:colOff>447674</xdr:colOff>
      <xdr:row>36</xdr:row>
      <xdr:rowOff>56090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206471</xdr:colOff>
      <xdr:row>3</xdr:row>
      <xdr:rowOff>123727</xdr:rowOff>
    </xdr:from>
    <xdr:to>
      <xdr:col>7</xdr:col>
      <xdr:colOff>299604</xdr:colOff>
      <xdr:row>18</xdr:row>
      <xdr:rowOff>195693</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198832</xdr:colOff>
      <xdr:row>19</xdr:row>
      <xdr:rowOff>11555</xdr:rowOff>
    </xdr:from>
    <xdr:to>
      <xdr:col>7</xdr:col>
      <xdr:colOff>309009</xdr:colOff>
      <xdr:row>35</xdr:row>
      <xdr:rowOff>108895</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175472</xdr:colOff>
      <xdr:row>35</xdr:row>
      <xdr:rowOff>113751</xdr:rowOff>
    </xdr:from>
    <xdr:to>
      <xdr:col>7</xdr:col>
      <xdr:colOff>275649</xdr:colOff>
      <xdr:row>51</xdr:row>
      <xdr:rowOff>50354</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288853</xdr:colOff>
      <xdr:row>3</xdr:row>
      <xdr:rowOff>121227</xdr:rowOff>
    </xdr:from>
    <xdr:to>
      <xdr:col>14</xdr:col>
      <xdr:colOff>320384</xdr:colOff>
      <xdr:row>19</xdr:row>
      <xdr:rowOff>21646</xdr:rowOff>
    </xdr:to>
    <xdr:graphicFrame macro="">
      <xdr:nvGraphicFramePr>
        <xdr:cNvPr id="5" name="Chart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284017</xdr:colOff>
      <xdr:row>19</xdr:row>
      <xdr:rowOff>9257</xdr:rowOff>
    </xdr:from>
    <xdr:to>
      <xdr:col>14</xdr:col>
      <xdr:colOff>307338</xdr:colOff>
      <xdr:row>35</xdr:row>
      <xdr:rowOff>106598</xdr:rowOff>
    </xdr:to>
    <xdr:graphicFrame macro="">
      <xdr:nvGraphicFramePr>
        <xdr:cNvPr id="6" name="Chart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268350</xdr:colOff>
      <xdr:row>35</xdr:row>
      <xdr:rowOff>107673</xdr:rowOff>
    </xdr:from>
    <xdr:to>
      <xdr:col>14</xdr:col>
      <xdr:colOff>306457</xdr:colOff>
      <xdr:row>51</xdr:row>
      <xdr:rowOff>51577</xdr:rowOff>
    </xdr:to>
    <xdr:graphicFrame macro="">
      <xdr:nvGraphicFramePr>
        <xdr:cNvPr id="7" name="Chart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173780</xdr:colOff>
      <xdr:row>51</xdr:row>
      <xdr:rowOff>41413</xdr:rowOff>
    </xdr:from>
    <xdr:to>
      <xdr:col>7</xdr:col>
      <xdr:colOff>269030</xdr:colOff>
      <xdr:row>68</xdr:row>
      <xdr:rowOff>21881</xdr:rowOff>
    </xdr:to>
    <xdr:graphicFrame macro="">
      <xdr:nvGraphicFramePr>
        <xdr:cNvPr id="8" name="Chart 1">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275598</xdr:colOff>
      <xdr:row>51</xdr:row>
      <xdr:rowOff>41413</xdr:rowOff>
    </xdr:from>
    <xdr:to>
      <xdr:col>14</xdr:col>
      <xdr:colOff>298174</xdr:colOff>
      <xdr:row>68</xdr:row>
      <xdr:rowOff>21559</xdr:rowOff>
    </xdr:to>
    <xdr:graphicFrame macro="">
      <xdr:nvGraphicFramePr>
        <xdr:cNvPr id="9" name="Chart 2">
          <a:extLst>
            <a:ext uri="{FF2B5EF4-FFF2-40B4-BE49-F238E27FC236}">
              <a16:creationId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232448</xdr:colOff>
      <xdr:row>3</xdr:row>
      <xdr:rowOff>149704</xdr:rowOff>
    </xdr:from>
    <xdr:to>
      <xdr:col>7</xdr:col>
      <xdr:colOff>325581</xdr:colOff>
      <xdr:row>19</xdr:row>
      <xdr:rowOff>22511</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224809</xdr:colOff>
      <xdr:row>19</xdr:row>
      <xdr:rowOff>37532</xdr:rowOff>
    </xdr:from>
    <xdr:to>
      <xdr:col>7</xdr:col>
      <xdr:colOff>334986</xdr:colOff>
      <xdr:row>35</xdr:row>
      <xdr:rowOff>134872</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205130</xdr:colOff>
      <xdr:row>35</xdr:row>
      <xdr:rowOff>121322</xdr:rowOff>
    </xdr:from>
    <xdr:to>
      <xdr:col>7</xdr:col>
      <xdr:colOff>305307</xdr:colOff>
      <xdr:row>51</xdr:row>
      <xdr:rowOff>57925</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314830</xdr:colOff>
      <xdr:row>3</xdr:row>
      <xdr:rowOff>147204</xdr:rowOff>
    </xdr:from>
    <xdr:to>
      <xdr:col>14</xdr:col>
      <xdr:colOff>346361</xdr:colOff>
      <xdr:row>19</xdr:row>
      <xdr:rowOff>47623</xdr:rowOff>
    </xdr:to>
    <xdr:graphicFrame macro="">
      <xdr:nvGraphicFramePr>
        <xdr:cNvPr id="5" name="Chart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309994</xdr:colOff>
      <xdr:row>19</xdr:row>
      <xdr:rowOff>35234</xdr:rowOff>
    </xdr:from>
    <xdr:to>
      <xdr:col>14</xdr:col>
      <xdr:colOff>333315</xdr:colOff>
      <xdr:row>35</xdr:row>
      <xdr:rowOff>132575</xdr:rowOff>
    </xdr:to>
    <xdr:graphicFrame macro="">
      <xdr:nvGraphicFramePr>
        <xdr:cNvPr id="6" name="Chart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310892</xdr:colOff>
      <xdr:row>35</xdr:row>
      <xdr:rowOff>120950</xdr:rowOff>
    </xdr:from>
    <xdr:to>
      <xdr:col>14</xdr:col>
      <xdr:colOff>320386</xdr:colOff>
      <xdr:row>51</xdr:row>
      <xdr:rowOff>69273</xdr:rowOff>
    </xdr:to>
    <xdr:graphicFrame macro="">
      <xdr:nvGraphicFramePr>
        <xdr:cNvPr id="7" name="Chart 6">
          <a:extLst>
            <a:ext uri="{FF2B5EF4-FFF2-40B4-BE49-F238E27FC236}">
              <a16:creationId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199757</xdr:colOff>
      <xdr:row>51</xdr:row>
      <xdr:rowOff>48438</xdr:rowOff>
    </xdr:from>
    <xdr:to>
      <xdr:col>7</xdr:col>
      <xdr:colOff>295007</xdr:colOff>
      <xdr:row>68</xdr:row>
      <xdr:rowOff>47859</xdr:rowOff>
    </xdr:to>
    <xdr:graphicFrame macro="">
      <xdr:nvGraphicFramePr>
        <xdr:cNvPr id="8" name="Chart 1">
          <a:extLst>
            <a:ext uri="{FF2B5EF4-FFF2-40B4-BE49-F238E27FC236}">
              <a16:creationId xmlns:a16="http://schemas.microsoft.com/office/drawing/2014/main" id="{00000000-0008-0000-1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301575</xdr:colOff>
      <xdr:row>51</xdr:row>
      <xdr:rowOff>54764</xdr:rowOff>
    </xdr:from>
    <xdr:to>
      <xdr:col>14</xdr:col>
      <xdr:colOff>301575</xdr:colOff>
      <xdr:row>68</xdr:row>
      <xdr:rowOff>47536</xdr:rowOff>
    </xdr:to>
    <xdr:graphicFrame macro="">
      <xdr:nvGraphicFramePr>
        <xdr:cNvPr id="9" name="Chart 2">
          <a:extLst>
            <a:ext uri="{FF2B5EF4-FFF2-40B4-BE49-F238E27FC236}">
              <a16:creationId xmlns:a16="http://schemas.microsoft.com/office/drawing/2014/main" id="{00000000-0008-0000-1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311727</xdr:colOff>
      <xdr:row>4</xdr:row>
      <xdr:rowOff>17318</xdr:rowOff>
    </xdr:from>
    <xdr:to>
      <xdr:col>7</xdr:col>
      <xdr:colOff>424296</xdr:colOff>
      <xdr:row>17</xdr:row>
      <xdr:rowOff>187421</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311399</xdr:colOff>
      <xdr:row>17</xdr:row>
      <xdr:rowOff>190500</xdr:rowOff>
    </xdr:from>
    <xdr:to>
      <xdr:col>7</xdr:col>
      <xdr:colOff>432955</xdr:colOff>
      <xdr:row>31</xdr:row>
      <xdr:rowOff>74259</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326357</xdr:colOff>
      <xdr:row>31</xdr:row>
      <xdr:rowOff>69368</xdr:rowOff>
    </xdr:from>
    <xdr:to>
      <xdr:col>7</xdr:col>
      <xdr:colOff>426534</xdr:colOff>
      <xdr:row>47</xdr:row>
      <xdr:rowOff>5971</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415637</xdr:colOff>
      <xdr:row>4</xdr:row>
      <xdr:rowOff>29826</xdr:rowOff>
    </xdr:from>
    <xdr:to>
      <xdr:col>14</xdr:col>
      <xdr:colOff>425254</xdr:colOff>
      <xdr:row>18</xdr:row>
      <xdr:rowOff>0</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422562</xdr:colOff>
      <xdr:row>18</xdr:row>
      <xdr:rowOff>8659</xdr:rowOff>
    </xdr:from>
    <xdr:to>
      <xdr:col>14</xdr:col>
      <xdr:colOff>424295</xdr:colOff>
      <xdr:row>31</xdr:row>
      <xdr:rowOff>71961</xdr:rowOff>
    </xdr:to>
    <xdr:graphicFrame macro="">
      <xdr:nvGraphicFramePr>
        <xdr:cNvPr id="6" name="Chart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423460</xdr:colOff>
      <xdr:row>31</xdr:row>
      <xdr:rowOff>68996</xdr:rowOff>
    </xdr:from>
    <xdr:to>
      <xdr:col>14</xdr:col>
      <xdr:colOff>432954</xdr:colOff>
      <xdr:row>47</xdr:row>
      <xdr:rowOff>17319</xdr:rowOff>
    </xdr:to>
    <xdr:graphicFrame macro="">
      <xdr:nvGraphicFramePr>
        <xdr:cNvPr id="7" name="Chart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320984</xdr:colOff>
      <xdr:row>47</xdr:row>
      <xdr:rowOff>13802</xdr:rowOff>
    </xdr:from>
    <xdr:to>
      <xdr:col>7</xdr:col>
      <xdr:colOff>416234</xdr:colOff>
      <xdr:row>61</xdr:row>
      <xdr:rowOff>506791</xdr:rowOff>
    </xdr:to>
    <xdr:graphicFrame macro="">
      <xdr:nvGraphicFramePr>
        <xdr:cNvPr id="8" name="Chart 1">
          <a:extLst>
            <a:ext uri="{FF2B5EF4-FFF2-40B4-BE49-F238E27FC236}">
              <a16:creationId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422802</xdr:colOff>
      <xdr:row>47</xdr:row>
      <xdr:rowOff>20127</xdr:rowOff>
    </xdr:from>
    <xdr:to>
      <xdr:col>14</xdr:col>
      <xdr:colOff>422802</xdr:colOff>
      <xdr:row>61</xdr:row>
      <xdr:rowOff>506467</xdr:rowOff>
    </xdr:to>
    <xdr:graphicFrame macro="">
      <xdr:nvGraphicFramePr>
        <xdr:cNvPr id="9" name="Chart 2">
          <a:extLst>
            <a:ext uri="{FF2B5EF4-FFF2-40B4-BE49-F238E27FC236}">
              <a16:creationId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0.58273</cdr:x>
      <cdr:y>0.4477</cdr:y>
    </cdr:from>
    <cdr:to>
      <cdr:x>0.70785</cdr:x>
      <cdr:y>0.53287</cdr:y>
    </cdr:to>
    <cdr:sp macro="" textlink="">
      <cdr:nvSpPr>
        <cdr:cNvPr id="2" name="TextBox 1"/>
        <cdr:cNvSpPr txBox="1"/>
      </cdr:nvSpPr>
      <cdr:spPr>
        <a:xfrm xmlns:a="http://schemas.openxmlformats.org/drawingml/2006/main">
          <a:off x="4723478" y="2958967"/>
          <a:ext cx="1014194" cy="562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0.46432</cdr:x>
      <cdr:y>0.74833</cdr:y>
    </cdr:from>
    <cdr:to>
      <cdr:x>0.58895</cdr:x>
      <cdr:y>0.81431</cdr:y>
    </cdr:to>
    <cdr:sp macro="" textlink="">
      <cdr:nvSpPr>
        <cdr:cNvPr id="3" name="TextBox 1"/>
        <cdr:cNvSpPr txBox="1"/>
      </cdr:nvSpPr>
      <cdr:spPr>
        <a:xfrm xmlns:a="http://schemas.openxmlformats.org/drawingml/2006/main">
          <a:off x="3576972" y="4903139"/>
          <a:ext cx="960101" cy="4323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0.10372</cdr:x>
      <cdr:y>0.2137</cdr:y>
    </cdr:from>
    <cdr:to>
      <cdr:x>0.1606</cdr:x>
      <cdr:y>0.93038</cdr:y>
    </cdr:to>
    <cdr:sp macro="" textlink="">
      <cdr:nvSpPr>
        <cdr:cNvPr id="5" name="Rectangle 4"/>
        <cdr:cNvSpPr/>
      </cdr:nvSpPr>
      <cdr:spPr>
        <a:xfrm xmlns:a="http://schemas.openxmlformats.org/drawingml/2006/main">
          <a:off x="799040" y="1400175"/>
          <a:ext cx="438150"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0.38494</cdr:x>
      <cdr:y>0.21273</cdr:y>
    </cdr:from>
    <cdr:to>
      <cdr:x>0.45363</cdr:x>
      <cdr:y>0.92941</cdr:y>
    </cdr:to>
    <cdr:sp macro="" textlink="">
      <cdr:nvSpPr>
        <cdr:cNvPr id="6" name="Rectangle 5"/>
        <cdr:cNvSpPr/>
      </cdr:nvSpPr>
      <cdr:spPr>
        <a:xfrm xmlns:a="http://schemas.openxmlformats.org/drawingml/2006/main">
          <a:off x="2965449" y="1393825"/>
          <a:ext cx="529165"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0.88762</cdr:x>
      <cdr:y>0.21079</cdr:y>
    </cdr:from>
    <cdr:to>
      <cdr:x>0.90617</cdr:x>
      <cdr:y>0.93378</cdr:y>
    </cdr:to>
    <cdr:sp macro="" textlink="">
      <cdr:nvSpPr>
        <cdr:cNvPr id="7" name="Rectangle 6"/>
        <cdr:cNvSpPr/>
      </cdr:nvSpPr>
      <cdr:spPr>
        <a:xfrm xmlns:a="http://schemas.openxmlformats.org/drawingml/2006/main">
          <a:off x="6837890" y="1381125"/>
          <a:ext cx="142875" cy="4737100"/>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0.17049</cdr:x>
      <cdr:y>0.8199</cdr:y>
    </cdr:from>
    <cdr:to>
      <cdr:x>0.36708</cdr:x>
      <cdr:y>0.82135</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flipV="1">
          <a:off x="1313390" y="5372100"/>
          <a:ext cx="1514475" cy="9526"/>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0.19646</cdr:x>
      <cdr:y>0.73704</cdr:y>
    </cdr:from>
    <cdr:to>
      <cdr:x>0.34112</cdr:x>
      <cdr:y>0.82571</cdr:y>
    </cdr:to>
    <cdr:sp macro="" textlink="">
      <cdr:nvSpPr>
        <cdr:cNvPr id="13" name="TextBox 12"/>
        <cdr:cNvSpPr txBox="1"/>
      </cdr:nvSpPr>
      <cdr:spPr>
        <a:xfrm xmlns:a="http://schemas.openxmlformats.org/drawingml/2006/main">
          <a:off x="1513414" y="4829175"/>
          <a:ext cx="1114425" cy="581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effectLst/>
              <a:latin typeface="+mn-lt"/>
              <a:ea typeface="+mn-ea"/>
              <a:cs typeface="+mn-cs"/>
            </a:rPr>
            <a:t>Recessions in</a:t>
          </a:r>
          <a:endParaRPr lang="en-US" sz="1400">
            <a:effectLst/>
          </a:endParaRPr>
        </a:p>
        <a:p xmlns:a="http://schemas.openxmlformats.org/drawingml/2006/main">
          <a:r>
            <a:rPr lang="en-US" sz="1400" b="1">
              <a:effectLst/>
              <a:latin typeface="+mn-lt"/>
              <a:ea typeface="+mn-ea"/>
              <a:cs typeface="+mn-cs"/>
            </a:rPr>
            <a:t>Grey</a:t>
          </a:r>
          <a:endParaRPr lang="en-US" sz="14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123824</xdr:colOff>
      <xdr:row>0</xdr:row>
      <xdr:rowOff>38100</xdr:rowOff>
    </xdr:from>
    <xdr:to>
      <xdr:col>12</xdr:col>
      <xdr:colOff>400049</xdr:colOff>
      <xdr:row>36</xdr:row>
      <xdr:rowOff>8465</xdr:rowOff>
    </xdr:to>
    <xdr:graphicFrame macro="">
      <xdr:nvGraphicFramePr>
        <xdr:cNvPr id="1724435" name="Chart 1">
          <a:extLst>
            <a:ext uri="{FF2B5EF4-FFF2-40B4-BE49-F238E27FC236}">
              <a16:creationId xmlns:a16="http://schemas.microsoft.com/office/drawing/2014/main" id="{00000000-0008-0000-0200-00001350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0.56295</cdr:x>
      <cdr:y>0.53872</cdr:y>
    </cdr:from>
    <cdr:to>
      <cdr:x>0.68807</cdr:x>
      <cdr:y>0.62389</cdr:y>
    </cdr:to>
    <cdr:sp macro="" textlink="">
      <cdr:nvSpPr>
        <cdr:cNvPr id="2" name="TextBox 1"/>
        <cdr:cNvSpPr txBox="1"/>
      </cdr:nvSpPr>
      <cdr:spPr>
        <a:xfrm xmlns:a="http://schemas.openxmlformats.org/drawingml/2006/main">
          <a:off x="4647184" y="3404884"/>
          <a:ext cx="1032866" cy="5383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0.45351</cdr:x>
      <cdr:y>0.73524</cdr:y>
    </cdr:from>
    <cdr:to>
      <cdr:x>0.57814</cdr:x>
      <cdr:y>0.80122</cdr:y>
    </cdr:to>
    <cdr:sp macro="" textlink="">
      <cdr:nvSpPr>
        <cdr:cNvPr id="3" name="TextBox 1"/>
        <cdr:cNvSpPr txBox="1"/>
      </cdr:nvSpPr>
      <cdr:spPr>
        <a:xfrm xmlns:a="http://schemas.openxmlformats.org/drawingml/2006/main">
          <a:off x="3563757" y="4817400"/>
          <a:ext cx="979358" cy="4323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0.10372</cdr:x>
      <cdr:y>0.2137</cdr:y>
    </cdr:from>
    <cdr:to>
      <cdr:x>0.1606</cdr:x>
      <cdr:y>0.93474</cdr:y>
    </cdr:to>
    <cdr:sp macro="" textlink="">
      <cdr:nvSpPr>
        <cdr:cNvPr id="5" name="Rectangle 4"/>
        <cdr:cNvSpPr/>
      </cdr:nvSpPr>
      <cdr:spPr>
        <a:xfrm xmlns:a="http://schemas.openxmlformats.org/drawingml/2006/main">
          <a:off x="815045" y="1400192"/>
          <a:ext cx="446970" cy="4724384"/>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0.38494</cdr:x>
      <cdr:y>0.21273</cdr:y>
    </cdr:from>
    <cdr:to>
      <cdr:x>0.45363</cdr:x>
      <cdr:y>0.93474</cdr:y>
    </cdr:to>
    <cdr:sp macro="" textlink="">
      <cdr:nvSpPr>
        <cdr:cNvPr id="6" name="Rectangle 5"/>
        <cdr:cNvSpPr/>
      </cdr:nvSpPr>
      <cdr:spPr>
        <a:xfrm xmlns:a="http://schemas.openxmlformats.org/drawingml/2006/main">
          <a:off x="3024907" y="1393837"/>
          <a:ext cx="539774" cy="4730738"/>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0.88762</cdr:x>
      <cdr:y>0.21079</cdr:y>
    </cdr:from>
    <cdr:to>
      <cdr:x>0.90617</cdr:x>
      <cdr:y>0.93378</cdr:y>
    </cdr:to>
    <cdr:sp macro="" textlink="">
      <cdr:nvSpPr>
        <cdr:cNvPr id="7" name="Rectangle 6"/>
        <cdr:cNvSpPr/>
      </cdr:nvSpPr>
      <cdr:spPr>
        <a:xfrm xmlns:a="http://schemas.openxmlformats.org/drawingml/2006/main">
          <a:off x="6975029" y="1381126"/>
          <a:ext cx="145768" cy="4737131"/>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0.17475</cdr:x>
      <cdr:y>0.88435</cdr:y>
    </cdr:from>
    <cdr:to>
      <cdr:x>0.37134</cdr:x>
      <cdr:y>0.8858</cdr:y>
    </cdr:to>
    <cdr:cxnSp macro="">
      <cdr:nvCxnSpPr>
        <cdr:cNvPr id="8" name="Straight Arrow Connector 7">
          <a:extLst xmlns:a="http://schemas.openxmlformats.org/drawingml/2006/main">
            <a:ext uri="{FF2B5EF4-FFF2-40B4-BE49-F238E27FC236}">
              <a16:creationId xmlns:a16="http://schemas.microsoft.com/office/drawing/2014/main" id="{B772A9F9-4085-9C4A-838D-30C7ED38871F}"/>
            </a:ext>
          </a:extLst>
        </cdr:cNvPr>
        <cdr:cNvCxnSpPr/>
      </cdr:nvCxnSpPr>
      <cdr:spPr>
        <a:xfrm xmlns:a="http://schemas.openxmlformats.org/drawingml/2006/main" flipV="1">
          <a:off x="1346200" y="5794375"/>
          <a:ext cx="1514475" cy="9526"/>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0.20442</cdr:x>
      <cdr:y>0.80875</cdr:y>
    </cdr:from>
    <cdr:to>
      <cdr:x>0.32807</cdr:x>
      <cdr:y>0.86254</cdr:y>
    </cdr:to>
    <cdr:sp macro="" textlink="">
      <cdr:nvSpPr>
        <cdr:cNvPr id="9" name="TextBox 1"/>
        <cdr:cNvSpPr txBox="1"/>
      </cdr:nvSpPr>
      <cdr:spPr>
        <a:xfrm xmlns:a="http://schemas.openxmlformats.org/drawingml/2006/main">
          <a:off x="1574800" y="5299075"/>
          <a:ext cx="952500" cy="352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Recessions in</a:t>
          </a:r>
        </a:p>
        <a:p xmlns:a="http://schemas.openxmlformats.org/drawingml/2006/main">
          <a:r>
            <a:rPr lang="en-US" sz="1400" b="1"/>
            <a:t>Grey</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47625</xdr:colOff>
      <xdr:row>0</xdr:row>
      <xdr:rowOff>66675</xdr:rowOff>
    </xdr:from>
    <xdr:to>
      <xdr:col>13</xdr:col>
      <xdr:colOff>419099</xdr:colOff>
      <xdr:row>36</xdr:row>
      <xdr:rowOff>37040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0.58273</cdr:x>
      <cdr:y>0.4477</cdr:y>
    </cdr:from>
    <cdr:to>
      <cdr:x>0.70785</cdr:x>
      <cdr:y>0.53287</cdr:y>
    </cdr:to>
    <cdr:sp macro="" textlink="">
      <cdr:nvSpPr>
        <cdr:cNvPr id="2" name="TextBox 1"/>
        <cdr:cNvSpPr txBox="1"/>
      </cdr:nvSpPr>
      <cdr:spPr>
        <a:xfrm xmlns:a="http://schemas.openxmlformats.org/drawingml/2006/main">
          <a:off x="4723478" y="2958967"/>
          <a:ext cx="1014194" cy="562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0.46432</cdr:x>
      <cdr:y>0.74833</cdr:y>
    </cdr:from>
    <cdr:to>
      <cdr:x>0.58895</cdr:x>
      <cdr:y>0.81431</cdr:y>
    </cdr:to>
    <cdr:sp macro="" textlink="">
      <cdr:nvSpPr>
        <cdr:cNvPr id="3" name="TextBox 1"/>
        <cdr:cNvSpPr txBox="1"/>
      </cdr:nvSpPr>
      <cdr:spPr>
        <a:xfrm xmlns:a="http://schemas.openxmlformats.org/drawingml/2006/main">
          <a:off x="3576972" y="4903139"/>
          <a:ext cx="960101" cy="4323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0.10372</cdr:x>
      <cdr:y>0.2137</cdr:y>
    </cdr:from>
    <cdr:to>
      <cdr:x>0.1606</cdr:x>
      <cdr:y>0.93038</cdr:y>
    </cdr:to>
    <cdr:sp macro="" textlink="">
      <cdr:nvSpPr>
        <cdr:cNvPr id="5" name="Rectangle 4"/>
        <cdr:cNvSpPr/>
      </cdr:nvSpPr>
      <cdr:spPr>
        <a:xfrm xmlns:a="http://schemas.openxmlformats.org/drawingml/2006/main">
          <a:off x="799040" y="1400175"/>
          <a:ext cx="438150"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0.38494</cdr:x>
      <cdr:y>0.21273</cdr:y>
    </cdr:from>
    <cdr:to>
      <cdr:x>0.45363</cdr:x>
      <cdr:y>0.92941</cdr:y>
    </cdr:to>
    <cdr:sp macro="" textlink="">
      <cdr:nvSpPr>
        <cdr:cNvPr id="6" name="Rectangle 5"/>
        <cdr:cNvSpPr/>
      </cdr:nvSpPr>
      <cdr:spPr>
        <a:xfrm xmlns:a="http://schemas.openxmlformats.org/drawingml/2006/main">
          <a:off x="2965449" y="1393825"/>
          <a:ext cx="529165"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0.88762</cdr:x>
      <cdr:y>0.21079</cdr:y>
    </cdr:from>
    <cdr:to>
      <cdr:x>0.90617</cdr:x>
      <cdr:y>0.93378</cdr:y>
    </cdr:to>
    <cdr:sp macro="" textlink="">
      <cdr:nvSpPr>
        <cdr:cNvPr id="7" name="Rectangle 6"/>
        <cdr:cNvSpPr/>
      </cdr:nvSpPr>
      <cdr:spPr>
        <a:xfrm xmlns:a="http://schemas.openxmlformats.org/drawingml/2006/main">
          <a:off x="6837890" y="1381125"/>
          <a:ext cx="142875" cy="4737100"/>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0.17049</cdr:x>
      <cdr:y>0.8199</cdr:y>
    </cdr:from>
    <cdr:to>
      <cdr:x>0.36708</cdr:x>
      <cdr:y>0.82135</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flipV="1">
          <a:off x="1313390" y="5372100"/>
          <a:ext cx="1514475" cy="9526"/>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0.19646</cdr:x>
      <cdr:y>0.73704</cdr:y>
    </cdr:from>
    <cdr:to>
      <cdr:x>0.34112</cdr:x>
      <cdr:y>0.82571</cdr:y>
    </cdr:to>
    <cdr:sp macro="" textlink="">
      <cdr:nvSpPr>
        <cdr:cNvPr id="13" name="TextBox 12"/>
        <cdr:cNvSpPr txBox="1"/>
      </cdr:nvSpPr>
      <cdr:spPr>
        <a:xfrm xmlns:a="http://schemas.openxmlformats.org/drawingml/2006/main">
          <a:off x="1513414" y="4829175"/>
          <a:ext cx="1114425" cy="581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effectLst/>
              <a:latin typeface="+mn-lt"/>
              <a:ea typeface="+mn-ea"/>
              <a:cs typeface="+mn-cs"/>
            </a:rPr>
            <a:t>Recessions in</a:t>
          </a:r>
          <a:endParaRPr lang="en-US" sz="1400">
            <a:effectLst/>
          </a:endParaRPr>
        </a:p>
        <a:p xmlns:a="http://schemas.openxmlformats.org/drawingml/2006/main">
          <a:r>
            <a:rPr lang="en-US" sz="1400" b="1">
              <a:effectLst/>
              <a:latin typeface="+mn-lt"/>
              <a:ea typeface="+mn-ea"/>
              <a:cs typeface="+mn-cs"/>
            </a:rPr>
            <a:t>Grey</a:t>
          </a:r>
          <a:endParaRPr lang="en-US" sz="1400">
            <a:effectLs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228600</xdr:colOff>
      <xdr:row>0</xdr:row>
      <xdr:rowOff>85725</xdr:rowOff>
    </xdr:from>
    <xdr:to>
      <xdr:col>13</xdr:col>
      <xdr:colOff>600074</xdr:colOff>
      <xdr:row>36</xdr:row>
      <xdr:rowOff>56090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0.59096</cdr:x>
      <cdr:y>0.69414</cdr:y>
    </cdr:from>
    <cdr:to>
      <cdr:x>0.71608</cdr:x>
      <cdr:y>0.77931</cdr:y>
    </cdr:to>
    <cdr:sp macro="" textlink="">
      <cdr:nvSpPr>
        <cdr:cNvPr id="2" name="TextBox 1"/>
        <cdr:cNvSpPr txBox="1"/>
      </cdr:nvSpPr>
      <cdr:spPr>
        <a:xfrm xmlns:a="http://schemas.openxmlformats.org/drawingml/2006/main">
          <a:off x="4790153" y="4587754"/>
          <a:ext cx="1014194" cy="562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0.58418</cdr:x>
      <cdr:y>0.32175</cdr:y>
    </cdr:from>
    <cdr:to>
      <cdr:x>0.70881</cdr:x>
      <cdr:y>0.38773</cdr:y>
    </cdr:to>
    <cdr:sp macro="" textlink="">
      <cdr:nvSpPr>
        <cdr:cNvPr id="3" name="TextBox 1"/>
        <cdr:cNvSpPr txBox="1"/>
      </cdr:nvSpPr>
      <cdr:spPr>
        <a:xfrm xmlns:a="http://schemas.openxmlformats.org/drawingml/2006/main">
          <a:off x="4735223" y="2126530"/>
          <a:ext cx="1010223" cy="436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0.10372</cdr:x>
      <cdr:y>0.2137</cdr:y>
    </cdr:from>
    <cdr:to>
      <cdr:x>0.1606</cdr:x>
      <cdr:y>0.93038</cdr:y>
    </cdr:to>
    <cdr:sp macro="" textlink="">
      <cdr:nvSpPr>
        <cdr:cNvPr id="5" name="Rectangle 4"/>
        <cdr:cNvSpPr/>
      </cdr:nvSpPr>
      <cdr:spPr>
        <a:xfrm xmlns:a="http://schemas.openxmlformats.org/drawingml/2006/main">
          <a:off x="799040" y="1400175"/>
          <a:ext cx="438150"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0.38494</cdr:x>
      <cdr:y>0.21273</cdr:y>
    </cdr:from>
    <cdr:to>
      <cdr:x>0.45363</cdr:x>
      <cdr:y>0.92941</cdr:y>
    </cdr:to>
    <cdr:sp macro="" textlink="">
      <cdr:nvSpPr>
        <cdr:cNvPr id="6" name="Rectangle 5"/>
        <cdr:cNvSpPr/>
      </cdr:nvSpPr>
      <cdr:spPr>
        <a:xfrm xmlns:a="http://schemas.openxmlformats.org/drawingml/2006/main">
          <a:off x="2965449" y="1393825"/>
          <a:ext cx="529165"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0.88762</cdr:x>
      <cdr:y>0.21079</cdr:y>
    </cdr:from>
    <cdr:to>
      <cdr:x>0.90617</cdr:x>
      <cdr:y>0.93378</cdr:y>
    </cdr:to>
    <cdr:sp macro="" textlink="">
      <cdr:nvSpPr>
        <cdr:cNvPr id="7" name="Rectangle 6"/>
        <cdr:cNvSpPr/>
      </cdr:nvSpPr>
      <cdr:spPr>
        <a:xfrm xmlns:a="http://schemas.openxmlformats.org/drawingml/2006/main">
          <a:off x="6837890" y="1381125"/>
          <a:ext cx="142875" cy="4737100"/>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0.17583</cdr:x>
      <cdr:y>0.61871</cdr:y>
    </cdr:from>
    <cdr:to>
      <cdr:x>0.37242</cdr:x>
      <cdr:y>0.62016</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flipV="1">
          <a:off x="1533173" y="3970731"/>
          <a:ext cx="1714187" cy="9306"/>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0.20666</cdr:x>
      <cdr:y>0.52728</cdr:y>
    </cdr:from>
    <cdr:to>
      <cdr:x>0.35132</cdr:x>
      <cdr:y>0.61595</cdr:y>
    </cdr:to>
    <cdr:sp macro="" textlink="">
      <cdr:nvSpPr>
        <cdr:cNvPr id="13" name="TextBox 12"/>
        <cdr:cNvSpPr txBox="1"/>
      </cdr:nvSpPr>
      <cdr:spPr>
        <a:xfrm xmlns:a="http://schemas.openxmlformats.org/drawingml/2006/main">
          <a:off x="1801954" y="3383925"/>
          <a:ext cx="1261378" cy="5690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effectLst/>
              <a:latin typeface="+mn-lt"/>
              <a:ea typeface="+mn-ea"/>
              <a:cs typeface="+mn-cs"/>
            </a:rPr>
            <a:t>Recessions in</a:t>
          </a:r>
          <a:endParaRPr lang="en-US" sz="1400">
            <a:effectLst/>
          </a:endParaRPr>
        </a:p>
        <a:p xmlns:a="http://schemas.openxmlformats.org/drawingml/2006/main">
          <a:r>
            <a:rPr lang="en-US" sz="1400" b="1">
              <a:effectLst/>
              <a:latin typeface="+mn-lt"/>
              <a:ea typeface="+mn-ea"/>
              <a:cs typeface="+mn-cs"/>
            </a:rPr>
            <a:t>Grey</a:t>
          </a:r>
          <a:endParaRPr lang="en-US" sz="14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203502</xdr:colOff>
      <xdr:row>3</xdr:row>
      <xdr:rowOff>95523</xdr:rowOff>
    </xdr:from>
    <xdr:to>
      <xdr:col>7</xdr:col>
      <xdr:colOff>296140</xdr:colOff>
      <xdr:row>18</xdr:row>
      <xdr:rowOff>167489</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198087</xdr:colOff>
      <xdr:row>18</xdr:row>
      <xdr:rowOff>166688</xdr:rowOff>
    </xdr:from>
    <xdr:to>
      <xdr:col>7</xdr:col>
      <xdr:colOff>309563</xdr:colOff>
      <xdr:row>35</xdr:row>
      <xdr:rowOff>17860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207065</xdr:colOff>
      <xdr:row>35</xdr:row>
      <xdr:rowOff>14103</xdr:rowOff>
    </xdr:from>
    <xdr:to>
      <xdr:col>7</xdr:col>
      <xdr:colOff>291452</xdr:colOff>
      <xdr:row>53</xdr:row>
      <xdr:rowOff>21772</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291519</xdr:colOff>
      <xdr:row>3</xdr:row>
      <xdr:rowOff>99126</xdr:rowOff>
    </xdr:from>
    <xdr:to>
      <xdr:col>14</xdr:col>
      <xdr:colOff>424543</xdr:colOff>
      <xdr:row>18</xdr:row>
      <xdr:rowOff>168729</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296138</xdr:colOff>
      <xdr:row>18</xdr:row>
      <xdr:rowOff>166854</xdr:rowOff>
    </xdr:from>
    <xdr:to>
      <xdr:col>14</xdr:col>
      <xdr:colOff>424542</xdr:colOff>
      <xdr:row>35</xdr:row>
      <xdr:rowOff>16331</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293915</xdr:colOff>
      <xdr:row>35</xdr:row>
      <xdr:rowOff>16328</xdr:rowOff>
    </xdr:from>
    <xdr:to>
      <xdr:col>14</xdr:col>
      <xdr:colOff>422672</xdr:colOff>
      <xdr:row>53</xdr:row>
      <xdr:rowOff>38100</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210891</xdr:colOff>
      <xdr:row>53</xdr:row>
      <xdr:rowOff>28398</xdr:rowOff>
    </xdr:from>
    <xdr:to>
      <xdr:col>7</xdr:col>
      <xdr:colOff>293914</xdr:colOff>
      <xdr:row>68</xdr:row>
      <xdr:rowOff>517071</xdr:rowOff>
    </xdr:to>
    <xdr:graphicFrame macro="">
      <xdr:nvGraphicFramePr>
        <xdr:cNvPr id="8" name="Chart 1">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293914</xdr:colOff>
      <xdr:row>53</xdr:row>
      <xdr:rowOff>27058</xdr:rowOff>
    </xdr:from>
    <xdr:to>
      <xdr:col>14</xdr:col>
      <xdr:colOff>428625</xdr:colOff>
      <xdr:row>68</xdr:row>
      <xdr:rowOff>511628</xdr:rowOff>
    </xdr:to>
    <xdr:graphicFrame macro="">
      <xdr:nvGraphicFramePr>
        <xdr:cNvPr id="9" name="Chart 2">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28"/>
  <sheetViews>
    <sheetView tabSelected="1" workbookViewId="0">
      <selection activeCell="A2" sqref="A2"/>
    </sheetView>
  </sheetViews>
  <sheetFormatPr baseColWidth="10" defaultColWidth="9" defaultRowHeight="13" x14ac:dyDescent="0.15"/>
  <cols>
    <col min="1" max="1" width="194.5" style="8" customWidth="1"/>
    <col min="2" max="16384" width="9" style="8"/>
  </cols>
  <sheetData>
    <row r="2" spans="1:1" ht="20" x14ac:dyDescent="0.2">
      <c r="A2" s="126" t="s">
        <v>33</v>
      </c>
    </row>
    <row r="3" spans="1:1" ht="17" x14ac:dyDescent="0.2">
      <c r="A3" s="127"/>
    </row>
    <row r="4" spans="1:1" ht="17" x14ac:dyDescent="0.2">
      <c r="A4" s="228" t="s">
        <v>179</v>
      </c>
    </row>
    <row r="5" spans="1:1" ht="18" x14ac:dyDescent="0.2">
      <c r="A5" s="229" t="s">
        <v>180</v>
      </c>
    </row>
    <row r="6" spans="1:1" ht="17" x14ac:dyDescent="0.2">
      <c r="A6" s="228" t="s">
        <v>177</v>
      </c>
    </row>
    <row r="7" spans="1:1" ht="17" x14ac:dyDescent="0.2">
      <c r="A7" s="228" t="s">
        <v>178</v>
      </c>
    </row>
    <row r="8" spans="1:1" ht="17" x14ac:dyDescent="0.2">
      <c r="A8" s="128"/>
    </row>
    <row r="9" spans="1:1" ht="17" x14ac:dyDescent="0.2">
      <c r="A9" s="227" t="s">
        <v>176</v>
      </c>
    </row>
    <row r="10" spans="1:1" ht="17" x14ac:dyDescent="0.2">
      <c r="A10" s="227" t="s">
        <v>175</v>
      </c>
    </row>
    <row r="11" spans="1:1" ht="17" x14ac:dyDescent="0.2">
      <c r="A11" s="227" t="s">
        <v>174</v>
      </c>
    </row>
    <row r="12" spans="1:1" ht="17" x14ac:dyDescent="0.2">
      <c r="A12" s="227" t="s">
        <v>173</v>
      </c>
    </row>
    <row r="13" spans="1:1" ht="17" x14ac:dyDescent="0.2">
      <c r="A13" s="227" t="s">
        <v>172</v>
      </c>
    </row>
    <row r="14" spans="1:1" ht="17" x14ac:dyDescent="0.2">
      <c r="A14" s="227" t="s">
        <v>171</v>
      </c>
    </row>
    <row r="15" spans="1:1" ht="17" x14ac:dyDescent="0.2">
      <c r="A15" s="128"/>
    </row>
    <row r="16" spans="1:1" ht="17" x14ac:dyDescent="0.2">
      <c r="A16" s="231" t="s">
        <v>170</v>
      </c>
    </row>
    <row r="17" spans="1:1" ht="17" x14ac:dyDescent="0.2">
      <c r="A17" s="231" t="s">
        <v>169</v>
      </c>
    </row>
    <row r="18" spans="1:1" ht="17" x14ac:dyDescent="0.2">
      <c r="A18" s="231" t="s">
        <v>144</v>
      </c>
    </row>
    <row r="19" spans="1:1" ht="17" x14ac:dyDescent="0.2">
      <c r="A19" s="231" t="s">
        <v>167</v>
      </c>
    </row>
    <row r="20" spans="1:1" ht="17" x14ac:dyDescent="0.2">
      <c r="A20" s="128"/>
    </row>
    <row r="21" spans="1:1" ht="17" x14ac:dyDescent="0.2">
      <c r="A21" s="230" t="s">
        <v>166</v>
      </c>
    </row>
    <row r="22" spans="1:1" ht="17" x14ac:dyDescent="0.2">
      <c r="A22" s="230" t="s">
        <v>164</v>
      </c>
    </row>
    <row r="23" spans="1:1" ht="17" x14ac:dyDescent="0.2">
      <c r="A23" s="230" t="s">
        <v>165</v>
      </c>
    </row>
    <row r="24" spans="1:1" ht="17" x14ac:dyDescent="0.2">
      <c r="A24" s="230" t="s">
        <v>163</v>
      </c>
    </row>
    <row r="25" spans="1:1" ht="17" x14ac:dyDescent="0.2">
      <c r="A25" s="127"/>
    </row>
    <row r="26" spans="1:1" ht="18" x14ac:dyDescent="0.2">
      <c r="A26" s="129"/>
    </row>
    <row r="27" spans="1:1" ht="18" x14ac:dyDescent="0.2">
      <c r="A27" s="129"/>
    </row>
    <row r="28" spans="1:1" ht="18" x14ac:dyDescent="0.2">
      <c r="A28" s="129"/>
    </row>
  </sheetData>
  <hyperlinks>
    <hyperlink ref="A4" location="'Fig 1'!A1" display="Figure 1. Labor Force Participation for Immigrants and Natives (ages 18 to 64) without a Bachelor's Degree, 2000 to 2021" xr:uid="{00000000-0004-0000-0000-000000000000}"/>
    <hyperlink ref="A5" location="'Fig 2 '!A1" display="Figure 2. Labor Force Participation for Immigrants and Natives (ages 18 to 64) without a Bachelor's Degree, excluding Full-time students, 2000 to 2021" xr:uid="{00000000-0004-0000-0000-000001000000}"/>
    <hyperlink ref="A9" location="'Tab 1'!A1" display="Table 1. Employment Statistics in Q3 for Persons 16 to 64, 2000 to 2021 (in thousands)" xr:uid="{00000000-0004-0000-0000-000002000000}"/>
    <hyperlink ref="A11" location="'Tab 3 '!A1" display="Table 3. Employment Statistics Q3 for Persons 18 to 64, 2000 to 2021 (in thousands)" xr:uid="{00000000-0004-0000-0000-000003000000}"/>
    <hyperlink ref="A10" location="'Tab 2'!A1" display="Table 2. Employment Statistics in Q3 for Persons 16+, 2000-2021 (in thousands)" xr:uid="{00000000-0004-0000-0000-000004000000}"/>
    <hyperlink ref="A12" location="'Tab 4'!A1" display="Table 4.  Employment Statistics in Q3 for Persons 18+, 2000-2021 (in thousands)" xr:uid="{00000000-0004-0000-0000-000005000000}"/>
    <hyperlink ref="A14" location="'Tab 6'!A1" display="Table 6. Employment Statistics in Q3 for Persons 18+, no Bachelor's, 2000-2021 (in thousands)" xr:uid="{00000000-0004-0000-0000-000006000000}"/>
    <hyperlink ref="A13" location="'Tab 5'!A1" display="Table 5. Employment Statistics Q3 for Persons 18 to 64, No Bachelor's, 2000 to 2021 (in thousands)" xr:uid="{00000000-0004-0000-0000-000007000000}"/>
    <hyperlink ref="A16" location="'Tab 7'!A1" display="Table 7. Employment &amp; Unemployment for Natives &amp; Immigrants, Q3 2021 (in thousands)" xr:uid="{00000000-0004-0000-0000-000008000000}"/>
    <hyperlink ref="A6" location="'Fig 3'!A1" display="Figure 3. Labor Force Participation for Immigrants and U.S.-born Men (ages 25 to 54) without a Bachelor's Degree, 2000 to 2022" xr:uid="{00000000-0004-0000-0000-000009000000}"/>
    <hyperlink ref="A21" location="'Figures 5-12 all'!A1" display="Figures 5-12. Employment &amp; Labor Force Participation by Nativity, Race &amp; Education (Ages 18 to 64) Q1 of Peak Years: 2000, 2007, 2019 and 2022." xr:uid="{00000000-0004-0000-0000-00000A000000}"/>
    <hyperlink ref="A22" location="'Figures 13-20 Men 25-54'!A1" display="Figures 13-20. Employment &amp; Labor Force Participation by Nativty Race &amp; Education for Men (Ages 25 to 54) Q1 of Peak Years: 2000, 2007, 2019 and 2022." xr:uid="{00000000-0004-0000-0000-00000B000000}"/>
    <hyperlink ref="A23" location="'Figures 21-28 Women 25-54'!A1" display="Figures 21-28. Employment &amp; Labor Force Participation by Nativity Race &amp; Education for Women (Ages 25 to 54) Q1 of Peak Years: 2000, 2007, 2019 and 2022." xr:uid="{00000000-0004-0000-0000-00000C000000}"/>
    <hyperlink ref="A7" location="'Fig 4'!A1" display="Figure 4. Labor Force Participation for Immigrants and U.S.-born Men (ages 25 to 54) without a Bachelor's Degree, 2000-2022" xr:uid="{00000000-0004-0000-0000-00000D000000}"/>
    <hyperlink ref="A24" location="'Figure 29-36 all 25-54 '!A1" display="Figures 29-36. Employment &amp; Labor Force Participation by Race, Bachlor's v. Non-bachelor's for Men and Women (Ages 25 to 54) Q1 of Peak Years: 2000, 2007, 2019 and 2022." xr:uid="{00000000-0004-0000-0000-00000E000000}"/>
    <hyperlink ref="A17" location="'Tab 8'!A1" display="Table 8. Employment, Unemployment and Labor Force Participation by Nativity, Race, Age, Sex &amp; Educaiton. Q1 2019 (in thousands)" xr:uid="{00000000-0004-0000-0000-00000F000000}"/>
    <hyperlink ref="A18" location="'Tab 9'!A1" display="Table 9. Employment, Unemployment and Labor Force Participation by Nativity, Race, Age, Sex &amp; Educaiton. Q1 2007 (in thousands)" xr:uid="{00000000-0004-0000-0000-000010000000}"/>
    <hyperlink ref="A19" location="'Tab 10'!A1" display="Table 10. Employment, Unemployment and Labor Force Participation by Nativity, Race, Age, Sex &amp; Educaiton. Q1 2000 (in thousands)" xr:uid="{00000000-0004-0000-0000-000011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50"/>
  </sheetPr>
  <dimension ref="B1:S35"/>
  <sheetViews>
    <sheetView zoomScaleNormal="100" workbookViewId="0"/>
  </sheetViews>
  <sheetFormatPr baseColWidth="10" defaultColWidth="9.1640625" defaultRowHeight="13" x14ac:dyDescent="0.15"/>
  <cols>
    <col min="1" max="1" width="2.6640625" style="3" customWidth="1"/>
    <col min="2" max="2" width="14.1640625" style="3" customWidth="1"/>
    <col min="3" max="3" width="13.83203125" style="3" customWidth="1"/>
    <col min="4" max="4" width="14.83203125" style="3" customWidth="1"/>
    <col min="5" max="5" width="12.6640625" style="3" bestFit="1" customWidth="1"/>
    <col min="6" max="6" width="14.1640625" style="3" bestFit="1" customWidth="1"/>
    <col min="7" max="14" width="9.1640625" style="3"/>
    <col min="15" max="16" width="13.33203125" style="3" customWidth="1"/>
    <col min="17" max="17" width="11.83203125" style="3" customWidth="1"/>
    <col min="18" max="18" width="13.33203125" style="3" customWidth="1"/>
    <col min="19" max="16384" width="9.1640625" style="3"/>
  </cols>
  <sheetData>
    <row r="1" spans="2:18" ht="14" thickBot="1" x14ac:dyDescent="0.2"/>
    <row r="2" spans="2:18" ht="24.75" customHeight="1" thickBot="1" x14ac:dyDescent="0.35">
      <c r="B2" s="111"/>
      <c r="C2" s="312" t="s">
        <v>132</v>
      </c>
      <c r="D2" s="313"/>
      <c r="E2" s="313"/>
      <c r="F2" s="313"/>
      <c r="G2" s="313"/>
      <c r="H2" s="313"/>
      <c r="I2" s="313"/>
      <c r="J2" s="313"/>
      <c r="K2" s="313"/>
      <c r="L2" s="313"/>
      <c r="M2" s="313"/>
      <c r="N2" s="313"/>
      <c r="O2" s="313"/>
      <c r="P2" s="313"/>
      <c r="Q2" s="313"/>
      <c r="R2" s="314"/>
    </row>
    <row r="3" spans="2:18" ht="88.5" customHeight="1" thickBot="1" x14ac:dyDescent="0.3">
      <c r="B3" s="112"/>
      <c r="C3" s="315" t="s">
        <v>40</v>
      </c>
      <c r="D3" s="316"/>
      <c r="E3" s="316"/>
      <c r="F3" s="317"/>
      <c r="G3" s="315" t="s">
        <v>41</v>
      </c>
      <c r="H3" s="316"/>
      <c r="I3" s="316"/>
      <c r="J3" s="317"/>
      <c r="K3" s="315" t="s">
        <v>65</v>
      </c>
      <c r="L3" s="316"/>
      <c r="M3" s="316"/>
      <c r="N3" s="317"/>
      <c r="O3" s="302" t="s">
        <v>52</v>
      </c>
      <c r="P3" s="288"/>
      <c r="Q3" s="302" t="s">
        <v>53</v>
      </c>
      <c r="R3" s="304"/>
    </row>
    <row r="4" spans="2:18" ht="20" thickBot="1" x14ac:dyDescent="0.3">
      <c r="B4" s="113"/>
      <c r="C4" s="305" t="s">
        <v>50</v>
      </c>
      <c r="D4" s="306"/>
      <c r="E4" s="307" t="s">
        <v>37</v>
      </c>
      <c r="F4" s="308"/>
      <c r="G4" s="309" t="s">
        <v>50</v>
      </c>
      <c r="H4" s="310"/>
      <c r="I4" s="306" t="s">
        <v>37</v>
      </c>
      <c r="J4" s="311"/>
      <c r="K4" s="309" t="s">
        <v>50</v>
      </c>
      <c r="L4" s="310"/>
      <c r="M4" s="306" t="s">
        <v>37</v>
      </c>
      <c r="N4" s="311"/>
      <c r="O4" s="303"/>
      <c r="P4" s="280"/>
      <c r="Q4" s="279"/>
      <c r="R4" s="280"/>
    </row>
    <row r="5" spans="2:18" ht="17" thickBot="1" x14ac:dyDescent="0.25">
      <c r="B5" s="132" t="s">
        <v>7</v>
      </c>
      <c r="C5" s="114" t="s">
        <v>17</v>
      </c>
      <c r="D5" s="115" t="s">
        <v>6</v>
      </c>
      <c r="E5" s="116" t="s">
        <v>17</v>
      </c>
      <c r="F5" s="117" t="s">
        <v>6</v>
      </c>
      <c r="G5" s="114" t="s">
        <v>17</v>
      </c>
      <c r="H5" s="115" t="s">
        <v>6</v>
      </c>
      <c r="I5" s="116" t="s">
        <v>17</v>
      </c>
      <c r="J5" s="117" t="s">
        <v>6</v>
      </c>
      <c r="K5" s="114" t="s">
        <v>17</v>
      </c>
      <c r="L5" s="115" t="s">
        <v>6</v>
      </c>
      <c r="M5" s="116" t="s">
        <v>17</v>
      </c>
      <c r="N5" s="117" t="s">
        <v>6</v>
      </c>
      <c r="O5" s="114" t="s">
        <v>17</v>
      </c>
      <c r="P5" s="116" t="s">
        <v>6</v>
      </c>
      <c r="Q5" s="114" t="s">
        <v>17</v>
      </c>
      <c r="R5" s="117" t="s">
        <v>6</v>
      </c>
    </row>
    <row r="6" spans="2:18" ht="15" x14ac:dyDescent="0.2">
      <c r="B6" s="57" t="s">
        <v>66</v>
      </c>
      <c r="C6" s="68">
        <v>80084.225000000006</v>
      </c>
      <c r="D6" s="92">
        <f>C6/(C6+G6+K6)</f>
        <v>0.7287235350843172</v>
      </c>
      <c r="E6" s="93">
        <v>12294.224</v>
      </c>
      <c r="F6" s="94">
        <f>E6/(E6+I6+M6)</f>
        <v>0.69092980912723334</v>
      </c>
      <c r="G6" s="68">
        <v>4241.2820000000002</v>
      </c>
      <c r="H6" s="92">
        <f t="shared" ref="H6:H28" si="0">G6/(G6+C6)</f>
        <v>5.0296549061958198E-2</v>
      </c>
      <c r="I6" s="93">
        <v>680.86699999999996</v>
      </c>
      <c r="J6" s="94">
        <f t="shared" ref="J6:J28" si="1">I6/(I6+E6)</f>
        <v>5.2474930618983708E-2</v>
      </c>
      <c r="K6" s="66">
        <v>25571.074000000001</v>
      </c>
      <c r="L6" s="92">
        <f>(C6+G6)/(C6+G6+K6)</f>
        <v>0.76731692863129208</v>
      </c>
      <c r="M6" s="93">
        <v>4818.6469999999999</v>
      </c>
      <c r="N6" s="94">
        <f>(E6+I6)/(E6+I6+M6)</f>
        <v>0.72919422551911239</v>
      </c>
      <c r="O6" s="107">
        <f>K6+M6</f>
        <v>30389.721000000001</v>
      </c>
      <c r="P6" s="103">
        <f>(C6+E6+G6+I6)/(C6+E6+G6+I6+O6)</f>
        <v>0.76200450247132678</v>
      </c>
      <c r="Q6" s="95">
        <f>O6+G6+I6</f>
        <v>35311.870000000003</v>
      </c>
      <c r="R6" s="94">
        <f>(C6+E6)/(C6+E6+Q6)</f>
        <v>0.72345695212806227</v>
      </c>
    </row>
    <row r="7" spans="2:18" ht="15" customHeight="1" x14ac:dyDescent="0.2">
      <c r="B7" s="75" t="s">
        <v>67</v>
      </c>
      <c r="C7" s="74">
        <v>79664.262000000002</v>
      </c>
      <c r="D7" s="76">
        <f t="shared" ref="D7:D28" si="2">C7/(C7+G7+K7)</f>
        <v>0.72446708002550331</v>
      </c>
      <c r="E7" s="77">
        <v>13241.839</v>
      </c>
      <c r="F7" s="78">
        <f t="shared" ref="F7:F28" si="3">E7/(E7+I7+M7)</f>
        <v>0.70024941598901125</v>
      </c>
      <c r="G7" s="74">
        <v>4413.1499999999996</v>
      </c>
      <c r="H7" s="76">
        <f t="shared" si="0"/>
        <v>5.2489127519767136E-2</v>
      </c>
      <c r="I7" s="77">
        <v>811.24400000000003</v>
      </c>
      <c r="J7" s="78">
        <f t="shared" si="1"/>
        <v>5.7727119380138865E-2</v>
      </c>
      <c r="K7" s="72">
        <v>25885.157999999999</v>
      </c>
      <c r="L7" s="76">
        <f t="shared" ref="L7:N22" si="4">(C7+G7)/(C7+G7+K7)</f>
        <v>0.76460028171404149</v>
      </c>
      <c r="M7" s="77">
        <v>4857.0919999999996</v>
      </c>
      <c r="N7" s="78">
        <f t="shared" si="4"/>
        <v>0.74314928338844044</v>
      </c>
      <c r="O7" s="108">
        <f t="shared" ref="O7:O26" si="5">K7+M7</f>
        <v>30742.25</v>
      </c>
      <c r="P7" s="104">
        <f t="shared" ref="P7:P26" si="6">(C7+E7+G7+I7)/(C7+E7+G7+I7+O7)</f>
        <v>0.76145266402139566</v>
      </c>
      <c r="Q7" s="79">
        <f t="shared" ref="Q7:Q26" si="7">O7+G7+I7</f>
        <v>35966.644</v>
      </c>
      <c r="R7" s="78">
        <f t="shared" ref="R7:R26" si="8">(C7+E7)/(C7+E7+Q7)</f>
        <v>0.72091349493641965</v>
      </c>
    </row>
    <row r="8" spans="2:18" ht="15" x14ac:dyDescent="0.2">
      <c r="B8" s="75" t="s">
        <v>68</v>
      </c>
      <c r="C8" s="74">
        <v>77826.731</v>
      </c>
      <c r="D8" s="76">
        <f t="shared" si="2"/>
        <v>0.70377578864925194</v>
      </c>
      <c r="E8" s="77">
        <v>13194.072</v>
      </c>
      <c r="F8" s="78">
        <f t="shared" si="3"/>
        <v>0.67992445118971434</v>
      </c>
      <c r="G8" s="74">
        <v>5987.3630000000003</v>
      </c>
      <c r="H8" s="76">
        <f t="shared" si="0"/>
        <v>7.1436231238149517E-2</v>
      </c>
      <c r="I8" s="77">
        <v>1096.7940000000001</v>
      </c>
      <c r="J8" s="78">
        <f t="shared" si="1"/>
        <v>7.6747903171158427E-2</v>
      </c>
      <c r="K8" s="72">
        <v>26770.458999999999</v>
      </c>
      <c r="L8" s="76">
        <f t="shared" si="4"/>
        <v>0.7579186398664558</v>
      </c>
      <c r="M8" s="77">
        <v>5114.3370000000004</v>
      </c>
      <c r="N8" s="78">
        <f t="shared" si="4"/>
        <v>0.7364450657898296</v>
      </c>
      <c r="O8" s="108">
        <f t="shared" si="5"/>
        <v>31884.795999999998</v>
      </c>
      <c r="P8" s="104">
        <f t="shared" si="6"/>
        <v>0.7547130098467143</v>
      </c>
      <c r="Q8" s="79">
        <f t="shared" si="7"/>
        <v>38968.953000000001</v>
      </c>
      <c r="R8" s="78">
        <f t="shared" si="8"/>
        <v>0.70021520003468585</v>
      </c>
    </row>
    <row r="9" spans="2:18" ht="15" x14ac:dyDescent="0.2">
      <c r="B9" s="75" t="s">
        <v>69</v>
      </c>
      <c r="C9" s="74">
        <v>77795.709000000003</v>
      </c>
      <c r="D9" s="76">
        <f t="shared" si="2"/>
        <v>0.69774324294363288</v>
      </c>
      <c r="E9" s="77">
        <v>13352.252</v>
      </c>
      <c r="F9" s="78">
        <f t="shared" si="3"/>
        <v>0.67372554769820758</v>
      </c>
      <c r="G9" s="74">
        <v>6094.5219999999999</v>
      </c>
      <c r="H9" s="76">
        <f t="shared" si="0"/>
        <v>7.2648768841749881E-2</v>
      </c>
      <c r="I9" s="77">
        <v>1187.5409999999999</v>
      </c>
      <c r="J9" s="78">
        <f t="shared" si="1"/>
        <v>8.167523430354201E-2</v>
      </c>
      <c r="K9" s="72">
        <v>27605.953000000001</v>
      </c>
      <c r="L9" s="76">
        <f t="shared" si="4"/>
        <v>0.75240450381691981</v>
      </c>
      <c r="M9" s="77">
        <v>5278.74</v>
      </c>
      <c r="N9" s="78">
        <f t="shared" si="4"/>
        <v>0.73364627946982752</v>
      </c>
      <c r="O9" s="108">
        <f t="shared" si="5"/>
        <v>32884.692999999999</v>
      </c>
      <c r="P9" s="104">
        <f t="shared" si="6"/>
        <v>0.74957343890098782</v>
      </c>
      <c r="Q9" s="79">
        <f t="shared" si="7"/>
        <v>40166.755999999994</v>
      </c>
      <c r="R9" s="78">
        <f t="shared" si="8"/>
        <v>0.69411839801627118</v>
      </c>
    </row>
    <row r="10" spans="2:18" ht="15" customHeight="1" x14ac:dyDescent="0.2">
      <c r="B10" s="75" t="s">
        <v>70</v>
      </c>
      <c r="C10" s="74">
        <v>77253.115999999995</v>
      </c>
      <c r="D10" s="76">
        <f t="shared" si="2"/>
        <v>0.69310328412196454</v>
      </c>
      <c r="E10" s="77">
        <v>13649.735000000001</v>
      </c>
      <c r="F10" s="78">
        <f t="shared" si="3"/>
        <v>0.67751437040841711</v>
      </c>
      <c r="G10" s="74">
        <v>5952.54</v>
      </c>
      <c r="H10" s="76">
        <f t="shared" si="0"/>
        <v>7.1540088572824914E-2</v>
      </c>
      <c r="I10" s="77">
        <v>1038.7809999999999</v>
      </c>
      <c r="J10" s="78">
        <f t="shared" si="1"/>
        <v>7.0720622832149957E-2</v>
      </c>
      <c r="K10" s="72">
        <v>28254.09</v>
      </c>
      <c r="L10" s="76">
        <f t="shared" si="4"/>
        <v>0.74650857359750311</v>
      </c>
      <c r="M10" s="77">
        <v>5458.2669999999998</v>
      </c>
      <c r="N10" s="78">
        <f t="shared" si="4"/>
        <v>0.7290750091466216</v>
      </c>
      <c r="O10" s="108">
        <f t="shared" si="5"/>
        <v>33712.357000000004</v>
      </c>
      <c r="P10" s="104">
        <f t="shared" si="6"/>
        <v>0.74383978320710831</v>
      </c>
      <c r="Q10" s="79">
        <f t="shared" si="7"/>
        <v>40703.678000000007</v>
      </c>
      <c r="R10" s="78">
        <f t="shared" si="8"/>
        <v>0.69071687925148451</v>
      </c>
    </row>
    <row r="11" spans="2:18" ht="15" x14ac:dyDescent="0.2">
      <c r="B11" s="75" t="s">
        <v>71</v>
      </c>
      <c r="C11" s="74">
        <v>77948.099000000002</v>
      </c>
      <c r="D11" s="76">
        <f t="shared" si="2"/>
        <v>0.6912575268983554</v>
      </c>
      <c r="E11" s="77">
        <v>14089.572</v>
      </c>
      <c r="F11" s="78">
        <f t="shared" si="3"/>
        <v>0.68610424796648395</v>
      </c>
      <c r="G11" s="74">
        <v>5684.1729999999998</v>
      </c>
      <c r="H11" s="76">
        <f t="shared" si="0"/>
        <v>6.7966263071269906E-2</v>
      </c>
      <c r="I11" s="77">
        <v>874.37099999999998</v>
      </c>
      <c r="J11" s="78">
        <f t="shared" si="1"/>
        <v>5.8431858501465823E-2</v>
      </c>
      <c r="K11" s="72">
        <v>29130.476999999999</v>
      </c>
      <c r="L11" s="76">
        <f t="shared" si="4"/>
        <v>0.74166577829705094</v>
      </c>
      <c r="M11" s="77">
        <v>5571.6710000000003</v>
      </c>
      <c r="N11" s="78">
        <f t="shared" si="4"/>
        <v>0.72868252198351602</v>
      </c>
      <c r="O11" s="108">
        <f t="shared" si="5"/>
        <v>34702.148000000001</v>
      </c>
      <c r="P11" s="104">
        <f t="shared" si="6"/>
        <v>0.73966561014706522</v>
      </c>
      <c r="Q11" s="79">
        <f t="shared" si="7"/>
        <v>41260.692000000003</v>
      </c>
      <c r="R11" s="78">
        <f t="shared" si="8"/>
        <v>0.69046362557355634</v>
      </c>
    </row>
    <row r="12" spans="2:18" ht="15" x14ac:dyDescent="0.2">
      <c r="B12" s="75" t="s">
        <v>72</v>
      </c>
      <c r="C12" s="74">
        <v>78875.623999999996</v>
      </c>
      <c r="D12" s="76">
        <f t="shared" si="2"/>
        <v>0.69640890879313055</v>
      </c>
      <c r="E12" s="77">
        <v>14743.285</v>
      </c>
      <c r="F12" s="78">
        <f t="shared" si="3"/>
        <v>0.70065044748233829</v>
      </c>
      <c r="G12" s="74">
        <v>5100.7389999999996</v>
      </c>
      <c r="H12" s="76">
        <f t="shared" si="0"/>
        <v>6.0740175184771927E-2</v>
      </c>
      <c r="I12" s="77">
        <v>849.15899999999999</v>
      </c>
      <c r="J12" s="78">
        <f t="shared" si="1"/>
        <v>5.4459647249655026E-2</v>
      </c>
      <c r="K12" s="72">
        <v>29284.141</v>
      </c>
      <c r="L12" s="76">
        <f t="shared" si="4"/>
        <v>0.74144436969837246</v>
      </c>
      <c r="M12" s="77">
        <v>5449.8389999999999</v>
      </c>
      <c r="N12" s="78">
        <f t="shared" si="4"/>
        <v>0.74100533673081004</v>
      </c>
      <c r="O12" s="108">
        <f t="shared" si="5"/>
        <v>34733.979999999996</v>
      </c>
      <c r="P12" s="104">
        <f t="shared" si="6"/>
        <v>0.74137558292070282</v>
      </c>
      <c r="Q12" s="79">
        <f t="shared" si="7"/>
        <v>40683.877999999997</v>
      </c>
      <c r="R12" s="78">
        <f t="shared" si="8"/>
        <v>0.69707346430569594</v>
      </c>
    </row>
    <row r="13" spans="2:18" ht="15" customHeight="1" x14ac:dyDescent="0.2">
      <c r="B13" s="64" t="s">
        <v>73</v>
      </c>
      <c r="C13" s="58">
        <v>78627.694000000003</v>
      </c>
      <c r="D13" s="59">
        <f t="shared" si="2"/>
        <v>0.69982446734101655</v>
      </c>
      <c r="E13" s="60">
        <v>15406.798000000001</v>
      </c>
      <c r="F13" s="61">
        <f t="shared" si="3"/>
        <v>0.69804862336908224</v>
      </c>
      <c r="G13" s="58">
        <v>4951.3580000000002</v>
      </c>
      <c r="H13" s="59">
        <f t="shared" si="0"/>
        <v>5.9241614752940729E-2</v>
      </c>
      <c r="I13" s="60">
        <v>876.23800000000006</v>
      </c>
      <c r="J13" s="61">
        <f t="shared" si="1"/>
        <v>5.3812937587314799E-2</v>
      </c>
      <c r="K13" s="62">
        <v>28774.399000000001</v>
      </c>
      <c r="L13" s="59">
        <f t="shared" si="4"/>
        <v>0.74389394590113656</v>
      </c>
      <c r="M13" s="60">
        <v>5788.2030000000004</v>
      </c>
      <c r="N13" s="61">
        <f t="shared" si="4"/>
        <v>0.73774906791594252</v>
      </c>
      <c r="O13" s="109">
        <f t="shared" si="5"/>
        <v>34562.601999999999</v>
      </c>
      <c r="P13" s="105">
        <f t="shared" si="6"/>
        <v>0.74288501613803237</v>
      </c>
      <c r="Q13" s="63">
        <f t="shared" si="7"/>
        <v>40390.197999999997</v>
      </c>
      <c r="R13" s="61">
        <f t="shared" si="8"/>
        <v>0.69953289086997339</v>
      </c>
    </row>
    <row r="14" spans="2:18" ht="15" x14ac:dyDescent="0.2">
      <c r="B14" s="75" t="s">
        <v>74</v>
      </c>
      <c r="C14" s="74">
        <v>77647.281000000003</v>
      </c>
      <c r="D14" s="76">
        <f t="shared" si="2"/>
        <v>0.69279161882831763</v>
      </c>
      <c r="E14" s="77">
        <v>14979.552</v>
      </c>
      <c r="F14" s="78">
        <f t="shared" si="3"/>
        <v>0.68752985944734435</v>
      </c>
      <c r="G14" s="74">
        <v>5263.7610000000004</v>
      </c>
      <c r="H14" s="76">
        <f t="shared" si="0"/>
        <v>6.3486851365346486E-2</v>
      </c>
      <c r="I14" s="77">
        <v>1119.4860000000001</v>
      </c>
      <c r="J14" s="78">
        <f t="shared" si="1"/>
        <v>6.9537446895895277E-2</v>
      </c>
      <c r="K14" s="72">
        <v>29167.797999999999</v>
      </c>
      <c r="L14" s="76">
        <f t="shared" si="4"/>
        <v>0.73975642503080874</v>
      </c>
      <c r="M14" s="77">
        <v>5688.4549999999999</v>
      </c>
      <c r="N14" s="78">
        <f t="shared" si="4"/>
        <v>0.73891190693669984</v>
      </c>
      <c r="O14" s="108">
        <f t="shared" si="5"/>
        <v>34856.252999999997</v>
      </c>
      <c r="P14" s="104">
        <f t="shared" si="6"/>
        <v>0.73961897499649898</v>
      </c>
      <c r="Q14" s="79">
        <f t="shared" si="7"/>
        <v>41239.499999999993</v>
      </c>
      <c r="R14" s="78">
        <f t="shared" si="8"/>
        <v>0.69193523811547153</v>
      </c>
    </row>
    <row r="15" spans="2:18" ht="15" x14ac:dyDescent="0.2">
      <c r="B15" s="75" t="s">
        <v>75</v>
      </c>
      <c r="C15" s="74">
        <v>74927.981</v>
      </c>
      <c r="D15" s="76">
        <f t="shared" si="2"/>
        <v>0.657854604490412</v>
      </c>
      <c r="E15" s="77">
        <v>14159.377</v>
      </c>
      <c r="F15" s="78">
        <f t="shared" si="3"/>
        <v>0.65834555967995378</v>
      </c>
      <c r="G15" s="74">
        <v>8912.3670000000002</v>
      </c>
      <c r="H15" s="76">
        <f t="shared" si="0"/>
        <v>0.1063016460761828</v>
      </c>
      <c r="I15" s="77">
        <v>1783.5250000000001</v>
      </c>
      <c r="J15" s="78">
        <f t="shared" si="1"/>
        <v>0.11186953291188768</v>
      </c>
      <c r="K15" s="72">
        <v>30057.131000000001</v>
      </c>
      <c r="L15" s="76">
        <f t="shared" si="4"/>
        <v>0.73610363228496045</v>
      </c>
      <c r="M15" s="77">
        <v>5564.6130000000003</v>
      </c>
      <c r="N15" s="78">
        <f t="shared" si="4"/>
        <v>0.74127122542980906</v>
      </c>
      <c r="O15" s="108">
        <f t="shared" si="5"/>
        <v>35621.743999999999</v>
      </c>
      <c r="P15" s="104">
        <f t="shared" si="6"/>
        <v>0.73692444460357198</v>
      </c>
      <c r="Q15" s="79">
        <f t="shared" si="7"/>
        <v>46317.635999999999</v>
      </c>
      <c r="R15" s="78">
        <f t="shared" si="8"/>
        <v>0.65793258703589619</v>
      </c>
    </row>
    <row r="16" spans="2:18" ht="15" x14ac:dyDescent="0.2">
      <c r="B16" s="71" t="s">
        <v>76</v>
      </c>
      <c r="C16" s="74">
        <v>72356.053</v>
      </c>
      <c r="D16" s="76">
        <f t="shared" si="2"/>
        <v>0.63379444219021708</v>
      </c>
      <c r="E16" s="77">
        <v>14047.501</v>
      </c>
      <c r="F16" s="78">
        <f t="shared" si="3"/>
        <v>0.64336314458937016</v>
      </c>
      <c r="G16" s="74">
        <v>10478.906999999999</v>
      </c>
      <c r="H16" s="76">
        <f t="shared" si="0"/>
        <v>0.12650343526453081</v>
      </c>
      <c r="I16" s="77">
        <v>2134.163</v>
      </c>
      <c r="J16" s="78">
        <f t="shared" si="1"/>
        <v>0.13188773416627608</v>
      </c>
      <c r="K16" s="72">
        <v>31328.321</v>
      </c>
      <c r="L16" s="76">
        <f t="shared" si="4"/>
        <v>0.72558321094503231</v>
      </c>
      <c r="M16" s="77">
        <v>5652.8180000000002</v>
      </c>
      <c r="N16" s="78">
        <f t="shared" si="4"/>
        <v>0.74110592593861402</v>
      </c>
      <c r="O16" s="108">
        <f t="shared" si="5"/>
        <v>36981.139000000003</v>
      </c>
      <c r="P16" s="104">
        <f t="shared" si="6"/>
        <v>0.72807538753413181</v>
      </c>
      <c r="Q16" s="79">
        <f t="shared" si="7"/>
        <v>49594.209000000003</v>
      </c>
      <c r="R16" s="78">
        <f t="shared" si="8"/>
        <v>0.63533070025570937</v>
      </c>
    </row>
    <row r="17" spans="2:19" ht="15" customHeight="1" x14ac:dyDescent="0.2">
      <c r="B17" s="71" t="s">
        <v>77</v>
      </c>
      <c r="C17" s="74">
        <v>71795.838000000003</v>
      </c>
      <c r="D17" s="76">
        <f t="shared" si="2"/>
        <v>0.63104574340465136</v>
      </c>
      <c r="E17" s="77">
        <v>14504.668</v>
      </c>
      <c r="F17" s="78">
        <f t="shared" si="3"/>
        <v>0.65054976637978734</v>
      </c>
      <c r="G17" s="74">
        <v>9579.5580000000009</v>
      </c>
      <c r="H17" s="76">
        <f t="shared" si="0"/>
        <v>0.11772056998653499</v>
      </c>
      <c r="I17" s="77">
        <v>1898.4770000000001</v>
      </c>
      <c r="J17" s="78">
        <f t="shared" si="1"/>
        <v>0.11573859768965038</v>
      </c>
      <c r="K17" s="72">
        <v>32397.399000000001</v>
      </c>
      <c r="L17" s="76">
        <f t="shared" si="4"/>
        <v>0.71524476479636456</v>
      </c>
      <c r="M17" s="77">
        <v>5892.8710000000001</v>
      </c>
      <c r="N17" s="78">
        <f t="shared" si="4"/>
        <v>0.73569847635559649</v>
      </c>
      <c r="O17" s="108">
        <f t="shared" si="5"/>
        <v>38290.270000000004</v>
      </c>
      <c r="P17" s="104">
        <f t="shared" si="6"/>
        <v>0.71859627699693795</v>
      </c>
      <c r="Q17" s="79">
        <f t="shared" si="7"/>
        <v>49768.305000000008</v>
      </c>
      <c r="R17" s="78">
        <f t="shared" si="8"/>
        <v>0.63424164116492499</v>
      </c>
    </row>
    <row r="18" spans="2:19" ht="15" x14ac:dyDescent="0.2">
      <c r="B18" s="71" t="s">
        <v>78</v>
      </c>
      <c r="C18" s="74">
        <v>72268.975000000006</v>
      </c>
      <c r="D18" s="76">
        <f t="shared" si="2"/>
        <v>0.63494090432365302</v>
      </c>
      <c r="E18" s="77">
        <v>14707.241</v>
      </c>
      <c r="F18" s="78">
        <f t="shared" si="3"/>
        <v>0.64768017639230135</v>
      </c>
      <c r="G18" s="74">
        <v>8492.616</v>
      </c>
      <c r="H18" s="76">
        <f t="shared" si="0"/>
        <v>0.10515662080010287</v>
      </c>
      <c r="I18" s="77">
        <v>1800.5060000000001</v>
      </c>
      <c r="J18" s="78">
        <f t="shared" si="1"/>
        <v>0.10907036556836013</v>
      </c>
      <c r="K18" s="72">
        <v>33058.411</v>
      </c>
      <c r="L18" s="76">
        <f t="shared" si="4"/>
        <v>0.70955534687128186</v>
      </c>
      <c r="M18" s="77">
        <v>6199.82</v>
      </c>
      <c r="N18" s="78">
        <f t="shared" si="4"/>
        <v>0.72697118982407938</v>
      </c>
      <c r="O18" s="108">
        <f t="shared" si="5"/>
        <v>39258.231</v>
      </c>
      <c r="P18" s="104">
        <f t="shared" si="6"/>
        <v>0.71245198835994805</v>
      </c>
      <c r="Q18" s="79">
        <f t="shared" si="7"/>
        <v>49551.353000000003</v>
      </c>
      <c r="R18" s="78">
        <f t="shared" si="8"/>
        <v>0.6370597282077145</v>
      </c>
    </row>
    <row r="19" spans="2:19" ht="15" x14ac:dyDescent="0.2">
      <c r="B19" s="71" t="s">
        <v>79</v>
      </c>
      <c r="C19" s="74">
        <v>71794.337</v>
      </c>
      <c r="D19" s="76">
        <f t="shared" si="2"/>
        <v>0.63561014391986159</v>
      </c>
      <c r="E19" s="77">
        <v>14757.142</v>
      </c>
      <c r="F19" s="78">
        <f t="shared" si="3"/>
        <v>0.6507444176394005</v>
      </c>
      <c r="G19" s="74">
        <v>8050.09</v>
      </c>
      <c r="H19" s="76">
        <f t="shared" si="0"/>
        <v>0.10082219013231819</v>
      </c>
      <c r="I19" s="77">
        <v>1527.088</v>
      </c>
      <c r="J19" s="78">
        <f t="shared" si="1"/>
        <v>9.3777108282061844E-2</v>
      </c>
      <c r="K19" s="72">
        <v>33108.989000000001</v>
      </c>
      <c r="L19" s="76">
        <f t="shared" si="4"/>
        <v>0.70687925896813952</v>
      </c>
      <c r="M19" s="77">
        <v>6393.0940000000001</v>
      </c>
      <c r="N19" s="78">
        <f t="shared" si="4"/>
        <v>0.71808428542979763</v>
      </c>
      <c r="O19" s="108">
        <f t="shared" si="5"/>
        <v>39502.082999999999</v>
      </c>
      <c r="P19" s="104">
        <f t="shared" si="6"/>
        <v>0.70875272817946722</v>
      </c>
      <c r="Q19" s="79">
        <f t="shared" si="7"/>
        <v>49079.260999999999</v>
      </c>
      <c r="R19" s="78">
        <f t="shared" si="8"/>
        <v>0.63814057934064206</v>
      </c>
    </row>
    <row r="20" spans="2:19" ht="15" x14ac:dyDescent="0.2">
      <c r="B20" s="71" t="s">
        <v>80</v>
      </c>
      <c r="C20" s="74">
        <v>71878.074999999997</v>
      </c>
      <c r="D20" s="76">
        <f t="shared" si="2"/>
        <v>0.63746837006182477</v>
      </c>
      <c r="E20" s="77">
        <v>15083.882</v>
      </c>
      <c r="F20" s="78">
        <f t="shared" si="3"/>
        <v>0.67026505182063878</v>
      </c>
      <c r="G20" s="74">
        <v>7006.6270000000004</v>
      </c>
      <c r="H20" s="76">
        <f t="shared" si="0"/>
        <v>8.88211126157262E-2</v>
      </c>
      <c r="I20" s="77">
        <v>1242.3440000000001</v>
      </c>
      <c r="J20" s="78">
        <f t="shared" si="1"/>
        <v>7.6094989742271121E-2</v>
      </c>
      <c r="K20" s="72">
        <v>33870.813999999998</v>
      </c>
      <c r="L20" s="76">
        <f t="shared" si="4"/>
        <v>0.69960836328397447</v>
      </c>
      <c r="M20" s="77">
        <v>6178.1279999999997</v>
      </c>
      <c r="N20" s="78">
        <f t="shared" si="4"/>
        <v>0.72546965800484653</v>
      </c>
      <c r="O20" s="108">
        <f t="shared" si="5"/>
        <v>40048.941999999995</v>
      </c>
      <c r="P20" s="104">
        <f t="shared" si="6"/>
        <v>0.70391113047794596</v>
      </c>
      <c r="Q20" s="79">
        <f t="shared" si="7"/>
        <v>48297.912999999993</v>
      </c>
      <c r="R20" s="78">
        <f t="shared" si="8"/>
        <v>0.6429250375591814</v>
      </c>
    </row>
    <row r="21" spans="2:19" ht="15" x14ac:dyDescent="0.2">
      <c r="B21" s="71" t="s">
        <v>81</v>
      </c>
      <c r="C21" s="74">
        <v>72139.849000000002</v>
      </c>
      <c r="D21" s="76">
        <f t="shared" si="2"/>
        <v>0.64676985700806588</v>
      </c>
      <c r="E21" s="77">
        <v>15738.395</v>
      </c>
      <c r="F21" s="78">
        <f t="shared" si="3"/>
        <v>0.67037362019504154</v>
      </c>
      <c r="G21" s="74">
        <v>5850.384</v>
      </c>
      <c r="H21" s="76">
        <f t="shared" si="0"/>
        <v>7.5014316215724089E-2</v>
      </c>
      <c r="I21" s="77">
        <v>1109.4100000000001</v>
      </c>
      <c r="J21" s="78">
        <f t="shared" si="1"/>
        <v>6.5848934030278722E-2</v>
      </c>
      <c r="K21" s="72">
        <v>33548.436000000002</v>
      </c>
      <c r="L21" s="76">
        <f t="shared" si="4"/>
        <v>0.69922147806874047</v>
      </c>
      <c r="M21" s="77">
        <v>6629.2449999999999</v>
      </c>
      <c r="N21" s="78">
        <f t="shared" si="4"/>
        <v>0.71762870548045865</v>
      </c>
      <c r="O21" s="108">
        <f t="shared" si="5"/>
        <v>40177.681000000004</v>
      </c>
      <c r="P21" s="104">
        <f t="shared" si="6"/>
        <v>0.70242219722579124</v>
      </c>
      <c r="Q21" s="79">
        <f t="shared" si="7"/>
        <v>47137.475000000006</v>
      </c>
      <c r="R21" s="78">
        <f t="shared" si="8"/>
        <v>0.65087416969575218</v>
      </c>
    </row>
    <row r="22" spans="2:19" ht="15" x14ac:dyDescent="0.2">
      <c r="B22" s="71" t="s">
        <v>82</v>
      </c>
      <c r="C22" s="74">
        <v>72757.981</v>
      </c>
      <c r="D22" s="76">
        <f t="shared" si="2"/>
        <v>0.65547473755395647</v>
      </c>
      <c r="E22" s="77">
        <v>16035.388000000001</v>
      </c>
      <c r="F22" s="78">
        <f t="shared" si="3"/>
        <v>0.67736581659278416</v>
      </c>
      <c r="G22" s="74">
        <v>5224.8280000000004</v>
      </c>
      <c r="H22" s="76">
        <f t="shared" si="0"/>
        <v>6.6999740930081153E-2</v>
      </c>
      <c r="I22" s="77">
        <v>934.66300000000001</v>
      </c>
      <c r="J22" s="78">
        <f t="shared" si="1"/>
        <v>5.5077206308926242E-2</v>
      </c>
      <c r="K22" s="72">
        <v>33017.625999999997</v>
      </c>
      <c r="L22" s="76">
        <f t="shared" si="4"/>
        <v>0.70254507561164059</v>
      </c>
      <c r="M22" s="77">
        <v>6703.107</v>
      </c>
      <c r="N22" s="78">
        <f t="shared" si="4"/>
        <v>0.716847790227227</v>
      </c>
      <c r="O22" s="108">
        <f t="shared" si="5"/>
        <v>39720.732999999993</v>
      </c>
      <c r="P22" s="104">
        <f t="shared" si="6"/>
        <v>0.70505923161937178</v>
      </c>
      <c r="Q22" s="79">
        <f t="shared" si="7"/>
        <v>45880.223999999995</v>
      </c>
      <c r="R22" s="78">
        <f t="shared" si="8"/>
        <v>0.65932278943504541</v>
      </c>
    </row>
    <row r="23" spans="2:19" ht="15" x14ac:dyDescent="0.2">
      <c r="B23" s="71" t="s">
        <v>83</v>
      </c>
      <c r="C23" s="74">
        <v>72572.660999999993</v>
      </c>
      <c r="D23" s="76">
        <f t="shared" si="2"/>
        <v>0.65889172374544624</v>
      </c>
      <c r="E23" s="77">
        <v>15989.883</v>
      </c>
      <c r="F23" s="78">
        <f t="shared" si="3"/>
        <v>0.68659948104894275</v>
      </c>
      <c r="G23" s="74">
        <v>4774.7939999999999</v>
      </c>
      <c r="H23" s="76">
        <f t="shared" si="0"/>
        <v>6.1731753164987788E-2</v>
      </c>
      <c r="I23" s="77">
        <v>921.04399999999998</v>
      </c>
      <c r="J23" s="78">
        <f t="shared" si="1"/>
        <v>5.4464430010253133E-2</v>
      </c>
      <c r="K23" s="72">
        <v>32796.076000000001</v>
      </c>
      <c r="L23" s="76">
        <f t="shared" ref="L23:N28" si="9">(C23+G23)/(C23+G23+K23)</f>
        <v>0.70224237681285151</v>
      </c>
      <c r="M23" s="77">
        <v>6377.5889999999999</v>
      </c>
      <c r="N23" s="78">
        <f t="shared" si="9"/>
        <v>0.72614875932841749</v>
      </c>
      <c r="O23" s="108">
        <f t="shared" si="5"/>
        <v>39173.665000000001</v>
      </c>
      <c r="P23" s="104">
        <f t="shared" si="6"/>
        <v>0.70641486898570915</v>
      </c>
      <c r="Q23" s="79">
        <f t="shared" si="7"/>
        <v>44869.503000000004</v>
      </c>
      <c r="R23" s="78">
        <f t="shared" si="8"/>
        <v>0.66372768754720524</v>
      </c>
    </row>
    <row r="24" spans="2:19" ht="15" x14ac:dyDescent="0.2">
      <c r="B24" s="80" t="s">
        <v>84</v>
      </c>
      <c r="C24" s="74">
        <v>72449.657999999996</v>
      </c>
      <c r="D24" s="76">
        <f t="shared" si="2"/>
        <v>0.66768120898256922</v>
      </c>
      <c r="E24" s="77">
        <v>16384.829000000002</v>
      </c>
      <c r="F24" s="78">
        <f t="shared" si="3"/>
        <v>0.69040887548517693</v>
      </c>
      <c r="G24" s="74">
        <v>4246.8829999999998</v>
      </c>
      <c r="H24" s="76">
        <f t="shared" si="0"/>
        <v>5.5372549330484147E-2</v>
      </c>
      <c r="I24" s="77">
        <v>801.93499999999995</v>
      </c>
      <c r="J24" s="78">
        <f t="shared" si="1"/>
        <v>4.6660034431147121E-2</v>
      </c>
      <c r="K24" s="72">
        <v>31812.814999999999</v>
      </c>
      <c r="L24" s="76">
        <f t="shared" si="9"/>
        <v>0.70681961286361328</v>
      </c>
      <c r="M24" s="77">
        <v>6545.3019999999997</v>
      </c>
      <c r="N24" s="78">
        <f t="shared" si="9"/>
        <v>0.72420007596473068</v>
      </c>
      <c r="O24" s="108">
        <f t="shared" si="5"/>
        <v>38358.116999999998</v>
      </c>
      <c r="P24" s="104">
        <f t="shared" si="6"/>
        <v>0.70993871345394333</v>
      </c>
      <c r="Q24" s="79">
        <f t="shared" si="7"/>
        <v>43406.934999999998</v>
      </c>
      <c r="R24" s="78">
        <f t="shared" si="8"/>
        <v>0.6717599195205266</v>
      </c>
    </row>
    <row r="25" spans="2:19" ht="15" x14ac:dyDescent="0.2">
      <c r="B25" s="64" t="s">
        <v>85</v>
      </c>
      <c r="C25" s="58">
        <v>71833.853000000003</v>
      </c>
      <c r="D25" s="59">
        <f t="shared" si="2"/>
        <v>0.67051882389260398</v>
      </c>
      <c r="E25" s="60">
        <v>16316.141</v>
      </c>
      <c r="F25" s="61">
        <f t="shared" si="3"/>
        <v>0.70041290348946506</v>
      </c>
      <c r="G25" s="58">
        <v>4024.4470000000001</v>
      </c>
      <c r="H25" s="59">
        <f t="shared" si="0"/>
        <v>5.3052164364347738E-2</v>
      </c>
      <c r="I25" s="60">
        <v>756.577</v>
      </c>
      <c r="J25" s="61">
        <f t="shared" si="1"/>
        <v>4.4314970820697672E-2</v>
      </c>
      <c r="K25" s="62">
        <v>31273.447</v>
      </c>
      <c r="L25" s="59">
        <f t="shared" si="9"/>
        <v>0.70808422455763742</v>
      </c>
      <c r="M25" s="60">
        <v>6222.3140000000003</v>
      </c>
      <c r="N25" s="61">
        <f t="shared" si="9"/>
        <v>0.73289094430091362</v>
      </c>
      <c r="O25" s="109">
        <f t="shared" si="5"/>
        <v>37495.760999999999</v>
      </c>
      <c r="P25" s="105">
        <f t="shared" si="6"/>
        <v>0.71251485862424002</v>
      </c>
      <c r="Q25" s="63">
        <f t="shared" si="7"/>
        <v>42276.784999999996</v>
      </c>
      <c r="R25" s="61">
        <f t="shared" si="8"/>
        <v>0.67585809199504954</v>
      </c>
    </row>
    <row r="26" spans="2:19" ht="15" x14ac:dyDescent="0.2">
      <c r="B26" s="71" t="s">
        <v>86</v>
      </c>
      <c r="C26" s="74">
        <v>71306.286999999997</v>
      </c>
      <c r="D26" s="76">
        <f t="shared" si="2"/>
        <v>0.67178328520111741</v>
      </c>
      <c r="E26" s="77">
        <v>15324.17</v>
      </c>
      <c r="F26" s="78">
        <f t="shared" si="3"/>
        <v>0.69239343939643327</v>
      </c>
      <c r="G26" s="74">
        <v>3987.904</v>
      </c>
      <c r="H26" s="76">
        <f t="shared" si="0"/>
        <v>5.2964298401187423E-2</v>
      </c>
      <c r="I26" s="77">
        <v>793.60699999999997</v>
      </c>
      <c r="J26" s="78">
        <f t="shared" si="1"/>
        <v>4.923799355208848E-2</v>
      </c>
      <c r="K26" s="72">
        <v>30850.585999999999</v>
      </c>
      <c r="L26" s="76">
        <f t="shared" si="9"/>
        <v>0.70935370658887908</v>
      </c>
      <c r="M26" s="77">
        <v>6014.3940000000002</v>
      </c>
      <c r="N26" s="78">
        <f t="shared" si="9"/>
        <v>0.72825106041336829</v>
      </c>
      <c r="O26" s="108">
        <f t="shared" si="5"/>
        <v>36864.979999999996</v>
      </c>
      <c r="P26" s="104">
        <f t="shared" si="6"/>
        <v>0.71261414794496047</v>
      </c>
      <c r="Q26" s="79">
        <f t="shared" si="7"/>
        <v>41646.490999999995</v>
      </c>
      <c r="R26" s="78">
        <f t="shared" si="8"/>
        <v>0.67533924333778195</v>
      </c>
    </row>
    <row r="27" spans="2:19" ht="15" x14ac:dyDescent="0.2">
      <c r="B27" s="71" t="s">
        <v>87</v>
      </c>
      <c r="C27" s="74">
        <v>66089.445000000007</v>
      </c>
      <c r="D27" s="76">
        <f t="shared" si="2"/>
        <v>0.63323096987462435</v>
      </c>
      <c r="E27" s="77">
        <v>14526.732</v>
      </c>
      <c r="F27" s="78">
        <f t="shared" si="3"/>
        <v>0.65029040454118514</v>
      </c>
      <c r="G27" s="74">
        <v>5841.7160000000003</v>
      </c>
      <c r="H27" s="76">
        <f t="shared" si="0"/>
        <v>8.1212591577661308E-2</v>
      </c>
      <c r="I27" s="77">
        <v>1403.2570000000001</v>
      </c>
      <c r="J27" s="78">
        <f t="shared" si="1"/>
        <v>8.8089012490843541E-2</v>
      </c>
      <c r="K27" s="72">
        <v>32437.463</v>
      </c>
      <c r="L27" s="76">
        <f t="shared" si="9"/>
        <v>0.68920292558422536</v>
      </c>
      <c r="M27" s="77">
        <v>6408.8490000000002</v>
      </c>
      <c r="N27" s="78">
        <f t="shared" ref="N27:N28" si="10">(E27+I27)/(E27+I27+M27)</f>
        <v>0.71310732456182369</v>
      </c>
      <c r="O27" s="108">
        <f t="shared" ref="O27:O28" si="11">K27+M27</f>
        <v>38846.311999999998</v>
      </c>
      <c r="P27" s="104">
        <f t="shared" ref="P27:P28" si="12">(C27+E27+G27+I27)/(C27+E27+G27+I27+O27)</f>
        <v>0.69341733007011075</v>
      </c>
      <c r="Q27" s="79">
        <f t="shared" ref="Q27:Q28" si="13">O27+G27+I27</f>
        <v>46091.284999999996</v>
      </c>
      <c r="R27" s="78">
        <f t="shared" ref="R27:R28" si="14">(C27+E27)/(C27+E27+Q27)</f>
        <v>0.63623859027339691</v>
      </c>
      <c r="S27" s="3">
        <f>35.3/61.2</f>
        <v>0.57679738562091498</v>
      </c>
    </row>
    <row r="28" spans="2:19" ht="15.75" customHeight="1" thickBot="1" x14ac:dyDescent="0.25">
      <c r="B28" s="85" t="s">
        <v>88</v>
      </c>
      <c r="C28" s="86">
        <v>69000.414999999994</v>
      </c>
      <c r="D28" s="87">
        <f t="shared" si="2"/>
        <v>0.66134028006097201</v>
      </c>
      <c r="E28" s="88">
        <v>16191.651</v>
      </c>
      <c r="F28" s="89">
        <f t="shared" si="3"/>
        <v>0.69477486033080871</v>
      </c>
      <c r="G28" s="86">
        <v>4085.297</v>
      </c>
      <c r="H28" s="87">
        <f t="shared" si="0"/>
        <v>5.5897341466687768E-2</v>
      </c>
      <c r="I28" s="88">
        <v>726.92100000000005</v>
      </c>
      <c r="J28" s="89">
        <f t="shared" si="1"/>
        <v>4.2965860239268426E-2</v>
      </c>
      <c r="K28" s="90">
        <v>31248.496999999999</v>
      </c>
      <c r="L28" s="87">
        <f t="shared" si="9"/>
        <v>0.70049615270481413</v>
      </c>
      <c r="M28" s="88">
        <v>6386.317</v>
      </c>
      <c r="N28" s="89">
        <f t="shared" si="10"/>
        <v>0.72596664159181368</v>
      </c>
      <c r="O28" s="110">
        <f t="shared" si="11"/>
        <v>37634.813999999998</v>
      </c>
      <c r="P28" s="106">
        <f t="shared" si="12"/>
        <v>0.70514666281956961</v>
      </c>
      <c r="Q28" s="91">
        <f t="shared" si="13"/>
        <v>42447.031999999999</v>
      </c>
      <c r="R28" s="89">
        <f t="shared" si="14"/>
        <v>0.66744490782910415</v>
      </c>
      <c r="S28" s="7">
        <f>K28+G28</f>
        <v>35333.794000000002</v>
      </c>
    </row>
    <row r="29" spans="2:19" ht="12.75" customHeight="1" x14ac:dyDescent="0.15">
      <c r="B29" s="318" t="s">
        <v>133</v>
      </c>
      <c r="C29" s="319"/>
      <c r="D29" s="319"/>
      <c r="E29" s="319"/>
      <c r="F29" s="319"/>
      <c r="G29" s="319"/>
      <c r="H29" s="319"/>
      <c r="I29" s="319"/>
      <c r="J29" s="319"/>
      <c r="K29" s="319"/>
      <c r="L29" s="319"/>
      <c r="M29" s="319"/>
      <c r="N29" s="319"/>
      <c r="O29" s="319"/>
      <c r="P29" s="36"/>
      <c r="Q29" s="5"/>
      <c r="R29" s="4"/>
    </row>
    <row r="30" spans="2:19" ht="35.25" customHeight="1" x14ac:dyDescent="0.15">
      <c r="B30" s="319"/>
      <c r="C30" s="319"/>
      <c r="D30" s="319"/>
      <c r="E30" s="319"/>
      <c r="F30" s="319"/>
      <c r="G30" s="319"/>
      <c r="H30" s="319"/>
      <c r="I30" s="319"/>
      <c r="J30" s="319"/>
      <c r="K30" s="319"/>
      <c r="L30" s="319"/>
      <c r="M30" s="319"/>
      <c r="N30" s="319"/>
      <c r="O30" s="319"/>
      <c r="P30" s="4"/>
      <c r="Q30" s="5"/>
      <c r="R30" s="4"/>
    </row>
    <row r="31" spans="2:19" x14ac:dyDescent="0.15">
      <c r="B31" s="318" t="s">
        <v>61</v>
      </c>
      <c r="C31" s="276"/>
      <c r="D31" s="276"/>
      <c r="E31" s="276"/>
      <c r="F31" s="276"/>
      <c r="G31" s="276"/>
      <c r="H31" s="276"/>
      <c r="I31" s="276"/>
      <c r="J31" s="276"/>
      <c r="K31" s="276"/>
      <c r="L31" s="276"/>
      <c r="M31" s="118"/>
      <c r="N31" s="118"/>
      <c r="O31" s="118"/>
      <c r="P31" s="4"/>
      <c r="Q31" s="5"/>
      <c r="R31" s="4"/>
    </row>
    <row r="32" spans="2:19" ht="15" x14ac:dyDescent="0.15">
      <c r="B32" s="119" t="s">
        <v>55</v>
      </c>
      <c r="C32" s="4"/>
      <c r="D32" s="5"/>
      <c r="E32" s="4"/>
      <c r="F32" s="5"/>
      <c r="G32" s="4"/>
      <c r="H32" s="5"/>
      <c r="I32" s="4"/>
      <c r="J32" s="5"/>
      <c r="K32" s="5"/>
      <c r="L32" s="4"/>
      <c r="M32" s="5"/>
      <c r="N32" s="4"/>
      <c r="O32" s="5"/>
      <c r="P32" s="37"/>
      <c r="Q32" s="37"/>
      <c r="R32" s="37"/>
    </row>
    <row r="33" spans="2:18" ht="15" x14ac:dyDescent="0.15">
      <c r="B33" s="119" t="s">
        <v>62</v>
      </c>
      <c r="C33" s="4"/>
      <c r="D33" s="5"/>
      <c r="E33" s="4"/>
      <c r="F33" s="5"/>
      <c r="G33" s="4"/>
      <c r="H33" s="5"/>
      <c r="I33" s="4"/>
      <c r="J33" s="5"/>
      <c r="K33" s="5"/>
      <c r="L33" s="4"/>
      <c r="M33" s="5"/>
      <c r="N33" s="4"/>
      <c r="O33" s="5"/>
      <c r="P33" s="37"/>
      <c r="Q33" s="37"/>
      <c r="R33" s="37"/>
    </row>
    <row r="34" spans="2:18" ht="15" x14ac:dyDescent="0.15">
      <c r="B34" s="119" t="s">
        <v>57</v>
      </c>
      <c r="C34" s="4"/>
      <c r="D34" s="5"/>
      <c r="E34" s="4"/>
      <c r="F34" s="5"/>
      <c r="G34" s="4"/>
      <c r="H34" s="5"/>
      <c r="I34" s="4"/>
      <c r="J34" s="5"/>
      <c r="K34" s="5"/>
      <c r="L34" s="6"/>
      <c r="M34" s="4"/>
      <c r="N34" s="5"/>
      <c r="O34" s="4"/>
      <c r="P34" s="37"/>
      <c r="Q34" s="37"/>
      <c r="R34" s="37"/>
    </row>
    <row r="35" spans="2:18" ht="15" x14ac:dyDescent="0.15">
      <c r="B35" s="38" t="s">
        <v>63</v>
      </c>
      <c r="C35" s="37"/>
      <c r="D35" s="37"/>
      <c r="E35" s="50"/>
      <c r="F35" s="50"/>
      <c r="G35" s="50"/>
      <c r="H35" s="37"/>
      <c r="I35" s="37"/>
      <c r="J35" s="37"/>
      <c r="K35" s="37"/>
      <c r="L35" s="37"/>
      <c r="M35" s="37"/>
      <c r="N35" s="37"/>
      <c r="O35" s="37"/>
      <c r="P35" s="37"/>
      <c r="Q35" s="37"/>
      <c r="R35" s="37"/>
    </row>
  </sheetData>
  <mergeCells count="14">
    <mergeCell ref="B29:O30"/>
    <mergeCell ref="B31:L31"/>
    <mergeCell ref="C2:R2"/>
    <mergeCell ref="C3:F3"/>
    <mergeCell ref="G3:J3"/>
    <mergeCell ref="K3:N3"/>
    <mergeCell ref="O3:P4"/>
    <mergeCell ref="Q3:R4"/>
    <mergeCell ref="C4:D4"/>
    <mergeCell ref="E4:F4"/>
    <mergeCell ref="G4:H4"/>
    <mergeCell ref="I4:J4"/>
    <mergeCell ref="K4:L4"/>
    <mergeCell ref="M4:N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sheetPr>
  <dimension ref="A1:J29"/>
  <sheetViews>
    <sheetView zoomScaleNormal="100" workbookViewId="0"/>
  </sheetViews>
  <sheetFormatPr baseColWidth="10" defaultColWidth="9.1640625" defaultRowHeight="13" x14ac:dyDescent="0.15"/>
  <cols>
    <col min="1" max="1" width="2.83203125" style="3" customWidth="1"/>
    <col min="2" max="2" width="9.1640625" style="3"/>
    <col min="3" max="3" width="10" style="3" bestFit="1" customWidth="1"/>
    <col min="4" max="4" width="18" style="3" bestFit="1" customWidth="1"/>
    <col min="5" max="5" width="10" style="3" bestFit="1" customWidth="1"/>
    <col min="6" max="6" width="15.6640625" style="3" customWidth="1"/>
    <col min="7" max="7" width="12" style="3" customWidth="1"/>
    <col min="8" max="8" width="15.1640625" style="3" customWidth="1"/>
    <col min="9" max="9" width="11" style="3" customWidth="1"/>
    <col min="10" max="10" width="14.33203125" style="3" bestFit="1" customWidth="1"/>
    <col min="11" max="16384" width="9.1640625" style="3"/>
  </cols>
  <sheetData>
    <row r="1" spans="1:10" ht="80.5" customHeight="1" thickBot="1" x14ac:dyDescent="0.35">
      <c r="B1" s="281" t="s">
        <v>143</v>
      </c>
      <c r="C1" s="282"/>
      <c r="D1" s="282"/>
      <c r="E1" s="282"/>
      <c r="F1" s="282"/>
      <c r="G1" s="282"/>
      <c r="H1" s="283"/>
      <c r="I1" s="5"/>
      <c r="J1" s="5"/>
    </row>
    <row r="2" spans="1:10" ht="47" customHeight="1" thickBot="1" x14ac:dyDescent="0.35">
      <c r="B2" s="1"/>
      <c r="C2" s="321" t="s">
        <v>15</v>
      </c>
      <c r="D2" s="322"/>
      <c r="E2" s="323" t="s">
        <v>16</v>
      </c>
      <c r="F2" s="322"/>
      <c r="G2" s="324" t="s">
        <v>64</v>
      </c>
      <c r="H2" s="325"/>
      <c r="I2" s="4"/>
    </row>
    <row r="3" spans="1:10" ht="20" thickBot="1" x14ac:dyDescent="0.25">
      <c r="A3" s="96"/>
      <c r="B3" s="130" t="s">
        <v>7</v>
      </c>
      <c r="C3" s="23" t="s">
        <v>50</v>
      </c>
      <c r="D3" s="24" t="s">
        <v>23</v>
      </c>
      <c r="E3" s="25" t="s">
        <v>50</v>
      </c>
      <c r="F3" s="24" t="s">
        <v>23</v>
      </c>
      <c r="G3" s="23" t="s">
        <v>50</v>
      </c>
      <c r="H3" s="24" t="s">
        <v>23</v>
      </c>
      <c r="I3" s="4"/>
    </row>
    <row r="4" spans="1:10" ht="15" x14ac:dyDescent="0.2">
      <c r="A4" s="97"/>
      <c r="B4" s="69" t="s">
        <v>66</v>
      </c>
      <c r="C4" s="68">
        <v>82880</v>
      </c>
      <c r="D4" s="67">
        <v>12520</v>
      </c>
      <c r="E4" s="66">
        <v>4352</v>
      </c>
      <c r="F4" s="67">
        <v>690</v>
      </c>
      <c r="G4" s="68">
        <v>2442</v>
      </c>
      <c r="H4" s="67">
        <v>527</v>
      </c>
      <c r="I4" s="12"/>
    </row>
    <row r="5" spans="1:10" ht="15" x14ac:dyDescent="0.2">
      <c r="A5" s="97"/>
      <c r="B5" s="71" t="s">
        <v>67</v>
      </c>
      <c r="C5" s="74">
        <v>82480</v>
      </c>
      <c r="D5" s="73">
        <v>13480</v>
      </c>
      <c r="E5" s="72">
        <v>4502</v>
      </c>
      <c r="F5" s="73">
        <v>822</v>
      </c>
      <c r="G5" s="74">
        <v>2473</v>
      </c>
      <c r="H5" s="73">
        <v>596</v>
      </c>
      <c r="I5" s="12"/>
    </row>
    <row r="6" spans="1:10" ht="15" x14ac:dyDescent="0.2">
      <c r="A6" s="97"/>
      <c r="B6" s="71" t="s">
        <v>68</v>
      </c>
      <c r="C6" s="74">
        <v>80596</v>
      </c>
      <c r="D6" s="73">
        <v>13475</v>
      </c>
      <c r="E6" s="72">
        <v>6093</v>
      </c>
      <c r="F6" s="73">
        <v>1115</v>
      </c>
      <c r="G6" s="74">
        <v>2943</v>
      </c>
      <c r="H6" s="73">
        <v>849</v>
      </c>
      <c r="I6" s="12"/>
    </row>
    <row r="7" spans="1:10" ht="15" x14ac:dyDescent="0.2">
      <c r="A7" s="97"/>
      <c r="B7" s="71" t="s">
        <v>69</v>
      </c>
      <c r="C7" s="74">
        <v>80725</v>
      </c>
      <c r="D7" s="73">
        <v>13692</v>
      </c>
      <c r="E7" s="72">
        <v>6227</v>
      </c>
      <c r="F7" s="73">
        <v>1220</v>
      </c>
      <c r="G7" s="74">
        <v>3235</v>
      </c>
      <c r="H7" s="73">
        <v>1010</v>
      </c>
      <c r="I7" s="12"/>
    </row>
    <row r="8" spans="1:10" ht="15" x14ac:dyDescent="0.2">
      <c r="A8" s="97"/>
      <c r="B8" s="71" t="s">
        <v>70</v>
      </c>
      <c r="C8" s="74">
        <v>80333</v>
      </c>
      <c r="D8" s="73">
        <v>13927</v>
      </c>
      <c r="E8" s="72">
        <v>6085</v>
      </c>
      <c r="F8" s="73">
        <v>1066</v>
      </c>
      <c r="G8" s="74">
        <v>3262</v>
      </c>
      <c r="H8" s="73">
        <v>938</v>
      </c>
      <c r="I8" s="12"/>
    </row>
    <row r="9" spans="1:10" ht="15" x14ac:dyDescent="0.2">
      <c r="A9" s="97"/>
      <c r="B9" s="71" t="s">
        <v>71</v>
      </c>
      <c r="C9" s="74">
        <v>81108</v>
      </c>
      <c r="D9" s="73">
        <v>14405</v>
      </c>
      <c r="E9" s="72">
        <v>5831</v>
      </c>
      <c r="F9" s="73">
        <v>894</v>
      </c>
      <c r="G9" s="74">
        <v>3084</v>
      </c>
      <c r="H9" s="73">
        <v>832</v>
      </c>
      <c r="I9" s="12"/>
    </row>
    <row r="10" spans="1:10" ht="15" x14ac:dyDescent="0.2">
      <c r="A10" s="97"/>
      <c r="B10" s="71" t="s">
        <v>72</v>
      </c>
      <c r="C10" s="74">
        <v>82086</v>
      </c>
      <c r="D10" s="73">
        <v>15137</v>
      </c>
      <c r="E10" s="72">
        <v>5212</v>
      </c>
      <c r="F10" s="73">
        <v>864</v>
      </c>
      <c r="G10" s="74">
        <v>2878</v>
      </c>
      <c r="H10" s="73">
        <v>808</v>
      </c>
      <c r="I10" s="12"/>
    </row>
    <row r="11" spans="1:10" ht="15" x14ac:dyDescent="0.2">
      <c r="A11" s="97"/>
      <c r="B11" s="70" t="s">
        <v>73</v>
      </c>
      <c r="C11" s="58">
        <v>81930</v>
      </c>
      <c r="D11" s="65">
        <v>15858</v>
      </c>
      <c r="E11" s="62">
        <v>5078</v>
      </c>
      <c r="F11" s="65">
        <v>896</v>
      </c>
      <c r="G11" s="58">
        <v>2902</v>
      </c>
      <c r="H11" s="65">
        <v>911</v>
      </c>
      <c r="I11" s="12"/>
    </row>
    <row r="12" spans="1:10" ht="15" x14ac:dyDescent="0.2">
      <c r="A12" s="97"/>
      <c r="B12" s="71" t="s">
        <v>74</v>
      </c>
      <c r="C12" s="74">
        <v>81120</v>
      </c>
      <c r="D12" s="73">
        <v>15404</v>
      </c>
      <c r="E12" s="72">
        <v>5424</v>
      </c>
      <c r="F12" s="73">
        <v>1146</v>
      </c>
      <c r="G12" s="74">
        <v>3319</v>
      </c>
      <c r="H12" s="73">
        <v>1073</v>
      </c>
      <c r="I12" s="12"/>
    </row>
    <row r="13" spans="1:10" ht="15.75" customHeight="1" x14ac:dyDescent="0.2">
      <c r="A13" s="97"/>
      <c r="B13" s="71" t="s">
        <v>75</v>
      </c>
      <c r="C13" s="74">
        <v>78503</v>
      </c>
      <c r="D13" s="73">
        <v>14565</v>
      </c>
      <c r="E13" s="72">
        <v>9176</v>
      </c>
      <c r="F13" s="73">
        <v>1818</v>
      </c>
      <c r="G13" s="74">
        <v>5593</v>
      </c>
      <c r="H13" s="73">
        <v>2087</v>
      </c>
      <c r="I13" s="12"/>
      <c r="J13" s="5"/>
    </row>
    <row r="14" spans="1:10" ht="15" x14ac:dyDescent="0.2">
      <c r="A14" s="97"/>
      <c r="B14" s="71" t="s">
        <v>76</v>
      </c>
      <c r="C14" s="74">
        <v>75875</v>
      </c>
      <c r="D14" s="73">
        <v>14508</v>
      </c>
      <c r="E14" s="72">
        <v>10772</v>
      </c>
      <c r="F14" s="73">
        <v>2208</v>
      </c>
      <c r="G14" s="74">
        <v>5684</v>
      </c>
      <c r="H14" s="73">
        <v>2025</v>
      </c>
      <c r="I14" s="12"/>
      <c r="J14" s="5"/>
    </row>
    <row r="15" spans="1:10" ht="15" customHeight="1" x14ac:dyDescent="0.2">
      <c r="A15" s="97"/>
      <c r="B15" s="71" t="s">
        <v>77</v>
      </c>
      <c r="C15" s="74">
        <v>75355</v>
      </c>
      <c r="D15" s="73">
        <v>14993</v>
      </c>
      <c r="E15" s="72">
        <v>9853</v>
      </c>
      <c r="F15" s="73">
        <v>1947</v>
      </c>
      <c r="G15" s="74">
        <v>5506</v>
      </c>
      <c r="H15" s="73">
        <v>1898</v>
      </c>
      <c r="I15" s="12"/>
      <c r="J15" s="5"/>
    </row>
    <row r="16" spans="1:10" ht="15" x14ac:dyDescent="0.2">
      <c r="A16" s="97"/>
      <c r="B16" s="71" t="s">
        <v>78</v>
      </c>
      <c r="C16" s="74">
        <v>76173</v>
      </c>
      <c r="D16" s="73">
        <v>15236</v>
      </c>
      <c r="E16" s="72">
        <v>8759</v>
      </c>
      <c r="F16" s="73">
        <v>1839</v>
      </c>
      <c r="G16" s="74">
        <v>5273</v>
      </c>
      <c r="H16" s="73">
        <v>1671</v>
      </c>
      <c r="I16" s="12"/>
      <c r="J16" s="5"/>
    </row>
    <row r="17" spans="1:10" ht="15" x14ac:dyDescent="0.2">
      <c r="A17" s="97"/>
      <c r="B17" s="71" t="s">
        <v>79</v>
      </c>
      <c r="C17" s="74">
        <v>75867</v>
      </c>
      <c r="D17" s="73">
        <v>15319</v>
      </c>
      <c r="E17" s="72">
        <v>8353</v>
      </c>
      <c r="F17" s="73">
        <v>1575</v>
      </c>
      <c r="G17" s="74">
        <v>5210</v>
      </c>
      <c r="H17" s="73">
        <v>1558</v>
      </c>
      <c r="I17" s="12"/>
    </row>
    <row r="18" spans="1:10" ht="15" x14ac:dyDescent="0.2">
      <c r="A18" s="97"/>
      <c r="B18" s="71" t="s">
        <v>80</v>
      </c>
      <c r="C18" s="74">
        <v>76142</v>
      </c>
      <c r="D18" s="73">
        <v>15608</v>
      </c>
      <c r="E18" s="72">
        <v>7226</v>
      </c>
      <c r="F18" s="73">
        <v>1263</v>
      </c>
      <c r="G18" s="74">
        <v>4663</v>
      </c>
      <c r="H18" s="73">
        <v>1459</v>
      </c>
      <c r="I18" s="12"/>
    </row>
    <row r="19" spans="1:10" ht="15" x14ac:dyDescent="0.2">
      <c r="A19" s="97"/>
      <c r="B19" s="71" t="s">
        <v>81</v>
      </c>
      <c r="C19" s="74">
        <v>76527</v>
      </c>
      <c r="D19" s="73">
        <v>16334</v>
      </c>
      <c r="E19" s="72">
        <v>6071</v>
      </c>
      <c r="F19" s="73">
        <v>1165</v>
      </c>
      <c r="G19" s="74">
        <v>4245</v>
      </c>
      <c r="H19" s="73">
        <v>1328</v>
      </c>
      <c r="I19" s="12"/>
    </row>
    <row r="20" spans="1:10" ht="15" x14ac:dyDescent="0.2">
      <c r="A20" s="97"/>
      <c r="B20" s="71" t="s">
        <v>82</v>
      </c>
      <c r="C20" s="74">
        <v>77163</v>
      </c>
      <c r="D20" s="73">
        <v>16731</v>
      </c>
      <c r="E20" s="72">
        <v>5411</v>
      </c>
      <c r="F20" s="73">
        <v>983</v>
      </c>
      <c r="G20" s="74">
        <v>3901</v>
      </c>
      <c r="H20" s="73">
        <v>1133</v>
      </c>
      <c r="I20" s="12"/>
    </row>
    <row r="21" spans="1:10" ht="15" x14ac:dyDescent="0.2">
      <c r="A21" s="97"/>
      <c r="B21" s="71" t="s">
        <v>83</v>
      </c>
      <c r="C21" s="74">
        <v>77050</v>
      </c>
      <c r="D21" s="73">
        <v>16693</v>
      </c>
      <c r="E21" s="72">
        <v>4990</v>
      </c>
      <c r="F21" s="73">
        <v>973</v>
      </c>
      <c r="G21" s="74">
        <v>3602</v>
      </c>
      <c r="H21" s="73">
        <v>1113</v>
      </c>
      <c r="I21" s="12"/>
    </row>
    <row r="22" spans="1:10" ht="15" x14ac:dyDescent="0.2">
      <c r="A22" s="97"/>
      <c r="B22" s="71" t="s">
        <v>84</v>
      </c>
      <c r="C22" s="74">
        <v>76953</v>
      </c>
      <c r="D22" s="73">
        <v>17171</v>
      </c>
      <c r="E22" s="72">
        <v>4438</v>
      </c>
      <c r="F22" s="73">
        <v>846</v>
      </c>
      <c r="G22" s="74">
        <v>3226</v>
      </c>
      <c r="H22" s="73">
        <v>971</v>
      </c>
      <c r="I22" s="12"/>
      <c r="J22" s="5"/>
    </row>
    <row r="23" spans="1:10" ht="15" x14ac:dyDescent="0.2">
      <c r="A23" s="97"/>
      <c r="B23" s="70" t="s">
        <v>85</v>
      </c>
      <c r="C23" s="31">
        <v>76741</v>
      </c>
      <c r="D23" s="32">
        <v>17112</v>
      </c>
      <c r="E23" s="33">
        <v>4205</v>
      </c>
      <c r="F23" s="33">
        <v>799</v>
      </c>
      <c r="G23" s="31">
        <v>2976</v>
      </c>
      <c r="H23" s="32">
        <v>876</v>
      </c>
      <c r="I23" s="12"/>
      <c r="J23" s="5"/>
    </row>
    <row r="24" spans="1:10" ht="15" x14ac:dyDescent="0.2">
      <c r="A24" s="97"/>
      <c r="B24" s="71" t="s">
        <v>86</v>
      </c>
      <c r="C24" s="13">
        <v>76476.463000000003</v>
      </c>
      <c r="D24" s="14">
        <v>16158.257</v>
      </c>
      <c r="E24" s="15">
        <v>4172.4740000000002</v>
      </c>
      <c r="F24" s="15">
        <v>836.14499999999998</v>
      </c>
      <c r="G24" s="13">
        <v>3024.4580000000001</v>
      </c>
      <c r="H24" s="14">
        <v>968.61800000000005</v>
      </c>
      <c r="I24" s="12"/>
      <c r="J24" s="5"/>
    </row>
    <row r="25" spans="1:10" ht="15" x14ac:dyDescent="0.2">
      <c r="A25" s="97"/>
      <c r="B25" s="71" t="s">
        <v>87</v>
      </c>
      <c r="C25" s="13">
        <v>70900.525999999998</v>
      </c>
      <c r="D25" s="14">
        <v>15278.007</v>
      </c>
      <c r="E25" s="15">
        <v>6096.2209999999995</v>
      </c>
      <c r="F25" s="15">
        <v>1458.626</v>
      </c>
      <c r="G25" s="13">
        <v>3320.1219999999998</v>
      </c>
      <c r="H25" s="14">
        <v>1317.056</v>
      </c>
      <c r="I25" s="12"/>
      <c r="J25" s="5"/>
    </row>
    <row r="26" spans="1:10" ht="15.75" customHeight="1" thickBot="1" x14ac:dyDescent="0.25">
      <c r="A26" s="98"/>
      <c r="B26" s="99" t="s">
        <v>88</v>
      </c>
      <c r="C26" s="86">
        <v>74074.301999999996</v>
      </c>
      <c r="D26" s="100">
        <v>17031.983</v>
      </c>
      <c r="E26" s="90">
        <v>4250.5879999999997</v>
      </c>
      <c r="F26" s="100">
        <v>780.178</v>
      </c>
      <c r="G26" s="86">
        <v>2324.105</v>
      </c>
      <c r="H26" s="100">
        <v>967.14200000000005</v>
      </c>
      <c r="I26" s="12"/>
      <c r="J26" s="5"/>
    </row>
    <row r="27" spans="1:10" s="16" customFormat="1" ht="59.25" customHeight="1" x14ac:dyDescent="0.15">
      <c r="B27" s="274" t="s">
        <v>131</v>
      </c>
      <c r="C27" s="320"/>
      <c r="D27" s="320"/>
      <c r="E27" s="320"/>
      <c r="F27" s="320"/>
      <c r="G27" s="320"/>
      <c r="H27" s="320"/>
      <c r="I27" s="17"/>
      <c r="J27" s="17"/>
    </row>
    <row r="28" spans="1:10" ht="15" x14ac:dyDescent="0.15">
      <c r="B28" s="34" t="s">
        <v>60</v>
      </c>
      <c r="C28" s="4"/>
      <c r="D28" s="5"/>
      <c r="E28" s="4"/>
      <c r="F28" s="5"/>
      <c r="G28" s="4"/>
      <c r="H28" s="5"/>
      <c r="I28" s="4"/>
      <c r="J28" s="5"/>
    </row>
    <row r="29" spans="1:10" x14ac:dyDescent="0.15">
      <c r="E29" s="7"/>
      <c r="F29" s="7"/>
      <c r="G29" s="7"/>
    </row>
  </sheetData>
  <mergeCells count="5">
    <mergeCell ref="B27:H27"/>
    <mergeCell ref="B1:H1"/>
    <mergeCell ref="C2:D2"/>
    <mergeCell ref="E2:F2"/>
    <mergeCell ref="G2:H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9" tint="-0.249977111117893"/>
  </sheetPr>
  <dimension ref="A1:P218"/>
  <sheetViews>
    <sheetView zoomScaleNormal="100" workbookViewId="0"/>
  </sheetViews>
  <sheetFormatPr baseColWidth="10" defaultColWidth="9.1640625" defaultRowHeight="13" x14ac:dyDescent="0.15"/>
  <cols>
    <col min="1" max="1" width="9.1640625" style="3"/>
    <col min="2" max="2" width="27.5" style="3" customWidth="1"/>
    <col min="3" max="3" width="10.83203125" style="3" customWidth="1"/>
    <col min="4" max="4" width="13.1640625" style="3" customWidth="1"/>
    <col min="5" max="5" width="12.33203125" style="3" customWidth="1"/>
    <col min="6" max="6" width="0.83203125" style="3" customWidth="1"/>
    <col min="7" max="7" width="32.1640625" style="3" bestFit="1" customWidth="1"/>
    <col min="8" max="8" width="12.1640625" style="3" customWidth="1"/>
    <col min="9" max="9" width="10.1640625" style="3" customWidth="1"/>
    <col min="10" max="10" width="9.1640625" style="3"/>
    <col min="11" max="11" width="11.6640625" style="3" customWidth="1"/>
    <col min="12" max="12" width="13.5" style="3" customWidth="1"/>
    <col min="13" max="16384" width="9.1640625" style="3"/>
  </cols>
  <sheetData>
    <row r="1" spans="2:16" ht="8.25" customHeight="1" thickBot="1" x14ac:dyDescent="0.2">
      <c r="B1" s="200"/>
      <c r="C1" s="200"/>
      <c r="D1" s="200"/>
      <c r="E1" s="200"/>
      <c r="F1" s="200"/>
      <c r="G1" s="200"/>
      <c r="H1" s="201"/>
      <c r="I1" s="200"/>
      <c r="J1" s="200"/>
      <c r="K1" s="200"/>
      <c r="L1" s="200"/>
      <c r="M1" s="37"/>
      <c r="N1" s="37"/>
      <c r="O1" s="37"/>
      <c r="P1" s="37"/>
    </row>
    <row r="2" spans="2:16" ht="23.25" customHeight="1" x14ac:dyDescent="0.25">
      <c r="B2" s="326" t="s">
        <v>146</v>
      </c>
      <c r="C2" s="327"/>
      <c r="D2" s="327"/>
      <c r="E2" s="327"/>
      <c r="F2" s="327"/>
      <c r="G2" s="327"/>
      <c r="H2" s="327"/>
      <c r="I2" s="327"/>
      <c r="J2" s="327"/>
      <c r="K2" s="327"/>
      <c r="L2" s="328"/>
      <c r="M2" s="37"/>
      <c r="N2" s="37"/>
      <c r="O2" s="37"/>
      <c r="P2" s="37"/>
    </row>
    <row r="3" spans="2:16" ht="23.25" customHeight="1" x14ac:dyDescent="0.25">
      <c r="B3" s="329" t="s">
        <v>88</v>
      </c>
      <c r="C3" s="330"/>
      <c r="D3" s="330"/>
      <c r="E3" s="330"/>
      <c r="F3" s="330"/>
      <c r="G3" s="330"/>
      <c r="H3" s="330"/>
      <c r="I3" s="330"/>
      <c r="J3" s="330"/>
      <c r="K3" s="330"/>
      <c r="L3" s="331"/>
      <c r="M3" s="37"/>
      <c r="N3" s="37"/>
      <c r="O3" s="37"/>
      <c r="P3" s="37"/>
    </row>
    <row r="4" spans="2:16" ht="23.25" customHeight="1" thickBot="1" x14ac:dyDescent="0.3">
      <c r="B4" s="329" t="s">
        <v>147</v>
      </c>
      <c r="C4" s="330"/>
      <c r="D4" s="330"/>
      <c r="E4" s="330"/>
      <c r="F4" s="330"/>
      <c r="G4" s="330"/>
      <c r="H4" s="330"/>
      <c r="I4" s="330"/>
      <c r="J4" s="330"/>
      <c r="K4" s="330"/>
      <c r="L4" s="331"/>
      <c r="M4" s="37"/>
      <c r="N4" s="37"/>
      <c r="O4" s="37"/>
      <c r="P4" s="37"/>
    </row>
    <row r="5" spans="2:16" ht="44.25" customHeight="1" thickBot="1" x14ac:dyDescent="0.2">
      <c r="B5" s="202"/>
      <c r="C5" s="144" t="s">
        <v>3</v>
      </c>
      <c r="D5" s="145" t="s">
        <v>4</v>
      </c>
      <c r="E5" s="146" t="s">
        <v>18</v>
      </c>
      <c r="F5" s="147"/>
      <c r="G5" s="238"/>
      <c r="H5" s="48" t="s">
        <v>31</v>
      </c>
      <c r="I5" s="49" t="s">
        <v>3</v>
      </c>
      <c r="J5" s="149" t="s">
        <v>32</v>
      </c>
      <c r="K5" s="49" t="s">
        <v>117</v>
      </c>
      <c r="L5" s="149" t="s">
        <v>118</v>
      </c>
      <c r="M5" s="37"/>
      <c r="N5" s="37"/>
      <c r="O5" s="37"/>
      <c r="P5" s="37"/>
    </row>
    <row r="6" spans="2:16" ht="15.75" customHeight="1" thickBot="1" x14ac:dyDescent="0.25">
      <c r="B6" s="246" t="s">
        <v>2</v>
      </c>
      <c r="C6" s="247">
        <v>156888.80900000001</v>
      </c>
      <c r="D6" s="248">
        <v>6719.0010000000002</v>
      </c>
      <c r="E6" s="249">
        <f t="shared" ref="E6:E74" si="0">D6/(C6+D6)</f>
        <v>4.106772775700622E-2</v>
      </c>
      <c r="F6" s="250"/>
      <c r="G6" s="236" t="s">
        <v>22</v>
      </c>
      <c r="H6" s="247">
        <v>47648.31</v>
      </c>
      <c r="I6" s="248">
        <v>144507.07800000001</v>
      </c>
      <c r="J6" s="251">
        <v>198297.90599999999</v>
      </c>
      <c r="K6" s="264">
        <f>(J6-H6)/J6</f>
        <v>0.75971349894133522</v>
      </c>
      <c r="L6" s="252">
        <f>I6/J6</f>
        <v>0.72873728681734051</v>
      </c>
      <c r="M6" s="159"/>
      <c r="N6" s="50"/>
      <c r="O6" s="37"/>
      <c r="P6" s="37"/>
    </row>
    <row r="7" spans="2:16" ht="15" x14ac:dyDescent="0.2">
      <c r="B7" s="253" t="s">
        <v>119</v>
      </c>
      <c r="C7" s="254">
        <v>1993.229</v>
      </c>
      <c r="D7" s="255">
        <v>225.548</v>
      </c>
      <c r="E7" s="256">
        <f t="shared" si="0"/>
        <v>0.10165419958833177</v>
      </c>
      <c r="F7" s="257"/>
      <c r="G7" s="165" t="s">
        <v>89</v>
      </c>
      <c r="H7" s="254">
        <v>6858.89</v>
      </c>
      <c r="I7" s="255">
        <v>1993.229</v>
      </c>
      <c r="J7" s="258">
        <v>9077.6669999999995</v>
      </c>
      <c r="K7" s="265">
        <f t="shared" ref="K7:K75" si="1">(J7-H7)/J7</f>
        <v>0.24442150169200955</v>
      </c>
      <c r="L7" s="259">
        <f t="shared" ref="L7:L75" si="2">I7/J7</f>
        <v>0.21957502957533034</v>
      </c>
      <c r="M7" s="159"/>
      <c r="N7" s="37"/>
      <c r="O7" s="37"/>
      <c r="P7" s="37"/>
    </row>
    <row r="8" spans="2:16" ht="15" x14ac:dyDescent="0.2">
      <c r="B8" s="160" t="s">
        <v>19</v>
      </c>
      <c r="C8" s="161">
        <v>33656.885999999999</v>
      </c>
      <c r="D8" s="162">
        <v>2372.8090000000002</v>
      </c>
      <c r="E8" s="163">
        <f t="shared" si="0"/>
        <v>6.5857038201405815E-2</v>
      </c>
      <c r="F8" s="164"/>
      <c r="G8" s="169" t="s">
        <v>19</v>
      </c>
      <c r="H8" s="161">
        <v>14322.733</v>
      </c>
      <c r="I8" s="162">
        <v>33656.885999999999</v>
      </c>
      <c r="J8" s="166">
        <v>50352.428</v>
      </c>
      <c r="K8" s="245">
        <f t="shared" si="1"/>
        <v>0.71555030077199056</v>
      </c>
      <c r="L8" s="168">
        <f t="shared" si="2"/>
        <v>0.66842627727902215</v>
      </c>
      <c r="M8" s="159"/>
      <c r="N8" s="37"/>
      <c r="O8" s="37"/>
      <c r="P8" s="37"/>
    </row>
    <row r="9" spans="2:16" ht="15" x14ac:dyDescent="0.2">
      <c r="B9" s="170" t="s">
        <v>90</v>
      </c>
      <c r="C9" s="161">
        <v>100954.04</v>
      </c>
      <c r="D9" s="162">
        <v>3756.5859999999998</v>
      </c>
      <c r="E9" s="163">
        <f t="shared" si="0"/>
        <v>3.5875881402905568E-2</v>
      </c>
      <c r="F9" s="164"/>
      <c r="G9" s="170" t="s">
        <v>90</v>
      </c>
      <c r="H9" s="161">
        <v>22454.574000000001</v>
      </c>
      <c r="I9" s="162">
        <v>100954.04</v>
      </c>
      <c r="J9" s="166">
        <v>127165.2</v>
      </c>
      <c r="K9" s="245">
        <f t="shared" si="1"/>
        <v>0.82342202111898533</v>
      </c>
      <c r="L9" s="168">
        <f t="shared" si="2"/>
        <v>0.79388103034477986</v>
      </c>
      <c r="M9" s="159"/>
      <c r="N9" s="37"/>
      <c r="O9" s="37"/>
      <c r="P9" s="37"/>
    </row>
    <row r="10" spans="2:16" ht="15" x14ac:dyDescent="0.2">
      <c r="B10" s="171" t="s">
        <v>139</v>
      </c>
      <c r="C10" s="172">
        <v>91106.285999999993</v>
      </c>
      <c r="D10" s="173">
        <v>5030.7659999999996</v>
      </c>
      <c r="E10" s="174">
        <f t="shared" si="0"/>
        <v>5.2329106159818589E-2</v>
      </c>
      <c r="F10" s="175"/>
      <c r="G10" s="176" t="s">
        <v>140</v>
      </c>
      <c r="H10" s="172">
        <f>H13+H14+H15</f>
        <v>37634.813999999998</v>
      </c>
      <c r="I10" s="173">
        <f t="shared" ref="I10:J10" si="3">I13+I14+I15</f>
        <v>85192.066999999995</v>
      </c>
      <c r="J10" s="177">
        <f t="shared" si="3"/>
        <v>127639.09900000002</v>
      </c>
      <c r="K10" s="237">
        <f t="shared" si="1"/>
        <v>0.70514666512962465</v>
      </c>
      <c r="L10" s="179">
        <f t="shared" si="2"/>
        <v>0.66744491043453691</v>
      </c>
      <c r="M10" s="159"/>
      <c r="N10" s="233"/>
      <c r="O10" s="37"/>
      <c r="P10" s="37"/>
    </row>
    <row r="11" spans="2:16" ht="13.5" customHeight="1" x14ac:dyDescent="0.2">
      <c r="B11" s="180" t="s">
        <v>141</v>
      </c>
      <c r="C11" s="161">
        <v>23352.129000000001</v>
      </c>
      <c r="D11" s="162">
        <v>2026.8630000000001</v>
      </c>
      <c r="E11" s="163">
        <f t="shared" si="0"/>
        <v>7.986381019388003E-2</v>
      </c>
      <c r="F11" s="164"/>
      <c r="G11" s="180" t="s">
        <v>141</v>
      </c>
      <c r="H11" s="161">
        <v>12649.993</v>
      </c>
      <c r="I11" s="162">
        <v>23352.129000000001</v>
      </c>
      <c r="J11" s="166">
        <v>38028.985000000001</v>
      </c>
      <c r="K11" s="245">
        <f t="shared" si="1"/>
        <v>0.66735917353565966</v>
      </c>
      <c r="L11" s="168">
        <f t="shared" si="2"/>
        <v>0.61406132716926309</v>
      </c>
      <c r="M11" s="181"/>
      <c r="N11" s="37"/>
      <c r="O11" s="37"/>
      <c r="P11" s="37"/>
    </row>
    <row r="12" spans="2:16" ht="15" x14ac:dyDescent="0.2">
      <c r="B12" s="182" t="s">
        <v>90</v>
      </c>
      <c r="C12" s="161">
        <v>55044.517999999996</v>
      </c>
      <c r="D12" s="162">
        <v>2840.989</v>
      </c>
      <c r="E12" s="163">
        <f t="shared" si="0"/>
        <v>4.9079452651248266E-2</v>
      </c>
      <c r="F12" s="164"/>
      <c r="G12" s="182" t="s">
        <v>90</v>
      </c>
      <c r="H12" s="161">
        <v>16605.856</v>
      </c>
      <c r="I12" s="162">
        <v>55044.517999999996</v>
      </c>
      <c r="J12" s="166">
        <v>74491.362999999998</v>
      </c>
      <c r="K12" s="245">
        <f t="shared" si="1"/>
        <v>0.77707675989228442</v>
      </c>
      <c r="L12" s="168">
        <f t="shared" si="2"/>
        <v>0.73893825784876566</v>
      </c>
      <c r="M12" s="181"/>
      <c r="N12" s="37"/>
      <c r="O12" s="37"/>
      <c r="P12" s="37"/>
    </row>
    <row r="13" spans="2:16" ht="15" x14ac:dyDescent="0.2">
      <c r="B13" s="183" t="s">
        <v>0</v>
      </c>
      <c r="C13" s="161">
        <v>9751.277</v>
      </c>
      <c r="D13" s="162">
        <v>838.74099999999999</v>
      </c>
      <c r="E13" s="163">
        <f t="shared" si="0"/>
        <v>7.9201092953760793E-2</v>
      </c>
      <c r="F13" s="175"/>
      <c r="G13" s="180" t="s">
        <v>34</v>
      </c>
      <c r="H13" s="161">
        <v>7897.0659999999998</v>
      </c>
      <c r="I13" s="162">
        <v>9175.5280000000002</v>
      </c>
      <c r="J13" s="166">
        <v>17879.187000000002</v>
      </c>
      <c r="K13" s="245">
        <f t="shared" si="1"/>
        <v>0.55830955848272079</v>
      </c>
      <c r="L13" s="168">
        <f t="shared" si="2"/>
        <v>0.51319604185581813</v>
      </c>
      <c r="M13" s="159"/>
      <c r="N13" s="37"/>
      <c r="O13" s="37"/>
      <c r="P13" s="37"/>
    </row>
    <row r="14" spans="2:16" ht="15" x14ac:dyDescent="0.2">
      <c r="B14" s="183" t="s">
        <v>1</v>
      </c>
      <c r="C14" s="161">
        <v>41217.909</v>
      </c>
      <c r="D14" s="162">
        <v>2485.3000000000002</v>
      </c>
      <c r="E14" s="163">
        <f t="shared" si="0"/>
        <v>5.6867677611499877E-2</v>
      </c>
      <c r="F14" s="175"/>
      <c r="G14" s="180" t="s">
        <v>35</v>
      </c>
      <c r="H14" s="161">
        <v>15977.89</v>
      </c>
      <c r="I14" s="162">
        <v>38683.123</v>
      </c>
      <c r="J14" s="166">
        <v>57052.402000000002</v>
      </c>
      <c r="K14" s="245">
        <f t="shared" si="1"/>
        <v>0.71994360552952708</v>
      </c>
      <c r="L14" s="168">
        <f t="shared" si="2"/>
        <v>0.67802794700913727</v>
      </c>
      <c r="M14" s="159"/>
      <c r="N14" s="37"/>
      <c r="O14" s="37"/>
      <c r="P14" s="37"/>
    </row>
    <row r="15" spans="2:16" ht="15" x14ac:dyDescent="0.2">
      <c r="B15" s="183" t="s">
        <v>5</v>
      </c>
      <c r="C15" s="161">
        <v>40137.1</v>
      </c>
      <c r="D15" s="162">
        <v>1706.7249999999999</v>
      </c>
      <c r="E15" s="163">
        <f t="shared" si="0"/>
        <v>4.0787977676514993E-2</v>
      </c>
      <c r="F15" s="175"/>
      <c r="G15" s="180" t="s">
        <v>36</v>
      </c>
      <c r="H15" s="161">
        <v>13759.858</v>
      </c>
      <c r="I15" s="162">
        <v>37333.415999999997</v>
      </c>
      <c r="J15" s="166">
        <v>52707.51</v>
      </c>
      <c r="K15" s="245">
        <f t="shared" si="1"/>
        <v>0.73893932762143388</v>
      </c>
      <c r="L15" s="168">
        <f t="shared" si="2"/>
        <v>0.70831302787781092</v>
      </c>
      <c r="M15" s="50"/>
      <c r="N15" s="37"/>
      <c r="O15" s="37"/>
      <c r="P15" s="37"/>
    </row>
    <row r="16" spans="2:16" ht="15" x14ac:dyDescent="0.2">
      <c r="B16" s="184" t="s">
        <v>137</v>
      </c>
      <c r="C16" s="172">
        <v>63789.294000000002</v>
      </c>
      <c r="D16" s="173">
        <v>1462.6859999999999</v>
      </c>
      <c r="E16" s="174">
        <f t="shared" si="0"/>
        <v>2.2415963469614254E-2</v>
      </c>
      <c r="F16" s="175"/>
      <c r="G16" s="171" t="s">
        <v>138</v>
      </c>
      <c r="H16" s="172">
        <v>10013.495999999999</v>
      </c>
      <c r="I16" s="173">
        <v>59315.010999999999</v>
      </c>
      <c r="J16" s="177">
        <v>70658.807000000001</v>
      </c>
      <c r="K16" s="237">
        <f t="shared" si="1"/>
        <v>0.85828382299180339</v>
      </c>
      <c r="L16" s="179">
        <f t="shared" si="2"/>
        <v>0.83945672901044022</v>
      </c>
      <c r="M16" s="50"/>
      <c r="N16" s="37"/>
      <c r="O16" s="37"/>
      <c r="P16" s="37"/>
    </row>
    <row r="17" spans="2:16" ht="16" thickBot="1" x14ac:dyDescent="0.25">
      <c r="B17" s="260" t="s">
        <v>90</v>
      </c>
      <c r="C17" s="239">
        <f>C9-C12</f>
        <v>45909.521999999997</v>
      </c>
      <c r="D17" s="261">
        <f>D9-D12</f>
        <v>915.59699999999975</v>
      </c>
      <c r="E17" s="240">
        <f t="shared" si="0"/>
        <v>1.9553543473108947E-2</v>
      </c>
      <c r="F17" s="262"/>
      <c r="G17" s="260" t="s">
        <v>90</v>
      </c>
      <c r="H17" s="239">
        <f>H9-H12</f>
        <v>5848.7180000000008</v>
      </c>
      <c r="I17" s="261">
        <f t="shared" ref="I17:J17" si="4">I9-I12</f>
        <v>45909.521999999997</v>
      </c>
      <c r="J17" s="266">
        <f t="shared" si="4"/>
        <v>52673.837</v>
      </c>
      <c r="K17" s="263">
        <f t="shared" si="1"/>
        <v>0.88896350953130676</v>
      </c>
      <c r="L17" s="241">
        <f t="shared" si="2"/>
        <v>0.87158112290167877</v>
      </c>
      <c r="M17" s="50"/>
      <c r="N17" s="37"/>
      <c r="O17" s="37"/>
      <c r="P17" s="37"/>
    </row>
    <row r="18" spans="2:16" ht="16" thickBot="1" x14ac:dyDescent="0.25">
      <c r="B18" s="242" t="s">
        <v>43</v>
      </c>
      <c r="C18" s="185">
        <v>128827.429</v>
      </c>
      <c r="D18" s="186">
        <v>5606.94</v>
      </c>
      <c r="E18" s="187">
        <f t="shared" si="0"/>
        <v>4.1707638022238196E-2</v>
      </c>
      <c r="F18" s="243"/>
      <c r="G18" s="244" t="s">
        <v>44</v>
      </c>
      <c r="H18" s="185">
        <v>38945.432999999997</v>
      </c>
      <c r="I18" s="186">
        <v>117988.211</v>
      </c>
      <c r="J18" s="188">
        <v>162047.364</v>
      </c>
      <c r="K18" s="189">
        <f t="shared" si="1"/>
        <v>0.759666359028216</v>
      </c>
      <c r="L18" s="190">
        <f t="shared" si="2"/>
        <v>0.72810941250485262</v>
      </c>
      <c r="M18" s="159"/>
      <c r="N18" s="37"/>
      <c r="O18" s="37"/>
      <c r="P18" s="37"/>
    </row>
    <row r="19" spans="2:16" ht="15" x14ac:dyDescent="0.2">
      <c r="B19" s="160" t="s">
        <v>119</v>
      </c>
      <c r="C19" s="161">
        <v>1909.9839999999999</v>
      </c>
      <c r="D19" s="162">
        <v>221.083</v>
      </c>
      <c r="E19" s="163">
        <f t="shared" si="0"/>
        <v>0.10374286683619051</v>
      </c>
      <c r="F19" s="164"/>
      <c r="G19" s="165" t="s">
        <v>89</v>
      </c>
      <c r="H19" s="161">
        <v>6456.7520000000004</v>
      </c>
      <c r="I19" s="162">
        <v>1909.9839999999999</v>
      </c>
      <c r="J19" s="166">
        <v>8587.8189999999995</v>
      </c>
      <c r="K19" s="167">
        <f t="shared" si="1"/>
        <v>0.24814996683092636</v>
      </c>
      <c r="L19" s="168">
        <f t="shared" si="2"/>
        <v>0.22240617786658057</v>
      </c>
      <c r="M19" s="50"/>
      <c r="N19" s="37"/>
      <c r="O19" s="37"/>
      <c r="P19" s="37"/>
    </row>
    <row r="20" spans="2:16" ht="15" x14ac:dyDescent="0.2">
      <c r="B20" s="160" t="s">
        <v>19</v>
      </c>
      <c r="C20" s="161">
        <v>29767.370999999999</v>
      </c>
      <c r="D20" s="162">
        <v>2163.989</v>
      </c>
      <c r="E20" s="163">
        <f t="shared" si="0"/>
        <v>6.7770022949226086E-2</v>
      </c>
      <c r="F20" s="164"/>
      <c r="G20" s="169" t="s">
        <v>19</v>
      </c>
      <c r="H20" s="161">
        <v>12429.394</v>
      </c>
      <c r="I20" s="162">
        <v>29767.370999999999</v>
      </c>
      <c r="J20" s="166">
        <v>44360.754000000001</v>
      </c>
      <c r="K20" s="167">
        <f t="shared" si="1"/>
        <v>0.71981102936167407</v>
      </c>
      <c r="L20" s="168">
        <f t="shared" si="2"/>
        <v>0.67102941938272731</v>
      </c>
      <c r="M20" s="50"/>
      <c r="N20" s="37"/>
      <c r="O20" s="37"/>
      <c r="P20" s="37"/>
    </row>
    <row r="21" spans="2:16" ht="15" x14ac:dyDescent="0.2">
      <c r="B21" s="170" t="s">
        <v>90</v>
      </c>
      <c r="C21" s="161">
        <v>80894.278999999995</v>
      </c>
      <c r="D21" s="162">
        <v>3027.1529999999998</v>
      </c>
      <c r="E21" s="163">
        <f t="shared" si="0"/>
        <v>3.6071274379588757E-2</v>
      </c>
      <c r="F21" s="164"/>
      <c r="G21" s="170" t="s">
        <v>90</v>
      </c>
      <c r="H21" s="161">
        <v>17108.058000000001</v>
      </c>
      <c r="I21" s="162">
        <v>80894.278999999995</v>
      </c>
      <c r="J21" s="166">
        <v>101029.49</v>
      </c>
      <c r="K21" s="167">
        <f t="shared" si="1"/>
        <v>0.8306627302582642</v>
      </c>
      <c r="L21" s="168">
        <f t="shared" si="2"/>
        <v>0.80069966699821993</v>
      </c>
      <c r="M21" s="50"/>
      <c r="N21" s="37"/>
      <c r="O21" s="37"/>
      <c r="P21" s="37"/>
    </row>
    <row r="22" spans="2:16" ht="15" x14ac:dyDescent="0.2">
      <c r="B22" s="171" t="s">
        <v>139</v>
      </c>
      <c r="C22" s="172">
        <f>C25+C26+C27</f>
        <v>74074.301999999996</v>
      </c>
      <c r="D22" s="173">
        <f>D25+D26+D27</f>
        <v>4250.5889999999999</v>
      </c>
      <c r="E22" s="174">
        <f t="shared" si="0"/>
        <v>5.4268687076755709E-2</v>
      </c>
      <c r="F22" s="175"/>
      <c r="G22" s="176" t="s">
        <v>140</v>
      </c>
      <c r="H22" s="172">
        <f>H25+H26+H27</f>
        <v>31248.495999999999</v>
      </c>
      <c r="I22" s="173">
        <f t="shared" ref="I22:J22" si="5">I25+I26+I27</f>
        <v>69000.415999999997</v>
      </c>
      <c r="J22" s="177">
        <f t="shared" si="5"/>
        <v>104334.20999999999</v>
      </c>
      <c r="K22" s="178">
        <f t="shared" si="1"/>
        <v>0.700496165160018</v>
      </c>
      <c r="L22" s="179">
        <f t="shared" si="2"/>
        <v>0.66134028330688466</v>
      </c>
      <c r="M22" s="50"/>
      <c r="N22" s="37"/>
      <c r="O22" s="37"/>
      <c r="P22" s="37"/>
    </row>
    <row r="23" spans="2:16" ht="15" x14ac:dyDescent="0.2">
      <c r="B23" s="180" t="s">
        <v>141</v>
      </c>
      <c r="C23" s="161">
        <v>20685.388999999999</v>
      </c>
      <c r="D23" s="162">
        <v>1877.1949999999999</v>
      </c>
      <c r="E23" s="163">
        <f t="shared" si="0"/>
        <v>8.3199468642421448E-2</v>
      </c>
      <c r="F23" s="164"/>
      <c r="G23" s="180" t="s">
        <v>141</v>
      </c>
      <c r="H23" s="161">
        <v>11164.592000000001</v>
      </c>
      <c r="I23" s="162">
        <v>20685.388999999999</v>
      </c>
      <c r="J23" s="166">
        <v>33727.175999999999</v>
      </c>
      <c r="K23" s="167">
        <f t="shared" si="1"/>
        <v>0.66897341182671211</v>
      </c>
      <c r="L23" s="168">
        <f t="shared" si="2"/>
        <v>0.6133151794268219</v>
      </c>
      <c r="M23" s="50"/>
      <c r="N23" s="37"/>
      <c r="O23" s="37"/>
      <c r="P23" s="37"/>
    </row>
    <row r="24" spans="2:16" ht="15" x14ac:dyDescent="0.2">
      <c r="B24" s="182" t="s">
        <v>90</v>
      </c>
      <c r="C24" s="161">
        <v>43319.646999999997</v>
      </c>
      <c r="D24" s="162">
        <v>2338.346</v>
      </c>
      <c r="E24" s="163">
        <f t="shared" si="0"/>
        <v>5.1214384302875518E-2</v>
      </c>
      <c r="F24" s="164"/>
      <c r="G24" s="182" t="s">
        <v>90</v>
      </c>
      <c r="H24" s="161">
        <v>12925.602000000001</v>
      </c>
      <c r="I24" s="162">
        <v>43319.646999999997</v>
      </c>
      <c r="J24" s="166">
        <v>58583.595000000001</v>
      </c>
      <c r="K24" s="167">
        <f t="shared" si="1"/>
        <v>0.77936482047576627</v>
      </c>
      <c r="L24" s="168">
        <f t="shared" si="2"/>
        <v>0.73945013104777879</v>
      </c>
      <c r="M24" s="50"/>
      <c r="N24" s="37"/>
      <c r="O24" s="37"/>
      <c r="P24" s="37"/>
    </row>
    <row r="25" spans="2:16" ht="15" x14ac:dyDescent="0.2">
      <c r="B25" s="183" t="s">
        <v>0</v>
      </c>
      <c r="C25" s="161">
        <v>4771.0129999999999</v>
      </c>
      <c r="D25" s="162">
        <v>527.78700000000003</v>
      </c>
      <c r="E25" s="163">
        <f t="shared" si="0"/>
        <v>9.9605004906771349E-2</v>
      </c>
      <c r="F25" s="175"/>
      <c r="G25" s="180" t="s">
        <v>34</v>
      </c>
      <c r="H25" s="161">
        <v>5564.1120000000001</v>
      </c>
      <c r="I25" s="162">
        <v>4456.6940000000004</v>
      </c>
      <c r="J25" s="166">
        <v>10536.82</v>
      </c>
      <c r="K25" s="167">
        <f t="shared" si="1"/>
        <v>0.47193631475150943</v>
      </c>
      <c r="L25" s="168">
        <f t="shared" si="2"/>
        <v>0.4229638543697245</v>
      </c>
      <c r="M25" s="50"/>
      <c r="N25" s="37"/>
      <c r="O25" s="37"/>
      <c r="P25" s="37"/>
    </row>
    <row r="26" spans="2:16" ht="15" x14ac:dyDescent="0.2">
      <c r="B26" s="183" t="s">
        <v>1</v>
      </c>
      <c r="C26" s="161">
        <v>33676.972999999998</v>
      </c>
      <c r="D26" s="162">
        <v>2181.7220000000002</v>
      </c>
      <c r="E26" s="163">
        <f t="shared" si="0"/>
        <v>6.0842202985914577E-2</v>
      </c>
      <c r="F26" s="175"/>
      <c r="G26" s="180" t="s">
        <v>35</v>
      </c>
      <c r="H26" s="161">
        <v>13459.540999999999</v>
      </c>
      <c r="I26" s="162">
        <v>31517.24</v>
      </c>
      <c r="J26" s="166">
        <v>47084.027999999998</v>
      </c>
      <c r="K26" s="167">
        <f t="shared" si="1"/>
        <v>0.71413786008282898</v>
      </c>
      <c r="L26" s="168">
        <f t="shared" si="2"/>
        <v>0.66938283190214742</v>
      </c>
      <c r="M26" s="22"/>
      <c r="N26" s="37"/>
      <c r="O26" s="37"/>
      <c r="P26" s="37"/>
    </row>
    <row r="27" spans="2:16" ht="15" x14ac:dyDescent="0.2">
      <c r="B27" s="183" t="s">
        <v>5</v>
      </c>
      <c r="C27" s="161">
        <v>35626.315999999999</v>
      </c>
      <c r="D27" s="162">
        <v>1541.08</v>
      </c>
      <c r="E27" s="163">
        <f t="shared" si="0"/>
        <v>4.1463222228428374E-2</v>
      </c>
      <c r="F27" s="175"/>
      <c r="G27" s="180" t="s">
        <v>36</v>
      </c>
      <c r="H27" s="161">
        <v>12224.843000000001</v>
      </c>
      <c r="I27" s="162">
        <v>33026.482000000004</v>
      </c>
      <c r="J27" s="166">
        <v>46713.362000000001</v>
      </c>
      <c r="K27" s="167">
        <f t="shared" si="1"/>
        <v>0.7383009383910325</v>
      </c>
      <c r="L27" s="168">
        <f t="shared" si="2"/>
        <v>0.70700289137827421</v>
      </c>
      <c r="M27" s="50"/>
      <c r="N27" s="37"/>
      <c r="O27" s="37"/>
      <c r="P27" s="37"/>
    </row>
    <row r="28" spans="2:16" ht="15" x14ac:dyDescent="0.2">
      <c r="B28" s="184" t="s">
        <v>137</v>
      </c>
      <c r="C28" s="172">
        <v>52843.142999999996</v>
      </c>
      <c r="D28" s="173">
        <v>1135.268</v>
      </c>
      <c r="E28" s="174">
        <f t="shared" si="0"/>
        <v>2.103188995318888E-2</v>
      </c>
      <c r="F28" s="175"/>
      <c r="G28" s="171" t="s">
        <v>138</v>
      </c>
      <c r="H28" s="172">
        <v>7696.9369999999999</v>
      </c>
      <c r="I28" s="173">
        <v>48987.794999999998</v>
      </c>
      <c r="J28" s="177">
        <v>57713.154000000002</v>
      </c>
      <c r="K28" s="237">
        <f t="shared" si="1"/>
        <v>0.86663461504807038</v>
      </c>
      <c r="L28" s="179">
        <f t="shared" si="2"/>
        <v>0.84881507255694255</v>
      </c>
      <c r="M28" s="191"/>
      <c r="N28" s="37"/>
      <c r="O28" s="37"/>
      <c r="P28" s="37"/>
    </row>
    <row r="29" spans="2:16" ht="16" thickBot="1" x14ac:dyDescent="0.25">
      <c r="B29" s="260" t="s">
        <v>90</v>
      </c>
      <c r="C29" s="239">
        <f>C21-C24</f>
        <v>37574.631999999998</v>
      </c>
      <c r="D29" s="261">
        <f>D21-D24</f>
        <v>688.80699999999979</v>
      </c>
      <c r="E29" s="240">
        <f t="shared" ref="E29" si="6">D29/(C29+D29)</f>
        <v>1.8001701310747312E-2</v>
      </c>
      <c r="F29" s="262"/>
      <c r="G29" s="260" t="s">
        <v>90</v>
      </c>
      <c r="H29" s="239">
        <f>H21-H24</f>
        <v>4182.4560000000001</v>
      </c>
      <c r="I29" s="261">
        <f t="shared" ref="I29:J29" si="7">I21-I24</f>
        <v>37574.631999999998</v>
      </c>
      <c r="J29" s="266">
        <f t="shared" si="7"/>
        <v>42445.895000000004</v>
      </c>
      <c r="K29" s="263">
        <f t="shared" ref="K29" si="8">(J29-H29)/J29</f>
        <v>0.90146382824534632</v>
      </c>
      <c r="L29" s="241">
        <f t="shared" ref="L29" si="9">I29/J29</f>
        <v>0.8852359456668305</v>
      </c>
      <c r="M29" s="191"/>
      <c r="N29" s="37"/>
      <c r="O29" s="37"/>
      <c r="P29" s="37"/>
    </row>
    <row r="30" spans="2:16" ht="16" thickBot="1" x14ac:dyDescent="0.25">
      <c r="B30" s="150" t="s">
        <v>91</v>
      </c>
      <c r="C30" s="151">
        <v>67142.101999999999</v>
      </c>
      <c r="D30" s="152">
        <v>3209.1930000000002</v>
      </c>
      <c r="E30" s="153">
        <f t="shared" si="0"/>
        <v>4.5616686942294385E-2</v>
      </c>
      <c r="F30" s="154"/>
      <c r="G30" s="155" t="s">
        <v>92</v>
      </c>
      <c r="H30" s="151">
        <v>15963.593000000001</v>
      </c>
      <c r="I30" s="152">
        <v>61253.981</v>
      </c>
      <c r="J30" s="156">
        <v>80150.63</v>
      </c>
      <c r="K30" s="157">
        <f t="shared" si="1"/>
        <v>0.80083009952635431</v>
      </c>
      <c r="L30" s="158">
        <f t="shared" si="2"/>
        <v>0.76423580201428232</v>
      </c>
      <c r="M30" s="191"/>
      <c r="N30" s="37"/>
      <c r="O30" s="37"/>
      <c r="P30" s="37"/>
    </row>
    <row r="31" spans="2:16" ht="15" x14ac:dyDescent="0.2">
      <c r="B31" s="160" t="s">
        <v>119</v>
      </c>
      <c r="C31" s="161">
        <v>901.42200000000003</v>
      </c>
      <c r="D31" s="162">
        <v>107.812</v>
      </c>
      <c r="E31" s="163">
        <f t="shared" si="0"/>
        <v>0.10682557266203872</v>
      </c>
      <c r="F31" s="164"/>
      <c r="G31" s="165" t="s">
        <v>89</v>
      </c>
      <c r="H31" s="161">
        <v>3397.547</v>
      </c>
      <c r="I31" s="162">
        <v>901.42200000000003</v>
      </c>
      <c r="J31" s="166">
        <v>4406.7809999999999</v>
      </c>
      <c r="K31" s="167">
        <f t="shared" si="1"/>
        <v>0.22901841502902004</v>
      </c>
      <c r="L31" s="168">
        <f t="shared" si="2"/>
        <v>0.20455339169339254</v>
      </c>
      <c r="M31" s="191"/>
      <c r="N31" s="37"/>
      <c r="O31" s="37"/>
      <c r="P31" s="37"/>
    </row>
    <row r="32" spans="2:16" ht="15" x14ac:dyDescent="0.2">
      <c r="B32" s="160" t="s">
        <v>19</v>
      </c>
      <c r="C32" s="161">
        <v>15111.34</v>
      </c>
      <c r="D32" s="162">
        <v>1246.306</v>
      </c>
      <c r="E32" s="163">
        <f t="shared" si="0"/>
        <v>7.6191036289695965E-2</v>
      </c>
      <c r="F32" s="164"/>
      <c r="G32" s="169" t="s">
        <v>19</v>
      </c>
      <c r="H32" s="161">
        <v>5697.0609999999997</v>
      </c>
      <c r="I32" s="162">
        <v>15111.34</v>
      </c>
      <c r="J32" s="166">
        <v>22054.706999999999</v>
      </c>
      <c r="K32" s="167">
        <f t="shared" si="1"/>
        <v>0.74168502896003108</v>
      </c>
      <c r="L32" s="168">
        <f t="shared" si="2"/>
        <v>0.68517527800301314</v>
      </c>
      <c r="M32" s="191"/>
      <c r="N32" s="37"/>
      <c r="O32" s="37"/>
      <c r="P32" s="37"/>
    </row>
    <row r="33" spans="2:16" ht="15" x14ac:dyDescent="0.2">
      <c r="B33" s="170" t="s">
        <v>90</v>
      </c>
      <c r="C33" s="161">
        <v>42128.59</v>
      </c>
      <c r="D33" s="162">
        <v>1733.41</v>
      </c>
      <c r="E33" s="163">
        <f t="shared" si="0"/>
        <v>3.9519629747845515E-2</v>
      </c>
      <c r="F33" s="164"/>
      <c r="G33" s="170" t="s">
        <v>90</v>
      </c>
      <c r="H33" s="161">
        <v>6220.2139999999999</v>
      </c>
      <c r="I33" s="162">
        <v>42128.59</v>
      </c>
      <c r="J33" s="166">
        <v>50082.214</v>
      </c>
      <c r="K33" s="167">
        <f t="shared" si="1"/>
        <v>0.87579993967519087</v>
      </c>
      <c r="L33" s="168">
        <f t="shared" si="2"/>
        <v>0.84118865032604184</v>
      </c>
      <c r="M33" s="191"/>
      <c r="N33" s="37"/>
      <c r="O33" s="37"/>
      <c r="P33" s="37"/>
    </row>
    <row r="34" spans="2:16" ht="15" x14ac:dyDescent="0.2">
      <c r="B34" s="171" t="s">
        <v>139</v>
      </c>
      <c r="C34" s="172">
        <f>C37+C38+C39</f>
        <v>40915.828999999998</v>
      </c>
      <c r="D34" s="173">
        <f>D37+D38+D39</f>
        <v>2498.3319999999999</v>
      </c>
      <c r="E34" s="174">
        <f t="shared" si="0"/>
        <v>5.7546476597808718E-2</v>
      </c>
      <c r="F34" s="175"/>
      <c r="G34" s="176" t="s">
        <v>140</v>
      </c>
      <c r="H34" s="172">
        <f>H37+H38+H39</f>
        <v>13513.653999999999</v>
      </c>
      <c r="I34" s="173">
        <f t="shared" ref="I34:J34" si="10">I37+I38+I39</f>
        <v>38154.919000000002</v>
      </c>
      <c r="J34" s="177">
        <f t="shared" si="10"/>
        <v>54059.747000000003</v>
      </c>
      <c r="K34" s="178">
        <f t="shared" si="1"/>
        <v>0.75002372837593945</v>
      </c>
      <c r="L34" s="179">
        <f t="shared" si="2"/>
        <v>0.70579166787443526</v>
      </c>
      <c r="M34" s="191"/>
      <c r="N34" s="37"/>
      <c r="O34" s="37"/>
      <c r="P34" s="37"/>
    </row>
    <row r="35" spans="2:16" ht="15" x14ac:dyDescent="0.2">
      <c r="B35" s="180" t="s">
        <v>141</v>
      </c>
      <c r="C35" s="161">
        <v>11264.557000000001</v>
      </c>
      <c r="D35" s="162">
        <v>1084.2239999999999</v>
      </c>
      <c r="E35" s="163">
        <f t="shared" si="0"/>
        <v>8.7800083263279177E-2</v>
      </c>
      <c r="F35" s="164"/>
      <c r="G35" s="180" t="s">
        <v>141</v>
      </c>
      <c r="H35" s="161">
        <v>5197.7529999999997</v>
      </c>
      <c r="I35" s="162">
        <v>11264.557000000001</v>
      </c>
      <c r="J35" s="166">
        <v>17546.534</v>
      </c>
      <c r="K35" s="167">
        <f t="shared" si="1"/>
        <v>0.70377323521557011</v>
      </c>
      <c r="L35" s="168">
        <f t="shared" si="2"/>
        <v>0.64198188656517585</v>
      </c>
      <c r="M35" s="191"/>
      <c r="N35" s="37"/>
      <c r="O35" s="37"/>
      <c r="P35" s="37"/>
    </row>
    <row r="36" spans="2:16" ht="15" x14ac:dyDescent="0.2">
      <c r="B36" s="182" t="s">
        <v>90</v>
      </c>
      <c r="C36" s="161">
        <v>24570.162</v>
      </c>
      <c r="D36" s="162">
        <v>1377.579</v>
      </c>
      <c r="E36" s="163">
        <f t="shared" si="0"/>
        <v>5.3090517590722051E-2</v>
      </c>
      <c r="F36" s="164"/>
      <c r="G36" s="182" t="s">
        <v>90</v>
      </c>
      <c r="H36" s="161">
        <v>5066.424</v>
      </c>
      <c r="I36" s="162">
        <v>24570.162</v>
      </c>
      <c r="J36" s="166">
        <v>31014.165000000001</v>
      </c>
      <c r="K36" s="167">
        <f t="shared" si="1"/>
        <v>0.83664161198600706</v>
      </c>
      <c r="L36" s="168">
        <f t="shared" si="2"/>
        <v>0.7922238757677339</v>
      </c>
      <c r="M36" s="191"/>
      <c r="N36" s="37"/>
      <c r="O36" s="37"/>
      <c r="P36" s="37"/>
    </row>
    <row r="37" spans="2:16" ht="15" x14ac:dyDescent="0.2">
      <c r="B37" s="183" t="s">
        <v>0</v>
      </c>
      <c r="C37" s="161">
        <v>2928.433</v>
      </c>
      <c r="D37" s="162">
        <v>337.61900000000003</v>
      </c>
      <c r="E37" s="163">
        <f t="shared" si="0"/>
        <v>0.10337220595385499</v>
      </c>
      <c r="F37" s="175"/>
      <c r="G37" s="180" t="s">
        <v>34</v>
      </c>
      <c r="H37" s="161">
        <v>2571.7930000000001</v>
      </c>
      <c r="I37" s="162">
        <v>2748.8780000000002</v>
      </c>
      <c r="J37" s="166">
        <v>5649.54</v>
      </c>
      <c r="K37" s="167">
        <f t="shared" si="1"/>
        <v>0.54477833593531511</v>
      </c>
      <c r="L37" s="168">
        <f t="shared" si="2"/>
        <v>0.48656669392552315</v>
      </c>
      <c r="M37" s="191"/>
      <c r="N37" s="37"/>
      <c r="O37" s="37"/>
      <c r="P37" s="37"/>
    </row>
    <row r="38" spans="2:16" ht="15" x14ac:dyDescent="0.2">
      <c r="B38" s="183" t="s">
        <v>1</v>
      </c>
      <c r="C38" s="161">
        <v>20079.398000000001</v>
      </c>
      <c r="D38" s="162">
        <v>1384.354</v>
      </c>
      <c r="E38" s="163">
        <f t="shared" si="0"/>
        <v>6.4497297583386168E-2</v>
      </c>
      <c r="F38" s="175"/>
      <c r="G38" s="180" t="s">
        <v>35</v>
      </c>
      <c r="H38" s="161">
        <v>6041.7049999999999</v>
      </c>
      <c r="I38" s="162">
        <v>18880.094000000001</v>
      </c>
      <c r="J38" s="166">
        <v>26260.175999999999</v>
      </c>
      <c r="K38" s="167">
        <f t="shared" si="1"/>
        <v>0.769928998191025</v>
      </c>
      <c r="L38" s="168">
        <f t="shared" si="2"/>
        <v>0.71896296506162038</v>
      </c>
      <c r="M38" s="191"/>
      <c r="N38" s="37"/>
      <c r="O38" s="37"/>
      <c r="P38" s="37"/>
    </row>
    <row r="39" spans="2:16" ht="15" x14ac:dyDescent="0.2">
      <c r="B39" s="183" t="s">
        <v>5</v>
      </c>
      <c r="C39" s="161">
        <v>17907.998</v>
      </c>
      <c r="D39" s="162">
        <v>776.35900000000004</v>
      </c>
      <c r="E39" s="163">
        <f t="shared" si="0"/>
        <v>4.1551282712056936E-2</v>
      </c>
      <c r="F39" s="175"/>
      <c r="G39" s="180" t="s">
        <v>36</v>
      </c>
      <c r="H39" s="161">
        <v>4900.1559999999999</v>
      </c>
      <c r="I39" s="162">
        <v>16525.947</v>
      </c>
      <c r="J39" s="166">
        <v>22150.030999999999</v>
      </c>
      <c r="K39" s="167">
        <f t="shared" si="1"/>
        <v>0.77877430510142409</v>
      </c>
      <c r="L39" s="168">
        <f t="shared" si="2"/>
        <v>0.74609137115880342</v>
      </c>
      <c r="M39" s="191"/>
      <c r="N39" s="37"/>
      <c r="O39" s="37"/>
      <c r="P39" s="37"/>
    </row>
    <row r="40" spans="2:16" ht="15" x14ac:dyDescent="0.2">
      <c r="B40" s="184" t="s">
        <v>137</v>
      </c>
      <c r="C40" s="172">
        <v>25324.850999999999</v>
      </c>
      <c r="D40" s="173">
        <v>603.04899999999998</v>
      </c>
      <c r="E40" s="174">
        <f t="shared" si="0"/>
        <v>2.3258690445427513E-2</v>
      </c>
      <c r="F40" s="175"/>
      <c r="G40" s="171" t="s">
        <v>138</v>
      </c>
      <c r="H40" s="172">
        <v>2449.9389999999999</v>
      </c>
      <c r="I40" s="173">
        <v>23099.062000000002</v>
      </c>
      <c r="J40" s="177">
        <v>26090.883000000002</v>
      </c>
      <c r="K40" s="237">
        <f t="shared" si="1"/>
        <v>0.90609980505450893</v>
      </c>
      <c r="L40" s="179">
        <f t="shared" si="2"/>
        <v>0.88533078776981222</v>
      </c>
      <c r="M40" s="191"/>
      <c r="N40" s="37"/>
      <c r="O40" s="37"/>
      <c r="P40" s="37"/>
    </row>
    <row r="41" spans="2:16" ht="16" thickBot="1" x14ac:dyDescent="0.25">
      <c r="B41" s="260" t="s">
        <v>90</v>
      </c>
      <c r="C41" s="239">
        <f>C33-C36</f>
        <v>17558.427999999996</v>
      </c>
      <c r="D41" s="261">
        <f>D33-D36</f>
        <v>355.83100000000013</v>
      </c>
      <c r="E41" s="240">
        <f t="shared" ref="E41" si="11">D41/(C41+D41)</f>
        <v>1.9863004101927977E-2</v>
      </c>
      <c r="F41" s="262"/>
      <c r="G41" s="260" t="s">
        <v>90</v>
      </c>
      <c r="H41" s="239">
        <f>H33-H36</f>
        <v>1153.79</v>
      </c>
      <c r="I41" s="261">
        <f t="shared" ref="I41:J41" si="12">I33-I36</f>
        <v>17558.427999999996</v>
      </c>
      <c r="J41" s="266">
        <f t="shared" si="12"/>
        <v>19068.048999999999</v>
      </c>
      <c r="K41" s="263">
        <f t="shared" ref="K41" si="13">(J41-H41)/J41</f>
        <v>0.93949092536944911</v>
      </c>
      <c r="L41" s="241">
        <f t="shared" ref="L41" si="14">I41/J41</f>
        <v>0.9208298132651116</v>
      </c>
      <c r="M41" s="191"/>
      <c r="N41" s="37"/>
      <c r="O41" s="37"/>
      <c r="P41" s="37"/>
    </row>
    <row r="42" spans="2:16" ht="16" thickBot="1" x14ac:dyDescent="0.25">
      <c r="B42" s="150" t="s">
        <v>93</v>
      </c>
      <c r="C42" s="151">
        <v>61685.326999999997</v>
      </c>
      <c r="D42" s="152">
        <v>2397.7469999999998</v>
      </c>
      <c r="E42" s="153">
        <f t="shared" si="0"/>
        <v>3.7416229439929796E-2</v>
      </c>
      <c r="F42" s="154"/>
      <c r="G42" s="155" t="s">
        <v>94</v>
      </c>
      <c r="H42" s="151">
        <v>22981.84</v>
      </c>
      <c r="I42" s="152">
        <v>56734.23</v>
      </c>
      <c r="J42" s="156">
        <v>81896.733999999997</v>
      </c>
      <c r="K42" s="157">
        <f t="shared" si="1"/>
        <v>0.7193802624656559</v>
      </c>
      <c r="L42" s="158">
        <f t="shared" si="2"/>
        <v>0.69275326657104552</v>
      </c>
      <c r="M42" s="191"/>
      <c r="N42" s="37"/>
      <c r="O42" s="37"/>
      <c r="P42" s="37"/>
    </row>
    <row r="43" spans="2:16" ht="15" x14ac:dyDescent="0.2">
      <c r="B43" s="160" t="s">
        <v>119</v>
      </c>
      <c r="C43" s="161">
        <v>1008.562</v>
      </c>
      <c r="D43" s="162">
        <v>113.271</v>
      </c>
      <c r="E43" s="163">
        <f t="shared" si="0"/>
        <v>0.100969573902711</v>
      </c>
      <c r="F43" s="164"/>
      <c r="G43" s="165" t="s">
        <v>89</v>
      </c>
      <c r="H43" s="161">
        <v>3059.2049999999999</v>
      </c>
      <c r="I43" s="162">
        <v>1008.562</v>
      </c>
      <c r="J43" s="166">
        <v>4181.0379999999996</v>
      </c>
      <c r="K43" s="167">
        <f t="shared" si="1"/>
        <v>0.26831447119112523</v>
      </c>
      <c r="L43" s="168">
        <f t="shared" si="2"/>
        <v>0.24122287336302614</v>
      </c>
      <c r="M43" s="191"/>
      <c r="N43" s="37"/>
      <c r="O43" s="37"/>
      <c r="P43" s="37"/>
    </row>
    <row r="44" spans="2:16" ht="15" x14ac:dyDescent="0.2">
      <c r="B44" s="160" t="s">
        <v>19</v>
      </c>
      <c r="C44" s="161">
        <v>14656.031000000001</v>
      </c>
      <c r="D44" s="162">
        <v>917.68299999999999</v>
      </c>
      <c r="E44" s="163">
        <f t="shared" si="0"/>
        <v>5.8925122164179979E-2</v>
      </c>
      <c r="F44" s="164"/>
      <c r="G44" s="169" t="s">
        <v>19</v>
      </c>
      <c r="H44" s="161">
        <v>6732.3329999999996</v>
      </c>
      <c r="I44" s="162">
        <v>14656.031000000001</v>
      </c>
      <c r="J44" s="166">
        <v>22306.046999999999</v>
      </c>
      <c r="K44" s="167">
        <f t="shared" si="1"/>
        <v>0.69818350154108444</v>
      </c>
      <c r="L44" s="168">
        <f t="shared" si="2"/>
        <v>0.65704295341976104</v>
      </c>
      <c r="M44" s="191"/>
      <c r="N44" s="37"/>
      <c r="O44" s="37"/>
      <c r="P44" s="37"/>
    </row>
    <row r="45" spans="2:16" ht="15" x14ac:dyDescent="0.2">
      <c r="B45" s="170" t="s">
        <v>90</v>
      </c>
      <c r="C45" s="161">
        <v>38765.688999999998</v>
      </c>
      <c r="D45" s="162">
        <v>1293.7429999999999</v>
      </c>
      <c r="E45" s="163">
        <f t="shared" si="0"/>
        <v>3.2295590212062915E-2</v>
      </c>
      <c r="F45" s="164"/>
      <c r="G45" s="170" t="s">
        <v>90</v>
      </c>
      <c r="H45" s="161">
        <v>10887.843999999999</v>
      </c>
      <c r="I45" s="162">
        <v>38765.688999999998</v>
      </c>
      <c r="J45" s="166">
        <v>50947.275999999998</v>
      </c>
      <c r="K45" s="167">
        <f t="shared" si="1"/>
        <v>0.78629193050478308</v>
      </c>
      <c r="L45" s="168">
        <f t="shared" si="2"/>
        <v>0.76089816853014869</v>
      </c>
      <c r="M45" s="191"/>
      <c r="N45" s="37"/>
      <c r="O45" s="37"/>
      <c r="P45" s="37"/>
    </row>
    <row r="46" spans="2:16" ht="15" x14ac:dyDescent="0.2">
      <c r="B46" s="171" t="s">
        <v>139</v>
      </c>
      <c r="C46" s="172">
        <f>C49+C50+C51</f>
        <v>33158.472999999998</v>
      </c>
      <c r="D46" s="173">
        <f>D49+D50+D51</f>
        <v>1752.2570000000001</v>
      </c>
      <c r="E46" s="174">
        <f t="shared" si="0"/>
        <v>5.0192505284192002E-2</v>
      </c>
      <c r="F46" s="175"/>
      <c r="G46" s="176" t="s">
        <v>140</v>
      </c>
      <c r="H46" s="172">
        <f>H49+H50+H51</f>
        <v>17734.842000000001</v>
      </c>
      <c r="I46" s="173">
        <f t="shared" ref="I46:J46" si="15">I49+I50+I51</f>
        <v>30845.497000000003</v>
      </c>
      <c r="J46" s="177">
        <f t="shared" si="15"/>
        <v>50274.462999999996</v>
      </c>
      <c r="K46" s="178">
        <f t="shared" si="1"/>
        <v>0.64723955380687004</v>
      </c>
      <c r="L46" s="179">
        <f t="shared" si="2"/>
        <v>0.61354204817662605</v>
      </c>
      <c r="M46" s="191"/>
      <c r="N46" s="37"/>
      <c r="O46" s="37"/>
      <c r="P46" s="37"/>
    </row>
    <row r="47" spans="2:16" ht="15" x14ac:dyDescent="0.2">
      <c r="B47" s="180" t="s">
        <v>141</v>
      </c>
      <c r="C47" s="161">
        <v>9420.8320000000003</v>
      </c>
      <c r="D47" s="162">
        <v>792.971</v>
      </c>
      <c r="E47" s="163">
        <f t="shared" si="0"/>
        <v>7.76371935115647E-2</v>
      </c>
      <c r="F47" s="164"/>
      <c r="G47" s="180" t="s">
        <v>141</v>
      </c>
      <c r="H47" s="161">
        <v>5966.8389999999999</v>
      </c>
      <c r="I47" s="162">
        <v>9420.8320000000003</v>
      </c>
      <c r="J47" s="166">
        <v>16180.642</v>
      </c>
      <c r="K47" s="167">
        <f t="shared" si="1"/>
        <v>0.63123595466731175</v>
      </c>
      <c r="L47" s="168">
        <f t="shared" si="2"/>
        <v>0.58222856670334844</v>
      </c>
      <c r="M47" s="191"/>
      <c r="N47" s="37"/>
      <c r="O47" s="37"/>
      <c r="P47" s="37"/>
    </row>
    <row r="48" spans="2:16" ht="15" x14ac:dyDescent="0.2">
      <c r="B48" s="182" t="s">
        <v>90</v>
      </c>
      <c r="C48" s="161">
        <v>18749.485000000001</v>
      </c>
      <c r="D48" s="162">
        <v>960.76700000000005</v>
      </c>
      <c r="E48" s="163">
        <f t="shared" si="0"/>
        <v>4.8744531526030213E-2</v>
      </c>
      <c r="F48" s="164"/>
      <c r="G48" s="182" t="s">
        <v>90</v>
      </c>
      <c r="H48" s="161">
        <v>7859.1779999999999</v>
      </c>
      <c r="I48" s="162">
        <v>18749.485000000001</v>
      </c>
      <c r="J48" s="166">
        <v>27569.43</v>
      </c>
      <c r="K48" s="167">
        <f t="shared" si="1"/>
        <v>0.71493142948548449</v>
      </c>
      <c r="L48" s="168">
        <f t="shared" si="2"/>
        <v>0.68008243188197948</v>
      </c>
      <c r="M48" s="191"/>
      <c r="N48" s="37"/>
      <c r="O48" s="37"/>
      <c r="P48" s="37"/>
    </row>
    <row r="49" spans="2:16" ht="15" x14ac:dyDescent="0.2">
      <c r="B49" s="183" t="s">
        <v>0</v>
      </c>
      <c r="C49" s="161">
        <v>1842.58</v>
      </c>
      <c r="D49" s="162">
        <v>190.16800000000001</v>
      </c>
      <c r="E49" s="163">
        <f t="shared" si="0"/>
        <v>9.355217665937933E-2</v>
      </c>
      <c r="F49" s="175"/>
      <c r="G49" s="180" t="s">
        <v>34</v>
      </c>
      <c r="H49" s="161">
        <v>2992.319</v>
      </c>
      <c r="I49" s="162">
        <v>1707.816</v>
      </c>
      <c r="J49" s="166">
        <v>4887.28</v>
      </c>
      <c r="K49" s="167">
        <f t="shared" si="1"/>
        <v>0.3877332585814604</v>
      </c>
      <c r="L49" s="168">
        <f t="shared" si="2"/>
        <v>0.34944099785565796</v>
      </c>
      <c r="M49" s="191"/>
      <c r="N49" s="37"/>
      <c r="O49" s="37"/>
      <c r="P49" s="37"/>
    </row>
    <row r="50" spans="2:16" ht="15" x14ac:dyDescent="0.2">
      <c r="B50" s="183" t="s">
        <v>1</v>
      </c>
      <c r="C50" s="161">
        <v>13597.575000000001</v>
      </c>
      <c r="D50" s="162">
        <v>797.36800000000005</v>
      </c>
      <c r="E50" s="163">
        <f t="shared" si="0"/>
        <v>5.5392230452041384E-2</v>
      </c>
      <c r="F50" s="175"/>
      <c r="G50" s="180" t="s">
        <v>35</v>
      </c>
      <c r="H50" s="161">
        <v>7417.8360000000002</v>
      </c>
      <c r="I50" s="162">
        <v>12637.146000000001</v>
      </c>
      <c r="J50" s="166">
        <v>20823.851999999999</v>
      </c>
      <c r="K50" s="167">
        <f t="shared" si="1"/>
        <v>0.64378175565212437</v>
      </c>
      <c r="L50" s="168">
        <f t="shared" si="2"/>
        <v>0.60685919204573679</v>
      </c>
      <c r="M50" s="191"/>
      <c r="N50" s="37"/>
      <c r="O50" s="37"/>
      <c r="P50" s="37"/>
    </row>
    <row r="51" spans="2:16" ht="15" x14ac:dyDescent="0.2">
      <c r="B51" s="183" t="s">
        <v>5</v>
      </c>
      <c r="C51" s="161">
        <v>17718.317999999999</v>
      </c>
      <c r="D51" s="162">
        <v>764.721</v>
      </c>
      <c r="E51" s="163">
        <f t="shared" si="0"/>
        <v>4.1374202586490237E-2</v>
      </c>
      <c r="F51" s="175"/>
      <c r="G51" s="180" t="s">
        <v>36</v>
      </c>
      <c r="H51" s="161">
        <v>7324.6869999999999</v>
      </c>
      <c r="I51" s="162">
        <v>16500.535</v>
      </c>
      <c r="J51" s="166">
        <v>24563.330999999998</v>
      </c>
      <c r="K51" s="167">
        <f t="shared" si="1"/>
        <v>0.70180400207121751</v>
      </c>
      <c r="L51" s="168">
        <f t="shared" si="2"/>
        <v>0.67175477951259954</v>
      </c>
      <c r="M51" s="191"/>
      <c r="N51" s="37"/>
      <c r="O51" s="37"/>
      <c r="P51" s="37"/>
    </row>
    <row r="52" spans="2:16" ht="15" x14ac:dyDescent="0.2">
      <c r="B52" s="184" t="s">
        <v>137</v>
      </c>
      <c r="C52" s="172">
        <v>27518.292000000001</v>
      </c>
      <c r="D52" s="173">
        <v>532.21900000000005</v>
      </c>
      <c r="E52" s="174">
        <f t="shared" si="0"/>
        <v>1.8973593743087248E-2</v>
      </c>
      <c r="F52" s="175"/>
      <c r="G52" s="171" t="s">
        <v>138</v>
      </c>
      <c r="H52" s="172">
        <v>5246.9979999999996</v>
      </c>
      <c r="I52" s="173">
        <v>25888.733</v>
      </c>
      <c r="J52" s="177">
        <v>31622.271000000001</v>
      </c>
      <c r="K52" s="237">
        <f t="shared" si="1"/>
        <v>0.83407270148307822</v>
      </c>
      <c r="L52" s="179">
        <f t="shared" si="2"/>
        <v>0.81868670975591851</v>
      </c>
      <c r="M52" s="191"/>
      <c r="N52" s="37"/>
      <c r="O52" s="37"/>
      <c r="P52" s="37"/>
    </row>
    <row r="53" spans="2:16" ht="16" thickBot="1" x14ac:dyDescent="0.25">
      <c r="B53" s="260" t="s">
        <v>90</v>
      </c>
      <c r="C53" s="239">
        <f>C45-C48</f>
        <v>20016.203999999998</v>
      </c>
      <c r="D53" s="261">
        <f>D45-D48</f>
        <v>332.97599999999989</v>
      </c>
      <c r="E53" s="240">
        <f t="shared" ref="E53" si="16">D53/(C53+D53)</f>
        <v>1.6363116351617114E-2</v>
      </c>
      <c r="F53" s="262"/>
      <c r="G53" s="260" t="s">
        <v>90</v>
      </c>
      <c r="H53" s="239">
        <f>H45-H48</f>
        <v>3028.6659999999993</v>
      </c>
      <c r="I53" s="261">
        <f t="shared" ref="I53:J53" si="17">I45-I48</f>
        <v>20016.203999999998</v>
      </c>
      <c r="J53" s="266">
        <f t="shared" si="17"/>
        <v>23377.845999999998</v>
      </c>
      <c r="K53" s="263">
        <f t="shared" ref="K53" si="18">(J53-H53)/J53</f>
        <v>0.87044717464560262</v>
      </c>
      <c r="L53" s="241">
        <f t="shared" ref="L53" si="19">I53/J53</f>
        <v>0.85620394624894014</v>
      </c>
      <c r="M53" s="191"/>
      <c r="N53" s="37"/>
      <c r="O53" s="37"/>
      <c r="P53" s="37"/>
    </row>
    <row r="54" spans="2:16" ht="16" thickBot="1" x14ac:dyDescent="0.25">
      <c r="B54" s="150" t="s">
        <v>95</v>
      </c>
      <c r="C54" s="151">
        <v>91036.619000000006</v>
      </c>
      <c r="D54" s="152">
        <v>3137.13</v>
      </c>
      <c r="E54" s="153">
        <f t="shared" si="0"/>
        <v>3.3312149439861417E-2</v>
      </c>
      <c r="F54" s="154"/>
      <c r="G54" s="155" t="s">
        <v>96</v>
      </c>
      <c r="H54" s="151">
        <v>25069.631000000001</v>
      </c>
      <c r="I54" s="152">
        <v>82366.714000000007</v>
      </c>
      <c r="J54" s="156">
        <v>110225.537</v>
      </c>
      <c r="K54" s="157">
        <f t="shared" si="1"/>
        <v>0.77256059092730922</v>
      </c>
      <c r="L54" s="158">
        <f t="shared" si="2"/>
        <v>0.74725618256684034</v>
      </c>
      <c r="M54" s="191"/>
      <c r="N54" s="37"/>
      <c r="O54" s="37"/>
      <c r="P54" s="37"/>
    </row>
    <row r="55" spans="2:16" ht="15" x14ac:dyDescent="0.2">
      <c r="B55" s="160" t="s">
        <v>119</v>
      </c>
      <c r="C55" s="161">
        <v>1278.5740000000001</v>
      </c>
      <c r="D55" s="162">
        <v>133.38999999999999</v>
      </c>
      <c r="E55" s="163">
        <f t="shared" si="0"/>
        <v>9.4471247142278406E-2</v>
      </c>
      <c r="F55" s="164"/>
      <c r="G55" s="165" t="s">
        <v>89</v>
      </c>
      <c r="H55" s="161">
        <v>3227.806</v>
      </c>
      <c r="I55" s="162">
        <v>1278.5740000000001</v>
      </c>
      <c r="J55" s="166">
        <v>4639.7700000000004</v>
      </c>
      <c r="K55" s="167">
        <f t="shared" si="1"/>
        <v>0.30431767091903267</v>
      </c>
      <c r="L55" s="168">
        <f t="shared" si="2"/>
        <v>0.27556840101987812</v>
      </c>
      <c r="M55" s="191"/>
      <c r="N55" s="37"/>
      <c r="O55" s="37"/>
      <c r="P55" s="37"/>
    </row>
    <row r="56" spans="2:16" ht="15" x14ac:dyDescent="0.2">
      <c r="B56" s="160" t="s">
        <v>19</v>
      </c>
      <c r="C56" s="161">
        <v>18084.546999999999</v>
      </c>
      <c r="D56" s="162">
        <v>1008.4059999999999</v>
      </c>
      <c r="E56" s="163">
        <f t="shared" si="0"/>
        <v>5.2815612126631224E-2</v>
      </c>
      <c r="F56" s="164"/>
      <c r="G56" s="169" t="s">
        <v>19</v>
      </c>
      <c r="H56" s="161">
        <v>6730.5959999999995</v>
      </c>
      <c r="I56" s="162">
        <v>18084.546999999999</v>
      </c>
      <c r="J56" s="166">
        <v>25823.548999999999</v>
      </c>
      <c r="K56" s="167">
        <f t="shared" si="1"/>
        <v>0.73936208380962676</v>
      </c>
      <c r="L56" s="168">
        <f t="shared" si="2"/>
        <v>0.7003122227699996</v>
      </c>
      <c r="M56" s="191"/>
      <c r="N56" s="37"/>
      <c r="O56" s="37"/>
      <c r="P56" s="37"/>
    </row>
    <row r="57" spans="2:16" ht="15" x14ac:dyDescent="0.2">
      <c r="B57" s="170" t="s">
        <v>90</v>
      </c>
      <c r="C57" s="161">
        <v>55669.65</v>
      </c>
      <c r="D57" s="162">
        <v>1651.0609999999999</v>
      </c>
      <c r="E57" s="163">
        <f t="shared" si="0"/>
        <v>2.8803916964672677E-2</v>
      </c>
      <c r="F57" s="164"/>
      <c r="G57" s="170" t="s">
        <v>90</v>
      </c>
      <c r="H57" s="161">
        <v>10840.704</v>
      </c>
      <c r="I57" s="162">
        <v>55669.65</v>
      </c>
      <c r="J57" s="166">
        <v>68161.414999999994</v>
      </c>
      <c r="K57" s="167">
        <f t="shared" si="1"/>
        <v>0.84095541443791921</v>
      </c>
      <c r="L57" s="168">
        <f t="shared" si="2"/>
        <v>0.8167326045094575</v>
      </c>
      <c r="M57" s="191"/>
      <c r="N57" s="37"/>
      <c r="O57" s="37"/>
      <c r="P57" s="37"/>
    </row>
    <row r="58" spans="2:16" ht="15" x14ac:dyDescent="0.2">
      <c r="B58" s="171" t="s">
        <v>139</v>
      </c>
      <c r="C58" s="172">
        <v>48906.834000000003</v>
      </c>
      <c r="D58" s="173">
        <v>2203.96</v>
      </c>
      <c r="E58" s="174">
        <f t="shared" si="0"/>
        <v>4.312122406081189E-2</v>
      </c>
      <c r="F58" s="175"/>
      <c r="G58" s="176" t="s">
        <v>140</v>
      </c>
      <c r="H58" s="172">
        <v>19180.021000000001</v>
      </c>
      <c r="I58" s="173">
        <v>44862.103000000003</v>
      </c>
      <c r="J58" s="177">
        <v>66125.256999999998</v>
      </c>
      <c r="K58" s="178">
        <f t="shared" si="1"/>
        <v>0.70994409896962662</v>
      </c>
      <c r="L58" s="179">
        <f t="shared" si="2"/>
        <v>0.67844126488612366</v>
      </c>
      <c r="M58" s="191"/>
      <c r="N58" s="37"/>
      <c r="O58" s="37"/>
      <c r="P58" s="37"/>
    </row>
    <row r="59" spans="2:16" ht="15" x14ac:dyDescent="0.2">
      <c r="B59" s="180" t="s">
        <v>141</v>
      </c>
      <c r="C59" s="161">
        <v>11725.964</v>
      </c>
      <c r="D59" s="162">
        <v>836.899</v>
      </c>
      <c r="E59" s="163">
        <f t="shared" si="0"/>
        <v>6.6616900940494217E-2</v>
      </c>
      <c r="F59" s="164"/>
      <c r="G59" s="180" t="s">
        <v>141</v>
      </c>
      <c r="H59" s="161">
        <v>5972.0680000000002</v>
      </c>
      <c r="I59" s="162">
        <v>11725.964</v>
      </c>
      <c r="J59" s="166">
        <v>18534.931</v>
      </c>
      <c r="K59" s="167">
        <f t="shared" si="1"/>
        <v>0.67779389089713904</v>
      </c>
      <c r="L59" s="168">
        <f t="shared" si="2"/>
        <v>0.63264136240917213</v>
      </c>
      <c r="M59" s="191"/>
      <c r="N59" s="37"/>
      <c r="O59" s="37"/>
      <c r="P59" s="37"/>
    </row>
    <row r="60" spans="2:16" ht="15" x14ac:dyDescent="0.2">
      <c r="B60" s="182" t="s">
        <v>90</v>
      </c>
      <c r="C60" s="161">
        <v>27376.077000000001</v>
      </c>
      <c r="D60" s="162">
        <v>1196.6500000000001</v>
      </c>
      <c r="E60" s="163">
        <f t="shared" si="0"/>
        <v>4.1880846724920588E-2</v>
      </c>
      <c r="F60" s="164"/>
      <c r="G60" s="182" t="s">
        <v>90</v>
      </c>
      <c r="H60" s="161">
        <v>7710.5429999999997</v>
      </c>
      <c r="I60" s="162">
        <v>27376.077000000001</v>
      </c>
      <c r="J60" s="166">
        <v>36283.269999999997</v>
      </c>
      <c r="K60" s="167">
        <f t="shared" si="1"/>
        <v>0.78749040535762083</v>
      </c>
      <c r="L60" s="168">
        <f t="shared" si="2"/>
        <v>0.75450964039349278</v>
      </c>
      <c r="M60" s="191"/>
      <c r="N60" s="37"/>
      <c r="O60" s="37"/>
      <c r="P60" s="37"/>
    </row>
    <row r="61" spans="2:16" ht="15" x14ac:dyDescent="0.2">
      <c r="B61" s="183" t="s">
        <v>0</v>
      </c>
      <c r="C61" s="161">
        <v>2806.2240000000002</v>
      </c>
      <c r="D61" s="162">
        <v>229.33</v>
      </c>
      <c r="E61" s="163">
        <f t="shared" si="0"/>
        <v>7.5547988933815702E-2</v>
      </c>
      <c r="F61" s="175"/>
      <c r="G61" s="180" t="s">
        <v>34</v>
      </c>
      <c r="H61" s="161">
        <v>2984.7570000000001</v>
      </c>
      <c r="I61" s="162">
        <v>2607.8209999999999</v>
      </c>
      <c r="J61" s="166">
        <v>5817.143</v>
      </c>
      <c r="K61" s="167">
        <f t="shared" si="1"/>
        <v>0.48690327880885859</v>
      </c>
      <c r="L61" s="168">
        <f t="shared" si="2"/>
        <v>0.44829927680993914</v>
      </c>
      <c r="M61" s="191"/>
      <c r="N61" s="37"/>
      <c r="O61" s="37"/>
      <c r="P61" s="37"/>
    </row>
    <row r="62" spans="2:16" ht="15" x14ac:dyDescent="0.2">
      <c r="B62" s="183" t="s">
        <v>1</v>
      </c>
      <c r="C62" s="161">
        <v>21857.804</v>
      </c>
      <c r="D62" s="162">
        <v>1124.106</v>
      </c>
      <c r="E62" s="163">
        <f t="shared" si="0"/>
        <v>4.8912644771474605E-2</v>
      </c>
      <c r="F62" s="175"/>
      <c r="G62" s="180" t="s">
        <v>35</v>
      </c>
      <c r="H62" s="161">
        <v>8414.3130000000001</v>
      </c>
      <c r="I62" s="162">
        <v>20104.550999999999</v>
      </c>
      <c r="J62" s="166">
        <v>29590.316999999999</v>
      </c>
      <c r="K62" s="167">
        <f t="shared" si="1"/>
        <v>0.7156396465776288</v>
      </c>
      <c r="L62" s="168">
        <f t="shared" si="2"/>
        <v>0.67943006490940938</v>
      </c>
      <c r="M62" s="191"/>
      <c r="N62" s="37"/>
      <c r="O62" s="37"/>
      <c r="P62" s="37"/>
    </row>
    <row r="63" spans="2:16" ht="15" x14ac:dyDescent="0.2">
      <c r="B63" s="183" t="s">
        <v>5</v>
      </c>
      <c r="C63" s="161">
        <v>24242.806</v>
      </c>
      <c r="D63" s="162">
        <v>850.524</v>
      </c>
      <c r="E63" s="163">
        <f t="shared" si="0"/>
        <v>3.3894425331352993E-2</v>
      </c>
      <c r="F63" s="175"/>
      <c r="G63" s="180" t="s">
        <v>36</v>
      </c>
      <c r="H63" s="161">
        <v>7780.951</v>
      </c>
      <c r="I63" s="162">
        <v>22149.731</v>
      </c>
      <c r="J63" s="166">
        <v>30717.796999999999</v>
      </c>
      <c r="K63" s="167">
        <f t="shared" si="1"/>
        <v>0.74669566961458855</v>
      </c>
      <c r="L63" s="168">
        <f t="shared" si="2"/>
        <v>0.72107159898217965</v>
      </c>
      <c r="M63" s="191"/>
      <c r="N63" s="37"/>
      <c r="O63" s="37"/>
      <c r="P63" s="37"/>
    </row>
    <row r="64" spans="2:16" ht="15" x14ac:dyDescent="0.2">
      <c r="B64" s="184" t="s">
        <v>137</v>
      </c>
      <c r="C64" s="172">
        <v>40851.21</v>
      </c>
      <c r="D64" s="173">
        <v>799.779</v>
      </c>
      <c r="E64" s="174">
        <f t="shared" si="0"/>
        <v>1.9201920991599983E-2</v>
      </c>
      <c r="F64" s="175"/>
      <c r="G64" s="171" t="s">
        <v>138</v>
      </c>
      <c r="H64" s="172">
        <v>5889.61</v>
      </c>
      <c r="I64" s="173">
        <v>37504.610999999997</v>
      </c>
      <c r="J64" s="177">
        <v>44100.28</v>
      </c>
      <c r="K64" s="237">
        <f t="shared" si="1"/>
        <v>0.86644960077350985</v>
      </c>
      <c r="L64" s="179">
        <f t="shared" si="2"/>
        <v>0.85043929426298426</v>
      </c>
      <c r="M64" s="191"/>
      <c r="N64" s="37"/>
      <c r="O64" s="37"/>
      <c r="P64" s="37"/>
    </row>
    <row r="65" spans="2:16" ht="16" thickBot="1" x14ac:dyDescent="0.25">
      <c r="B65" s="260" t="s">
        <v>90</v>
      </c>
      <c r="C65" s="239">
        <f>C57-C60</f>
        <v>28293.573</v>
      </c>
      <c r="D65" s="261">
        <f>D57-D60</f>
        <v>454.41099999999983</v>
      </c>
      <c r="E65" s="240">
        <f t="shared" ref="E65" si="20">D65/(C65+D65)</f>
        <v>1.5806708393882502E-2</v>
      </c>
      <c r="F65" s="262"/>
      <c r="G65" s="260" t="s">
        <v>90</v>
      </c>
      <c r="H65" s="239">
        <f>H57-H60</f>
        <v>3130.1610000000001</v>
      </c>
      <c r="I65" s="261">
        <f t="shared" ref="I65:J65" si="21">I57-I60</f>
        <v>28293.573</v>
      </c>
      <c r="J65" s="266">
        <f t="shared" si="21"/>
        <v>31878.144999999997</v>
      </c>
      <c r="K65" s="263">
        <f t="shared" ref="K65" si="22">(J65-H65)/J65</f>
        <v>0.90180855881043265</v>
      </c>
      <c r="L65" s="241">
        <f t="shared" ref="L65" si="23">I65/J65</f>
        <v>0.88755393389420878</v>
      </c>
      <c r="M65" s="191"/>
      <c r="N65" s="37"/>
      <c r="O65" s="37"/>
      <c r="P65" s="37"/>
    </row>
    <row r="66" spans="2:16" ht="16" thickBot="1" x14ac:dyDescent="0.25">
      <c r="B66" s="150" t="s">
        <v>97</v>
      </c>
      <c r="C66" s="151">
        <v>48198.574999999997</v>
      </c>
      <c r="D66" s="152">
        <v>1862.741</v>
      </c>
      <c r="E66" s="153">
        <f t="shared" si="0"/>
        <v>3.7209189626577134E-2</v>
      </c>
      <c r="F66" s="154"/>
      <c r="G66" s="155" t="s">
        <v>98</v>
      </c>
      <c r="H66" s="151">
        <v>10131.221</v>
      </c>
      <c r="I66" s="152">
        <v>43400.709000000003</v>
      </c>
      <c r="J66" s="156">
        <v>55191.324999999997</v>
      </c>
      <c r="K66" s="157">
        <f t="shared" si="1"/>
        <v>0.81643453930486365</v>
      </c>
      <c r="L66" s="158">
        <f t="shared" si="2"/>
        <v>0.78636831059953727</v>
      </c>
      <c r="M66" s="191"/>
      <c r="N66" s="37"/>
      <c r="O66" s="37"/>
      <c r="P66" s="37"/>
    </row>
    <row r="67" spans="2:16" ht="15" x14ac:dyDescent="0.2">
      <c r="B67" s="160" t="s">
        <v>119</v>
      </c>
      <c r="C67" s="161">
        <v>590.86599999999999</v>
      </c>
      <c r="D67" s="162">
        <v>66.388999999999996</v>
      </c>
      <c r="E67" s="163">
        <f t="shared" si="0"/>
        <v>0.10100950163939414</v>
      </c>
      <c r="F67" s="164"/>
      <c r="G67" s="165" t="s">
        <v>89</v>
      </c>
      <c r="H67" s="161">
        <v>1748.7809999999999</v>
      </c>
      <c r="I67" s="162">
        <v>590.86599999999999</v>
      </c>
      <c r="J67" s="166">
        <v>2406.0360000000001</v>
      </c>
      <c r="K67" s="167">
        <f t="shared" si="1"/>
        <v>0.27316922938808902</v>
      </c>
      <c r="L67" s="168">
        <f t="shared" si="2"/>
        <v>0.24557654166438073</v>
      </c>
      <c r="M67" s="191"/>
      <c r="N67" s="37"/>
      <c r="O67" s="37"/>
      <c r="P67" s="37"/>
    </row>
    <row r="68" spans="2:16" ht="15" x14ac:dyDescent="0.2">
      <c r="B68" s="160" t="s">
        <v>19</v>
      </c>
      <c r="C68" s="161">
        <v>9221.2839999999997</v>
      </c>
      <c r="D68" s="162">
        <v>645.34</v>
      </c>
      <c r="E68" s="163">
        <f t="shared" si="0"/>
        <v>6.5406363919411542E-2</v>
      </c>
      <c r="F68" s="164"/>
      <c r="G68" s="169" t="s">
        <v>19</v>
      </c>
      <c r="H68" s="161">
        <v>3153.864</v>
      </c>
      <c r="I68" s="162">
        <v>9221.2839999999997</v>
      </c>
      <c r="J68" s="166">
        <v>13020.487999999999</v>
      </c>
      <c r="K68" s="167">
        <f t="shared" si="1"/>
        <v>0.75777682065372665</v>
      </c>
      <c r="L68" s="168">
        <f t="shared" si="2"/>
        <v>0.7082133941523544</v>
      </c>
      <c r="M68" s="191"/>
      <c r="N68" s="37"/>
      <c r="O68" s="37"/>
      <c r="P68" s="37"/>
    </row>
    <row r="69" spans="2:16" ht="15" x14ac:dyDescent="0.2">
      <c r="B69" s="170" t="s">
        <v>90</v>
      </c>
      <c r="C69" s="161">
        <v>29487.286</v>
      </c>
      <c r="D69" s="162">
        <v>969.91399999999999</v>
      </c>
      <c r="E69" s="163">
        <f t="shared" si="0"/>
        <v>3.1845146631995058E-2</v>
      </c>
      <c r="F69" s="164"/>
      <c r="G69" s="170" t="s">
        <v>90</v>
      </c>
      <c r="H69" s="161">
        <v>3769.97</v>
      </c>
      <c r="I69" s="162">
        <v>29487.286</v>
      </c>
      <c r="J69" s="166">
        <v>34227.17</v>
      </c>
      <c r="K69" s="167">
        <f t="shared" si="1"/>
        <v>0.88985446357382159</v>
      </c>
      <c r="L69" s="168">
        <f t="shared" si="2"/>
        <v>0.86151691770017802</v>
      </c>
      <c r="M69" s="191"/>
      <c r="N69" s="37"/>
      <c r="O69" s="37"/>
      <c r="P69" s="37"/>
    </row>
    <row r="70" spans="2:16" ht="15" x14ac:dyDescent="0.2">
      <c r="B70" s="171" t="s">
        <v>139</v>
      </c>
      <c r="C70" s="172">
        <v>27586.458999999999</v>
      </c>
      <c r="D70" s="173">
        <v>1357.598</v>
      </c>
      <c r="E70" s="174">
        <f t="shared" si="0"/>
        <v>4.6904205585277831E-2</v>
      </c>
      <c r="F70" s="175"/>
      <c r="G70" s="176" t="s">
        <v>140</v>
      </c>
      <c r="H70" s="172">
        <v>8305.98</v>
      </c>
      <c r="I70" s="173">
        <v>25355.726999999999</v>
      </c>
      <c r="J70" s="177">
        <v>34939.663999999997</v>
      </c>
      <c r="K70" s="178">
        <f t="shared" si="1"/>
        <v>0.76227647752994987</v>
      </c>
      <c r="L70" s="179">
        <f t="shared" si="2"/>
        <v>0.72570036735327514</v>
      </c>
      <c r="M70" s="191"/>
      <c r="N70" s="37"/>
      <c r="O70" s="37"/>
      <c r="P70" s="37"/>
    </row>
    <row r="71" spans="2:16" ht="15" x14ac:dyDescent="0.2">
      <c r="B71" s="180" t="s">
        <v>141</v>
      </c>
      <c r="C71" s="161">
        <v>6490.9480000000003</v>
      </c>
      <c r="D71" s="162">
        <v>538.71600000000001</v>
      </c>
      <c r="E71" s="163">
        <f t="shared" si="0"/>
        <v>7.6634672724044839E-2</v>
      </c>
      <c r="F71" s="164"/>
      <c r="G71" s="180" t="s">
        <v>141</v>
      </c>
      <c r="H71" s="161">
        <v>2862.826</v>
      </c>
      <c r="I71" s="162">
        <v>6490.9480000000003</v>
      </c>
      <c r="J71" s="166">
        <v>9892.49</v>
      </c>
      <c r="K71" s="167">
        <f t="shared" si="1"/>
        <v>0.71060612646563204</v>
      </c>
      <c r="L71" s="168">
        <f t="shared" si="2"/>
        <v>0.65614905852823713</v>
      </c>
      <c r="M71" s="191"/>
      <c r="N71" s="37"/>
      <c r="O71" s="37"/>
      <c r="P71" s="37"/>
    </row>
    <row r="72" spans="2:16" ht="15" x14ac:dyDescent="0.2">
      <c r="B72" s="182" t="s">
        <v>90</v>
      </c>
      <c r="C72" s="161">
        <v>16024.076999999999</v>
      </c>
      <c r="D72" s="162">
        <v>734.86800000000005</v>
      </c>
      <c r="E72" s="163">
        <f t="shared" si="0"/>
        <v>4.3849299582998817E-2</v>
      </c>
      <c r="F72" s="164"/>
      <c r="G72" s="182" t="s">
        <v>90</v>
      </c>
      <c r="H72" s="161">
        <v>2955.096</v>
      </c>
      <c r="I72" s="162">
        <v>16024.076999999999</v>
      </c>
      <c r="J72" s="166">
        <v>19714.041000000001</v>
      </c>
      <c r="K72" s="167">
        <f t="shared" si="1"/>
        <v>0.85010196539613558</v>
      </c>
      <c r="L72" s="168">
        <f t="shared" si="2"/>
        <v>0.81282558963938434</v>
      </c>
      <c r="M72" s="191"/>
      <c r="N72" s="37"/>
      <c r="O72" s="37"/>
      <c r="P72" s="37"/>
    </row>
    <row r="73" spans="2:16" ht="15" x14ac:dyDescent="0.2">
      <c r="B73" s="183" t="s">
        <v>0</v>
      </c>
      <c r="C73" s="161">
        <v>1759.8440000000001</v>
      </c>
      <c r="D73" s="162">
        <v>142.82400000000001</v>
      </c>
      <c r="E73" s="163">
        <f t="shared" si="0"/>
        <v>7.5065119085410595E-2</v>
      </c>
      <c r="F73" s="175"/>
      <c r="G73" s="180" t="s">
        <v>34</v>
      </c>
      <c r="H73" s="161">
        <v>1413.7080000000001</v>
      </c>
      <c r="I73" s="162">
        <v>1644.393</v>
      </c>
      <c r="J73" s="166">
        <v>3197.201</v>
      </c>
      <c r="K73" s="167">
        <f t="shared" si="1"/>
        <v>0.55782948898114315</v>
      </c>
      <c r="L73" s="168">
        <f t="shared" si="2"/>
        <v>0.5143226841227686</v>
      </c>
      <c r="M73" s="191"/>
      <c r="N73" s="37"/>
      <c r="O73" s="37"/>
      <c r="P73" s="37"/>
    </row>
    <row r="74" spans="2:16" ht="15" x14ac:dyDescent="0.2">
      <c r="B74" s="183" t="s">
        <v>1</v>
      </c>
      <c r="C74" s="161">
        <v>13168.509</v>
      </c>
      <c r="D74" s="162">
        <v>744.32100000000003</v>
      </c>
      <c r="E74" s="163">
        <f t="shared" si="0"/>
        <v>5.3498892748635611E-2</v>
      </c>
      <c r="F74" s="175"/>
      <c r="G74" s="180" t="s">
        <v>35</v>
      </c>
      <c r="H74" s="161">
        <v>3740.7269999999999</v>
      </c>
      <c r="I74" s="162">
        <v>12190.614</v>
      </c>
      <c r="J74" s="166">
        <v>16646.544000000002</v>
      </c>
      <c r="K74" s="167">
        <f t="shared" si="1"/>
        <v>0.77528506817991782</v>
      </c>
      <c r="L74" s="168">
        <f t="shared" si="2"/>
        <v>0.73232101510079195</v>
      </c>
      <c r="M74" s="191"/>
      <c r="N74" s="37"/>
      <c r="O74" s="37"/>
      <c r="P74" s="37"/>
    </row>
    <row r="75" spans="2:16" ht="15" x14ac:dyDescent="0.2">
      <c r="B75" s="183" t="s">
        <v>5</v>
      </c>
      <c r="C75" s="161">
        <v>12658.106</v>
      </c>
      <c r="D75" s="162">
        <v>470.45299999999997</v>
      </c>
      <c r="E75" s="163">
        <f t="shared" ref="E75:E144" si="24">D75/(C75+D75)</f>
        <v>3.5834321192447699E-2</v>
      </c>
      <c r="F75" s="175"/>
      <c r="G75" s="180" t="s">
        <v>36</v>
      </c>
      <c r="H75" s="161">
        <v>3151.5450000000001</v>
      </c>
      <c r="I75" s="162">
        <v>11520.72</v>
      </c>
      <c r="J75" s="166">
        <v>15095.919</v>
      </c>
      <c r="K75" s="167">
        <f t="shared" si="1"/>
        <v>0.79123198792998295</v>
      </c>
      <c r="L75" s="168">
        <f t="shared" si="2"/>
        <v>0.76316784688630079</v>
      </c>
      <c r="M75" s="191"/>
      <c r="N75" s="37"/>
      <c r="O75" s="37"/>
      <c r="P75" s="37"/>
    </row>
    <row r="76" spans="2:16" ht="15" x14ac:dyDescent="0.2">
      <c r="B76" s="184" t="s">
        <v>137</v>
      </c>
      <c r="C76" s="172">
        <v>20021.249</v>
      </c>
      <c r="D76" s="173">
        <v>438.75299999999999</v>
      </c>
      <c r="E76" s="174">
        <f t="shared" si="24"/>
        <v>2.1444426056263337E-2</v>
      </c>
      <c r="F76" s="175"/>
      <c r="G76" s="171" t="s">
        <v>138</v>
      </c>
      <c r="H76" s="172">
        <v>1825.241</v>
      </c>
      <c r="I76" s="173">
        <v>18044.982</v>
      </c>
      <c r="J76" s="177">
        <v>20251.661</v>
      </c>
      <c r="K76" s="237">
        <f t="shared" ref="K76:K145" si="25">(J76-H76)/J76</f>
        <v>0.90987203469384548</v>
      </c>
      <c r="L76" s="179">
        <f t="shared" ref="L76:L145" si="26">I76/J76</f>
        <v>0.89103713517622085</v>
      </c>
      <c r="M76" s="191"/>
      <c r="N76" s="37"/>
      <c r="O76" s="37"/>
      <c r="P76" s="37"/>
    </row>
    <row r="77" spans="2:16" ht="16" thickBot="1" x14ac:dyDescent="0.25">
      <c r="B77" s="260" t="s">
        <v>90</v>
      </c>
      <c r="C77" s="239">
        <f>C69-C72</f>
        <v>13463.209000000001</v>
      </c>
      <c r="D77" s="261">
        <f>D69-D72</f>
        <v>235.04599999999994</v>
      </c>
      <c r="E77" s="240">
        <f t="shared" si="24"/>
        <v>1.7158827894501884E-2</v>
      </c>
      <c r="F77" s="262"/>
      <c r="G77" s="260" t="s">
        <v>90</v>
      </c>
      <c r="H77" s="239">
        <f>H69-H72</f>
        <v>814.8739999999998</v>
      </c>
      <c r="I77" s="261">
        <f t="shared" ref="I77:J77" si="27">I69-I72</f>
        <v>13463.209000000001</v>
      </c>
      <c r="J77" s="266">
        <f t="shared" si="27"/>
        <v>14513.128999999997</v>
      </c>
      <c r="K77" s="263">
        <f t="shared" si="25"/>
        <v>0.94385263164132283</v>
      </c>
      <c r="L77" s="241">
        <f t="shared" si="26"/>
        <v>0.92765722677721696</v>
      </c>
      <c r="M77" s="191"/>
      <c r="N77" s="37"/>
      <c r="O77" s="37"/>
      <c r="P77" s="37"/>
    </row>
    <row r="78" spans="2:16" ht="16" thickBot="1" x14ac:dyDescent="0.25">
      <c r="B78" s="150" t="s">
        <v>99</v>
      </c>
      <c r="C78" s="151">
        <v>42838.044000000002</v>
      </c>
      <c r="D78" s="152">
        <v>1274.3889999999999</v>
      </c>
      <c r="E78" s="153">
        <f t="shared" si="24"/>
        <v>2.8889564989534804E-2</v>
      </c>
      <c r="F78" s="154"/>
      <c r="G78" s="155" t="s">
        <v>100</v>
      </c>
      <c r="H78" s="151">
        <v>14938.41</v>
      </c>
      <c r="I78" s="152">
        <v>38966.004999999997</v>
      </c>
      <c r="J78" s="156">
        <v>55034.212</v>
      </c>
      <c r="K78" s="157">
        <f t="shared" si="25"/>
        <v>0.72856139014037302</v>
      </c>
      <c r="L78" s="158">
        <f t="shared" si="26"/>
        <v>0.7080323962846965</v>
      </c>
      <c r="M78" s="191"/>
      <c r="N78" s="37"/>
      <c r="O78" s="37"/>
      <c r="P78" s="37"/>
    </row>
    <row r="79" spans="2:16" ht="15" x14ac:dyDescent="0.2">
      <c r="B79" s="160" t="s">
        <v>119</v>
      </c>
      <c r="C79" s="161">
        <v>687.70799999999997</v>
      </c>
      <c r="D79" s="162">
        <v>67.001000000000005</v>
      </c>
      <c r="E79" s="163">
        <f t="shared" si="24"/>
        <v>8.8777263819564911E-2</v>
      </c>
      <c r="F79" s="164"/>
      <c r="G79" s="165" t="s">
        <v>89</v>
      </c>
      <c r="H79" s="161">
        <v>1479.0250000000001</v>
      </c>
      <c r="I79" s="162">
        <v>687.70799999999997</v>
      </c>
      <c r="J79" s="166">
        <v>2233.7339999999999</v>
      </c>
      <c r="K79" s="167">
        <f t="shared" si="25"/>
        <v>0.33786878831588713</v>
      </c>
      <c r="L79" s="168">
        <f t="shared" si="26"/>
        <v>0.30787372175917094</v>
      </c>
      <c r="M79" s="191"/>
      <c r="N79" s="37"/>
      <c r="O79" s="37"/>
      <c r="P79" s="37"/>
    </row>
    <row r="80" spans="2:16" ht="15" x14ac:dyDescent="0.2">
      <c r="B80" s="160" t="s">
        <v>19</v>
      </c>
      <c r="C80" s="161">
        <v>8863.2630000000008</v>
      </c>
      <c r="D80" s="162">
        <v>363.06599999999997</v>
      </c>
      <c r="E80" s="163">
        <f t="shared" si="24"/>
        <v>3.9351078852705113E-2</v>
      </c>
      <c r="F80" s="164"/>
      <c r="G80" s="169" t="s">
        <v>19</v>
      </c>
      <c r="H80" s="161">
        <v>3576.732</v>
      </c>
      <c r="I80" s="162">
        <v>8863.2630000000008</v>
      </c>
      <c r="J80" s="166">
        <v>12803.061</v>
      </c>
      <c r="K80" s="167">
        <f t="shared" si="25"/>
        <v>0.72063462011154988</v>
      </c>
      <c r="L80" s="168">
        <f t="shared" si="26"/>
        <v>0.69227687035155117</v>
      </c>
      <c r="M80" s="191"/>
      <c r="N80" s="37"/>
      <c r="O80" s="37"/>
      <c r="P80" s="37"/>
    </row>
    <row r="81" spans="1:16" ht="15" x14ac:dyDescent="0.2">
      <c r="B81" s="170" t="s">
        <v>90</v>
      </c>
      <c r="C81" s="161">
        <v>26182.364000000001</v>
      </c>
      <c r="D81" s="162">
        <v>681.14700000000005</v>
      </c>
      <c r="E81" s="163">
        <f t="shared" si="24"/>
        <v>2.5355844215597879E-2</v>
      </c>
      <c r="F81" s="164"/>
      <c r="G81" s="170" t="s">
        <v>90</v>
      </c>
      <c r="H81" s="161">
        <v>7070.7340000000004</v>
      </c>
      <c r="I81" s="162">
        <v>26182.364000000001</v>
      </c>
      <c r="J81" s="166">
        <v>33934.245000000003</v>
      </c>
      <c r="K81" s="167">
        <f t="shared" si="25"/>
        <v>0.79163426208539489</v>
      </c>
      <c r="L81" s="168">
        <f t="shared" si="26"/>
        <v>0.77156170706022775</v>
      </c>
      <c r="M81" s="191"/>
      <c r="N81" s="37"/>
      <c r="O81" s="37"/>
      <c r="P81" s="37"/>
    </row>
    <row r="82" spans="1:16" ht="15" x14ac:dyDescent="0.2">
      <c r="B82" s="171" t="s">
        <v>139</v>
      </c>
      <c r="C82" s="172">
        <v>21320.375</v>
      </c>
      <c r="D82" s="173">
        <v>846.36199999999997</v>
      </c>
      <c r="E82" s="174">
        <f t="shared" si="24"/>
        <v>3.8181623213195515E-2</v>
      </c>
      <c r="F82" s="175"/>
      <c r="G82" s="176" t="s">
        <v>140</v>
      </c>
      <c r="H82" s="172">
        <v>10874.040999999999</v>
      </c>
      <c r="I82" s="173">
        <v>19506.376</v>
      </c>
      <c r="J82" s="177">
        <v>31185.593000000001</v>
      </c>
      <c r="K82" s="178">
        <f t="shared" si="25"/>
        <v>0.65131203373301261</v>
      </c>
      <c r="L82" s="179">
        <f t="shared" si="26"/>
        <v>0.62549318847327995</v>
      </c>
      <c r="M82" s="191"/>
      <c r="N82" s="37"/>
      <c r="O82" s="37"/>
      <c r="P82" s="37"/>
    </row>
    <row r="83" spans="1:16" ht="15" x14ac:dyDescent="0.2">
      <c r="B83" s="180" t="s">
        <v>141</v>
      </c>
      <c r="C83" s="161">
        <v>5235.0159999999996</v>
      </c>
      <c r="D83" s="162">
        <v>298.18299999999999</v>
      </c>
      <c r="E83" s="163">
        <f t="shared" si="24"/>
        <v>5.3889802264476663E-2</v>
      </c>
      <c r="F83" s="164"/>
      <c r="G83" s="180" t="s">
        <v>141</v>
      </c>
      <c r="H83" s="161">
        <v>3109.2420000000002</v>
      </c>
      <c r="I83" s="162">
        <v>5235.0159999999996</v>
      </c>
      <c r="J83" s="166">
        <v>8642.4410000000007</v>
      </c>
      <c r="K83" s="167">
        <f t="shared" si="25"/>
        <v>0.6402356695290139</v>
      </c>
      <c r="L83" s="168">
        <f t="shared" si="26"/>
        <v>0.60573349589543035</v>
      </c>
      <c r="M83" s="191"/>
      <c r="N83" s="37"/>
      <c r="O83" s="37"/>
      <c r="P83" s="37"/>
    </row>
    <row r="84" spans="1:16" ht="15" x14ac:dyDescent="0.2">
      <c r="A84" s="16"/>
      <c r="B84" s="182" t="s">
        <v>90</v>
      </c>
      <c r="C84" s="161">
        <v>11352</v>
      </c>
      <c r="D84" s="162">
        <v>461.78199999999998</v>
      </c>
      <c r="E84" s="163">
        <f t="shared" si="24"/>
        <v>3.9088413854259374E-2</v>
      </c>
      <c r="F84" s="164"/>
      <c r="G84" s="182" t="s">
        <v>90</v>
      </c>
      <c r="H84" s="161">
        <v>4755.4470000000001</v>
      </c>
      <c r="I84" s="162">
        <v>11352</v>
      </c>
      <c r="J84" s="166">
        <v>16569.228999999999</v>
      </c>
      <c r="K84" s="167">
        <f t="shared" si="25"/>
        <v>0.71299527576086974</v>
      </c>
      <c r="L84" s="168">
        <f t="shared" si="26"/>
        <v>0.68512542134579713</v>
      </c>
      <c r="M84" s="191"/>
      <c r="N84" s="37"/>
      <c r="O84" s="37"/>
      <c r="P84" s="37"/>
    </row>
    <row r="85" spans="1:16" ht="15" x14ac:dyDescent="0.2">
      <c r="A85" s="16"/>
      <c r="B85" s="183" t="s">
        <v>0</v>
      </c>
      <c r="C85" s="161">
        <v>1046.3800000000001</v>
      </c>
      <c r="D85" s="162">
        <v>86.506</v>
      </c>
      <c r="E85" s="163">
        <f t="shared" si="24"/>
        <v>7.6358962861223442E-2</v>
      </c>
      <c r="F85" s="175"/>
      <c r="G85" s="180" t="s">
        <v>34</v>
      </c>
      <c r="H85" s="161">
        <v>1571.049</v>
      </c>
      <c r="I85" s="162">
        <v>963.428</v>
      </c>
      <c r="J85" s="166">
        <v>2619.942</v>
      </c>
      <c r="K85" s="167">
        <f t="shared" si="25"/>
        <v>0.400349702397992</v>
      </c>
      <c r="L85" s="168">
        <f t="shared" si="26"/>
        <v>0.36772875124716503</v>
      </c>
      <c r="M85" s="191"/>
      <c r="N85" s="37"/>
      <c r="O85" s="37"/>
      <c r="P85" s="37"/>
    </row>
    <row r="86" spans="1:16" ht="15" x14ac:dyDescent="0.2">
      <c r="A86" s="16"/>
      <c r="B86" s="183" t="s">
        <v>1</v>
      </c>
      <c r="C86" s="161">
        <v>8689.2950000000001</v>
      </c>
      <c r="D86" s="162">
        <v>379.78500000000003</v>
      </c>
      <c r="E86" s="163">
        <f t="shared" si="24"/>
        <v>4.1876904823863061E-2</v>
      </c>
      <c r="F86" s="175"/>
      <c r="G86" s="180" t="s">
        <v>35</v>
      </c>
      <c r="H86" s="161">
        <v>4673.5860000000002</v>
      </c>
      <c r="I86" s="162">
        <v>7913.9369999999999</v>
      </c>
      <c r="J86" s="166">
        <v>12943.772999999999</v>
      </c>
      <c r="K86" s="167">
        <f t="shared" si="25"/>
        <v>0.63893170870657257</v>
      </c>
      <c r="L86" s="168">
        <f t="shared" si="26"/>
        <v>0.61140882183270673</v>
      </c>
      <c r="M86" s="191"/>
      <c r="N86" s="37"/>
      <c r="O86" s="37"/>
      <c r="P86" s="37"/>
    </row>
    <row r="87" spans="1:16" ht="15" x14ac:dyDescent="0.2">
      <c r="A87" s="16"/>
      <c r="B87" s="183" t="s">
        <v>5</v>
      </c>
      <c r="C87" s="161">
        <v>11584.7</v>
      </c>
      <c r="D87" s="162">
        <v>380.07100000000003</v>
      </c>
      <c r="E87" s="163">
        <f t="shared" si="24"/>
        <v>3.1765839897813342E-2</v>
      </c>
      <c r="F87" s="175"/>
      <c r="G87" s="180" t="s">
        <v>36</v>
      </c>
      <c r="H87" s="161">
        <v>4629.4059999999999</v>
      </c>
      <c r="I87" s="162">
        <v>10629.011</v>
      </c>
      <c r="J87" s="166">
        <v>15621.878000000001</v>
      </c>
      <c r="K87" s="167">
        <f t="shared" si="25"/>
        <v>0.70365880465844122</v>
      </c>
      <c r="L87" s="168">
        <f t="shared" si="26"/>
        <v>0.68039265189498987</v>
      </c>
      <c r="M87" s="191"/>
      <c r="N87" s="37"/>
      <c r="O87" s="37"/>
      <c r="P87" s="37"/>
    </row>
    <row r="88" spans="1:16" ht="15" x14ac:dyDescent="0.2">
      <c r="B88" s="184" t="s">
        <v>137</v>
      </c>
      <c r="C88" s="172">
        <v>20829.960999999999</v>
      </c>
      <c r="D88" s="173">
        <v>361.02600000000001</v>
      </c>
      <c r="E88" s="174">
        <f t="shared" si="24"/>
        <v>1.7036771340570404E-2</v>
      </c>
      <c r="F88" s="175"/>
      <c r="G88" s="171" t="s">
        <v>138</v>
      </c>
      <c r="H88" s="172">
        <v>4064.3690000000001</v>
      </c>
      <c r="I88" s="173">
        <v>19459.629000000001</v>
      </c>
      <c r="J88" s="177">
        <v>23848.618999999999</v>
      </c>
      <c r="K88" s="237">
        <f t="shared" si="25"/>
        <v>0.82957633731328428</v>
      </c>
      <c r="L88" s="179">
        <f t="shared" si="26"/>
        <v>0.81596460574928897</v>
      </c>
      <c r="M88" s="191"/>
      <c r="N88" s="37"/>
      <c r="O88" s="37"/>
      <c r="P88" s="37"/>
    </row>
    <row r="89" spans="1:16" ht="16" thickBot="1" x14ac:dyDescent="0.25">
      <c r="B89" s="260" t="s">
        <v>90</v>
      </c>
      <c r="C89" s="239">
        <f>C81-C84</f>
        <v>14830.364000000001</v>
      </c>
      <c r="D89" s="261">
        <f>D81-D84</f>
        <v>219.36500000000007</v>
      </c>
      <c r="E89" s="240">
        <f t="shared" si="24"/>
        <v>1.4576009973335736E-2</v>
      </c>
      <c r="F89" s="262"/>
      <c r="G89" s="260" t="s">
        <v>90</v>
      </c>
      <c r="H89" s="239">
        <f>H81-H84</f>
        <v>2315.2870000000003</v>
      </c>
      <c r="I89" s="261">
        <f t="shared" ref="I89:J89" si="28">I81-I84</f>
        <v>14830.364000000001</v>
      </c>
      <c r="J89" s="266">
        <f t="shared" si="28"/>
        <v>17365.016000000003</v>
      </c>
      <c r="K89" s="263">
        <f t="shared" si="25"/>
        <v>0.86666945771889869</v>
      </c>
      <c r="L89" s="241">
        <f t="shared" si="26"/>
        <v>0.85403687505960246</v>
      </c>
      <c r="M89" s="191"/>
      <c r="N89" s="37"/>
      <c r="O89" s="37"/>
      <c r="P89" s="37"/>
    </row>
    <row r="90" spans="1:16" ht="16" thickBot="1" x14ac:dyDescent="0.25">
      <c r="B90" s="150" t="s">
        <v>45</v>
      </c>
      <c r="C90" s="151">
        <v>15624.088</v>
      </c>
      <c r="D90" s="152">
        <v>1179.8019999999999</v>
      </c>
      <c r="E90" s="153">
        <f t="shared" si="24"/>
        <v>7.0210052553307589E-2</v>
      </c>
      <c r="F90" s="154"/>
      <c r="G90" s="155" t="s">
        <v>46</v>
      </c>
      <c r="H90" s="151">
        <v>6192.6350000000002</v>
      </c>
      <c r="I90" s="152">
        <v>14627.326999999999</v>
      </c>
      <c r="J90" s="156">
        <v>21918.465</v>
      </c>
      <c r="K90" s="157">
        <f t="shared" si="25"/>
        <v>0.71746949432818397</v>
      </c>
      <c r="L90" s="158">
        <f t="shared" si="26"/>
        <v>0.66735179676131517</v>
      </c>
      <c r="M90" s="191"/>
      <c r="N90" s="37"/>
      <c r="O90" s="37"/>
      <c r="P90" s="37"/>
    </row>
    <row r="91" spans="1:16" ht="15" x14ac:dyDescent="0.2">
      <c r="B91" s="160" t="s">
        <v>119</v>
      </c>
      <c r="C91" s="161">
        <v>170.41</v>
      </c>
      <c r="D91" s="162">
        <v>40.183</v>
      </c>
      <c r="E91" s="163">
        <f t="shared" si="24"/>
        <v>0.19080881130901789</v>
      </c>
      <c r="F91" s="164"/>
      <c r="G91" s="165" t="s">
        <v>89</v>
      </c>
      <c r="H91" s="161">
        <v>954.04200000000003</v>
      </c>
      <c r="I91" s="162">
        <v>170.41</v>
      </c>
      <c r="J91" s="166">
        <v>1164.635</v>
      </c>
      <c r="K91" s="167">
        <f t="shared" si="25"/>
        <v>0.18082317635997541</v>
      </c>
      <c r="L91" s="168">
        <f t="shared" si="26"/>
        <v>0.14632052102160761</v>
      </c>
      <c r="M91" s="191"/>
      <c r="N91" s="37"/>
      <c r="O91" s="37"/>
      <c r="P91" s="37"/>
    </row>
    <row r="92" spans="1:16" ht="15" x14ac:dyDescent="0.2">
      <c r="B92" s="160" t="s">
        <v>19</v>
      </c>
      <c r="C92" s="161">
        <v>3780.424</v>
      </c>
      <c r="D92" s="162">
        <v>492.99400000000003</v>
      </c>
      <c r="E92" s="163">
        <f t="shared" si="24"/>
        <v>0.11536292494672884</v>
      </c>
      <c r="F92" s="164"/>
      <c r="G92" s="169" t="s">
        <v>19</v>
      </c>
      <c r="H92" s="161">
        <v>1977.7470000000001</v>
      </c>
      <c r="I92" s="162">
        <v>3780.424</v>
      </c>
      <c r="J92" s="166">
        <v>6251.165</v>
      </c>
      <c r="K92" s="167">
        <f t="shared" si="25"/>
        <v>0.68361945333389851</v>
      </c>
      <c r="L92" s="168">
        <f t="shared" si="26"/>
        <v>0.60475511364681622</v>
      </c>
      <c r="M92" s="191"/>
      <c r="N92" s="37"/>
      <c r="O92" s="37"/>
      <c r="P92" s="37"/>
    </row>
    <row r="93" spans="1:16" ht="15" x14ac:dyDescent="0.2">
      <c r="B93" s="170" t="s">
        <v>90</v>
      </c>
      <c r="C93" s="161">
        <v>10486.909</v>
      </c>
      <c r="D93" s="162">
        <v>673.33699999999999</v>
      </c>
      <c r="E93" s="163">
        <f t="shared" si="24"/>
        <v>6.0333526698246619E-2</v>
      </c>
      <c r="F93" s="164"/>
      <c r="G93" s="170" t="s">
        <v>90</v>
      </c>
      <c r="H93" s="161">
        <v>2827.373</v>
      </c>
      <c r="I93" s="162">
        <v>10486.909</v>
      </c>
      <c r="J93" s="166">
        <v>13987.619000000001</v>
      </c>
      <c r="K93" s="167">
        <f t="shared" si="25"/>
        <v>0.79786602709153009</v>
      </c>
      <c r="L93" s="168">
        <f t="shared" si="26"/>
        <v>0.74972795584437912</v>
      </c>
      <c r="M93" s="191"/>
      <c r="N93" s="37"/>
      <c r="O93" s="37"/>
      <c r="P93" s="37"/>
    </row>
    <row r="94" spans="1:16" ht="15" x14ac:dyDescent="0.2">
      <c r="B94" s="171" t="s">
        <v>139</v>
      </c>
      <c r="C94" s="172">
        <v>10479.718999999999</v>
      </c>
      <c r="D94" s="173">
        <v>1006.996</v>
      </c>
      <c r="E94" s="174">
        <f t="shared" si="24"/>
        <v>8.7666143018260673E-2</v>
      </c>
      <c r="F94" s="175"/>
      <c r="G94" s="176" t="s">
        <v>140</v>
      </c>
      <c r="H94" s="172">
        <v>5461.357</v>
      </c>
      <c r="I94" s="173">
        <v>9922.6959999999999</v>
      </c>
      <c r="J94" s="177">
        <v>16361.194</v>
      </c>
      <c r="K94" s="178">
        <f t="shared" si="25"/>
        <v>0.66620058413829697</v>
      </c>
      <c r="L94" s="179">
        <f t="shared" si="26"/>
        <v>0.60647749791366079</v>
      </c>
      <c r="M94" s="191"/>
      <c r="N94" s="37"/>
      <c r="O94" s="37"/>
      <c r="P94" s="37"/>
    </row>
    <row r="95" spans="1:16" ht="15" x14ac:dyDescent="0.2">
      <c r="B95" s="180" t="s">
        <v>141</v>
      </c>
      <c r="C95" s="161">
        <v>2933.5590000000002</v>
      </c>
      <c r="D95" s="162">
        <v>461.85300000000001</v>
      </c>
      <c r="E95" s="163">
        <f t="shared" si="24"/>
        <v>0.13602266823584294</v>
      </c>
      <c r="F95" s="164"/>
      <c r="G95" s="180" t="s">
        <v>141</v>
      </c>
      <c r="H95" s="161">
        <v>1804.806</v>
      </c>
      <c r="I95" s="162">
        <v>2933.5590000000002</v>
      </c>
      <c r="J95" s="166">
        <v>5200.2179999999998</v>
      </c>
      <c r="K95" s="167">
        <f t="shared" si="25"/>
        <v>0.65293647304786062</v>
      </c>
      <c r="L95" s="168">
        <f t="shared" si="26"/>
        <v>0.56412231179539019</v>
      </c>
      <c r="M95" s="191"/>
      <c r="N95" s="37"/>
      <c r="O95" s="37"/>
      <c r="P95" s="37"/>
    </row>
    <row r="96" spans="1:16" ht="15" x14ac:dyDescent="0.2">
      <c r="B96" s="182" t="s">
        <v>90</v>
      </c>
      <c r="C96" s="161">
        <v>6760.95</v>
      </c>
      <c r="D96" s="162">
        <v>589.10500000000002</v>
      </c>
      <c r="E96" s="163">
        <f t="shared" si="24"/>
        <v>8.0149740376092418E-2</v>
      </c>
      <c r="F96" s="164"/>
      <c r="G96" s="182" t="s">
        <v>90</v>
      </c>
      <c r="H96" s="161">
        <v>2431.2919999999999</v>
      </c>
      <c r="I96" s="162">
        <v>6760.95</v>
      </c>
      <c r="J96" s="166">
        <v>9781.3469999999998</v>
      </c>
      <c r="K96" s="167">
        <f t="shared" si="25"/>
        <v>0.75143587074459173</v>
      </c>
      <c r="L96" s="168">
        <f t="shared" si="26"/>
        <v>0.69120848079512975</v>
      </c>
      <c r="M96" s="191"/>
      <c r="N96" s="37"/>
      <c r="O96" s="37"/>
      <c r="P96" s="37"/>
    </row>
    <row r="97" spans="2:16" ht="15" x14ac:dyDescent="0.2">
      <c r="B97" s="183" t="s">
        <v>0</v>
      </c>
      <c r="C97" s="161">
        <v>666.44299999999998</v>
      </c>
      <c r="D97" s="162">
        <v>139.821</v>
      </c>
      <c r="E97" s="163">
        <f t="shared" si="24"/>
        <v>0.17341838405286605</v>
      </c>
      <c r="F97" s="175"/>
      <c r="G97" s="180" t="s">
        <v>34</v>
      </c>
      <c r="H97" s="161">
        <v>1098.8889999999999</v>
      </c>
      <c r="I97" s="162">
        <v>601.97500000000002</v>
      </c>
      <c r="J97" s="166">
        <v>1835.19</v>
      </c>
      <c r="K97" s="167">
        <f t="shared" si="25"/>
        <v>0.40121240852445805</v>
      </c>
      <c r="L97" s="168">
        <f t="shared" si="26"/>
        <v>0.32801780742048509</v>
      </c>
      <c r="M97" s="191"/>
      <c r="N97" s="37"/>
      <c r="O97" s="37"/>
      <c r="P97" s="37"/>
    </row>
    <row r="98" spans="2:16" ht="15" x14ac:dyDescent="0.2">
      <c r="B98" s="183" t="s">
        <v>1</v>
      </c>
      <c r="C98" s="161">
        <v>4957.1710000000003</v>
      </c>
      <c r="D98" s="162">
        <v>551.25800000000004</v>
      </c>
      <c r="E98" s="163">
        <f t="shared" si="24"/>
        <v>0.10007535723887882</v>
      </c>
      <c r="F98" s="175"/>
      <c r="G98" s="180" t="s">
        <v>35</v>
      </c>
      <c r="H98" s="161">
        <v>2409.8879999999999</v>
      </c>
      <c r="I98" s="162">
        <v>4733.6130000000003</v>
      </c>
      <c r="J98" s="166">
        <v>7680.4629999999997</v>
      </c>
      <c r="K98" s="167">
        <f t="shared" si="25"/>
        <v>0.68623141599666582</v>
      </c>
      <c r="L98" s="168">
        <f t="shared" si="26"/>
        <v>0.61631870370314923</v>
      </c>
      <c r="M98" s="191"/>
      <c r="N98" s="37"/>
      <c r="O98" s="37"/>
      <c r="P98" s="37"/>
    </row>
    <row r="99" spans="2:16" ht="15" x14ac:dyDescent="0.2">
      <c r="B99" s="183" t="s">
        <v>5</v>
      </c>
      <c r="C99" s="161">
        <v>4856.1049999999996</v>
      </c>
      <c r="D99" s="162">
        <v>315.91699999999997</v>
      </c>
      <c r="E99" s="163">
        <f t="shared" si="24"/>
        <v>6.1081913418001697E-2</v>
      </c>
      <c r="F99" s="175"/>
      <c r="G99" s="180" t="s">
        <v>36</v>
      </c>
      <c r="H99" s="161">
        <v>1952.58</v>
      </c>
      <c r="I99" s="162">
        <v>4587.1080000000002</v>
      </c>
      <c r="J99" s="166">
        <v>6845.5410000000002</v>
      </c>
      <c r="K99" s="167">
        <f t="shared" si="25"/>
        <v>0.71476615215656436</v>
      </c>
      <c r="L99" s="168">
        <f t="shared" si="26"/>
        <v>0.67008699531563687</v>
      </c>
      <c r="M99" s="191"/>
      <c r="N99" s="37"/>
      <c r="O99" s="37"/>
      <c r="P99" s="37"/>
    </row>
    <row r="100" spans="2:16" ht="15" x14ac:dyDescent="0.2">
      <c r="B100" s="184" t="s">
        <v>137</v>
      </c>
      <c r="C100" s="172">
        <v>4973.9579999999996</v>
      </c>
      <c r="D100" s="173">
        <v>132.62200000000001</v>
      </c>
      <c r="E100" s="174">
        <f t="shared" si="24"/>
        <v>2.5970806293057196E-2</v>
      </c>
      <c r="F100" s="175"/>
      <c r="G100" s="171" t="s">
        <v>138</v>
      </c>
      <c r="H100" s="172">
        <v>731.27800000000002</v>
      </c>
      <c r="I100" s="173">
        <v>4704.6310000000003</v>
      </c>
      <c r="J100" s="177">
        <v>5557.2709999999997</v>
      </c>
      <c r="K100" s="237">
        <f t="shared" si="25"/>
        <v>0.8684105921773474</v>
      </c>
      <c r="L100" s="179">
        <f t="shared" si="26"/>
        <v>0.84657217544366659</v>
      </c>
      <c r="M100" s="191"/>
      <c r="N100" s="37"/>
      <c r="O100" s="37"/>
      <c r="P100" s="37"/>
    </row>
    <row r="101" spans="2:16" ht="16" thickBot="1" x14ac:dyDescent="0.25">
      <c r="B101" s="260" t="s">
        <v>90</v>
      </c>
      <c r="C101" s="239">
        <f>C93-C96</f>
        <v>3725.9589999999998</v>
      </c>
      <c r="D101" s="261">
        <f>D93-D96</f>
        <v>84.231999999999971</v>
      </c>
      <c r="E101" s="240">
        <f t="shared" si="24"/>
        <v>2.2107028230343301E-2</v>
      </c>
      <c r="F101" s="262"/>
      <c r="G101" s="260" t="s">
        <v>90</v>
      </c>
      <c r="H101" s="239">
        <f>H93-H96</f>
        <v>396.08100000000013</v>
      </c>
      <c r="I101" s="261">
        <f t="shared" ref="I101:J101" si="29">I93-I96</f>
        <v>3725.9589999999998</v>
      </c>
      <c r="J101" s="266">
        <f t="shared" si="29"/>
        <v>4206.2720000000008</v>
      </c>
      <c r="K101" s="263">
        <f t="shared" si="25"/>
        <v>0.9058356188092449</v>
      </c>
      <c r="L101" s="241">
        <f t="shared" si="26"/>
        <v>0.88581028521217819</v>
      </c>
      <c r="M101" s="191"/>
      <c r="N101" s="37"/>
      <c r="O101" s="37"/>
      <c r="P101" s="37"/>
    </row>
    <row r="102" spans="2:16" ht="16" thickBot="1" x14ac:dyDescent="0.25">
      <c r="B102" s="150" t="s">
        <v>101</v>
      </c>
      <c r="C102" s="151">
        <v>7337.3919999999998</v>
      </c>
      <c r="D102" s="152">
        <v>604.81700000000001</v>
      </c>
      <c r="E102" s="153">
        <f t="shared" si="24"/>
        <v>7.6152239257365306E-2</v>
      </c>
      <c r="F102" s="154"/>
      <c r="G102" s="155" t="s">
        <v>102</v>
      </c>
      <c r="H102" s="151">
        <v>2752.6060000000002</v>
      </c>
      <c r="I102" s="152">
        <v>6851.4229999999998</v>
      </c>
      <c r="J102" s="156">
        <v>10170.379000000001</v>
      </c>
      <c r="K102" s="157">
        <f t="shared" si="25"/>
        <v>0.72935069578036382</v>
      </c>
      <c r="L102" s="158">
        <f t="shared" si="26"/>
        <v>0.67366447209096136</v>
      </c>
      <c r="M102" s="191"/>
      <c r="N102" s="37"/>
      <c r="O102" s="37"/>
      <c r="P102" s="37"/>
    </row>
    <row r="103" spans="2:16" ht="15" x14ac:dyDescent="0.2">
      <c r="B103" s="160" t="s">
        <v>119</v>
      </c>
      <c r="C103" s="161">
        <v>89.73</v>
      </c>
      <c r="D103" s="162">
        <v>18.052</v>
      </c>
      <c r="E103" s="163">
        <f t="shared" si="24"/>
        <v>0.16748622218923381</v>
      </c>
      <c r="F103" s="164"/>
      <c r="G103" s="165" t="s">
        <v>89</v>
      </c>
      <c r="H103" s="161">
        <v>488.245</v>
      </c>
      <c r="I103" s="162">
        <v>89.73</v>
      </c>
      <c r="J103" s="166">
        <v>596.02700000000004</v>
      </c>
      <c r="K103" s="167">
        <f t="shared" si="25"/>
        <v>0.1808340897308344</v>
      </c>
      <c r="L103" s="168">
        <f t="shared" si="26"/>
        <v>0.15054687119878796</v>
      </c>
      <c r="M103" s="191"/>
      <c r="N103" s="37"/>
      <c r="O103" s="37"/>
      <c r="P103" s="37"/>
    </row>
    <row r="104" spans="2:16" ht="15" x14ac:dyDescent="0.2">
      <c r="B104" s="160" t="s">
        <v>19</v>
      </c>
      <c r="C104" s="161">
        <v>1852.36</v>
      </c>
      <c r="D104" s="162">
        <v>227.065</v>
      </c>
      <c r="E104" s="163">
        <f t="shared" si="24"/>
        <v>0.109196051793164</v>
      </c>
      <c r="F104" s="164"/>
      <c r="G104" s="169" t="s">
        <v>19</v>
      </c>
      <c r="H104" s="161">
        <v>897.03300000000002</v>
      </c>
      <c r="I104" s="162">
        <v>1852.36</v>
      </c>
      <c r="J104" s="166">
        <v>2976.4580000000001</v>
      </c>
      <c r="K104" s="167">
        <f t="shared" si="25"/>
        <v>0.69862400208570052</v>
      </c>
      <c r="L104" s="168">
        <f t="shared" si="26"/>
        <v>0.62233701937000285</v>
      </c>
      <c r="M104" s="191"/>
      <c r="N104" s="37"/>
      <c r="O104" s="37"/>
      <c r="P104" s="37"/>
    </row>
    <row r="105" spans="2:16" ht="15" x14ac:dyDescent="0.2">
      <c r="B105" s="170" t="s">
        <v>90</v>
      </c>
      <c r="C105" s="161">
        <v>4871.2849999999999</v>
      </c>
      <c r="D105" s="162">
        <v>369.86599999999999</v>
      </c>
      <c r="E105" s="163">
        <f t="shared" si="24"/>
        <v>7.0569613430332384E-2</v>
      </c>
      <c r="F105" s="164"/>
      <c r="G105" s="170" t="s">
        <v>90</v>
      </c>
      <c r="H105" s="161">
        <v>1246.576</v>
      </c>
      <c r="I105" s="162">
        <v>4871.2849999999999</v>
      </c>
      <c r="J105" s="166">
        <v>6487.7269999999999</v>
      </c>
      <c r="K105" s="167">
        <f t="shared" si="25"/>
        <v>0.80785628001918086</v>
      </c>
      <c r="L105" s="168">
        <f t="shared" si="26"/>
        <v>0.75084617463096093</v>
      </c>
      <c r="M105" s="191"/>
      <c r="N105" s="37"/>
      <c r="O105" s="37"/>
      <c r="P105" s="37"/>
    </row>
    <row r="106" spans="2:16" ht="15" x14ac:dyDescent="0.2">
      <c r="B106" s="171" t="s">
        <v>139</v>
      </c>
      <c r="C106" s="172">
        <v>5235.6959999999999</v>
      </c>
      <c r="D106" s="173">
        <v>528.02200000000005</v>
      </c>
      <c r="E106" s="174">
        <f t="shared" si="24"/>
        <v>9.1611352255610012E-2</v>
      </c>
      <c r="F106" s="175"/>
      <c r="G106" s="176" t="s">
        <v>140</v>
      </c>
      <c r="H106" s="172">
        <v>2472.0300000000002</v>
      </c>
      <c r="I106" s="173">
        <v>4964.8180000000002</v>
      </c>
      <c r="J106" s="177">
        <v>7948.3069999999998</v>
      </c>
      <c r="K106" s="178">
        <f t="shared" si="25"/>
        <v>0.68898659802647289</v>
      </c>
      <c r="L106" s="179">
        <f t="shared" si="26"/>
        <v>0.62463842929066538</v>
      </c>
      <c r="M106" s="191"/>
      <c r="N106" s="37"/>
      <c r="O106" s="37"/>
      <c r="P106" s="37"/>
    </row>
    <row r="107" spans="2:16" ht="15" x14ac:dyDescent="0.2">
      <c r="B107" s="180" t="s">
        <v>141</v>
      </c>
      <c r="C107" s="161">
        <v>1514.0709999999999</v>
      </c>
      <c r="D107" s="162">
        <v>216.946</v>
      </c>
      <c r="E107" s="163">
        <f t="shared" si="24"/>
        <v>0.12532863628722307</v>
      </c>
      <c r="F107" s="164"/>
      <c r="G107" s="180" t="s">
        <v>141</v>
      </c>
      <c r="H107" s="161">
        <v>816.68</v>
      </c>
      <c r="I107" s="162">
        <v>1514.0709999999999</v>
      </c>
      <c r="J107" s="166">
        <v>2547.6970000000001</v>
      </c>
      <c r="K107" s="167">
        <f t="shared" si="25"/>
        <v>0.6794438271113088</v>
      </c>
      <c r="L107" s="168">
        <f t="shared" si="26"/>
        <v>0.59429005882567665</v>
      </c>
      <c r="M107" s="191"/>
      <c r="N107" s="37"/>
      <c r="O107" s="37"/>
      <c r="P107" s="37"/>
    </row>
    <row r="108" spans="2:16" ht="15" x14ac:dyDescent="0.2">
      <c r="B108" s="182" t="s">
        <v>90</v>
      </c>
      <c r="C108" s="161">
        <v>3369.5349999999999</v>
      </c>
      <c r="D108" s="162">
        <v>328.536</v>
      </c>
      <c r="E108" s="163">
        <f t="shared" si="24"/>
        <v>8.8839830279083334E-2</v>
      </c>
      <c r="F108" s="164"/>
      <c r="G108" s="182" t="s">
        <v>90</v>
      </c>
      <c r="H108" s="161">
        <v>1099.297</v>
      </c>
      <c r="I108" s="162">
        <v>3369.5349999999999</v>
      </c>
      <c r="J108" s="166">
        <v>4797.3680000000004</v>
      </c>
      <c r="K108" s="167">
        <f t="shared" si="25"/>
        <v>0.77085414335527314</v>
      </c>
      <c r="L108" s="168">
        <f t="shared" si="26"/>
        <v>0.70237159208966238</v>
      </c>
      <c r="M108" s="191"/>
      <c r="N108" s="37"/>
      <c r="O108" s="37"/>
      <c r="P108" s="37"/>
    </row>
    <row r="109" spans="2:16" ht="15" x14ac:dyDescent="0.2">
      <c r="B109" s="183" t="s">
        <v>0</v>
      </c>
      <c r="C109" s="161">
        <v>343.33100000000002</v>
      </c>
      <c r="D109" s="162">
        <v>91.858000000000004</v>
      </c>
      <c r="E109" s="163">
        <f t="shared" si="24"/>
        <v>0.21107610716263508</v>
      </c>
      <c r="F109" s="175"/>
      <c r="G109" s="180" t="s">
        <v>34</v>
      </c>
      <c r="H109" s="161">
        <v>521.28899999999999</v>
      </c>
      <c r="I109" s="162">
        <v>314.13900000000001</v>
      </c>
      <c r="J109" s="166">
        <v>923.77300000000002</v>
      </c>
      <c r="K109" s="167">
        <f t="shared" si="25"/>
        <v>0.43569578240541779</v>
      </c>
      <c r="L109" s="168">
        <f t="shared" si="26"/>
        <v>0.34006081580648062</v>
      </c>
      <c r="M109" s="191"/>
      <c r="N109" s="37"/>
      <c r="O109" s="37"/>
      <c r="P109" s="37"/>
    </row>
    <row r="110" spans="2:16" ht="15" x14ac:dyDescent="0.2">
      <c r="B110" s="183" t="s">
        <v>1</v>
      </c>
      <c r="C110" s="161">
        <v>2761.4340000000002</v>
      </c>
      <c r="D110" s="162">
        <v>326.88</v>
      </c>
      <c r="E110" s="163">
        <f t="shared" si="24"/>
        <v>0.10584415962884602</v>
      </c>
      <c r="F110" s="175"/>
      <c r="G110" s="180" t="s">
        <v>35</v>
      </c>
      <c r="H110" s="161">
        <v>1185.74</v>
      </c>
      <c r="I110" s="162">
        <v>2643.8180000000002</v>
      </c>
      <c r="J110" s="166">
        <v>4147.1049999999996</v>
      </c>
      <c r="K110" s="167">
        <f t="shared" si="25"/>
        <v>0.71408006308014871</v>
      </c>
      <c r="L110" s="168">
        <f t="shared" si="26"/>
        <v>0.63750929865532713</v>
      </c>
      <c r="M110" s="191"/>
      <c r="N110" s="37"/>
      <c r="O110" s="37"/>
      <c r="P110" s="37"/>
    </row>
    <row r="111" spans="2:16" ht="15" x14ac:dyDescent="0.2">
      <c r="B111" s="183" t="s">
        <v>5</v>
      </c>
      <c r="C111" s="161">
        <v>2130.931</v>
      </c>
      <c r="D111" s="162">
        <v>109.28400000000001</v>
      </c>
      <c r="E111" s="163">
        <f t="shared" si="24"/>
        <v>4.8782817720620562E-2</v>
      </c>
      <c r="F111" s="175"/>
      <c r="G111" s="180" t="s">
        <v>36</v>
      </c>
      <c r="H111" s="161">
        <v>765.00099999999998</v>
      </c>
      <c r="I111" s="162">
        <v>2006.8610000000001</v>
      </c>
      <c r="J111" s="166">
        <v>2877.4290000000001</v>
      </c>
      <c r="K111" s="167">
        <f t="shared" si="25"/>
        <v>0.73413731494330525</v>
      </c>
      <c r="L111" s="168">
        <f t="shared" si="26"/>
        <v>0.69744935496236393</v>
      </c>
      <c r="M111" s="191"/>
      <c r="N111" s="37"/>
      <c r="O111" s="37"/>
      <c r="P111" s="37"/>
    </row>
    <row r="112" spans="2:16" ht="15" x14ac:dyDescent="0.2">
      <c r="B112" s="184" t="s">
        <v>137</v>
      </c>
      <c r="C112" s="172">
        <v>2011.9649999999999</v>
      </c>
      <c r="D112" s="173">
        <v>58.743000000000002</v>
      </c>
      <c r="E112" s="174">
        <f t="shared" si="24"/>
        <v>2.8368558000452019E-2</v>
      </c>
      <c r="F112" s="175"/>
      <c r="G112" s="171" t="s">
        <v>138</v>
      </c>
      <c r="H112" s="172">
        <v>280.57600000000002</v>
      </c>
      <c r="I112" s="173">
        <v>1886.605</v>
      </c>
      <c r="J112" s="177">
        <v>2222.0720000000001</v>
      </c>
      <c r="K112" s="237">
        <f t="shared" si="25"/>
        <v>0.87373226430106676</v>
      </c>
      <c r="L112" s="179">
        <f t="shared" si="26"/>
        <v>0.84902964440396167</v>
      </c>
      <c r="M112" s="191"/>
      <c r="N112" s="37"/>
      <c r="O112" s="37"/>
      <c r="P112" s="37"/>
    </row>
    <row r="113" spans="2:16" ht="16" thickBot="1" x14ac:dyDescent="0.25">
      <c r="B113" s="260" t="s">
        <v>90</v>
      </c>
      <c r="C113" s="239">
        <f>C105-C108</f>
        <v>1501.75</v>
      </c>
      <c r="D113" s="261">
        <f>D105-D108</f>
        <v>41.329999999999984</v>
      </c>
      <c r="E113" s="240">
        <f t="shared" si="24"/>
        <v>2.6784094149363603E-2</v>
      </c>
      <c r="F113" s="262"/>
      <c r="G113" s="260" t="s">
        <v>90</v>
      </c>
      <c r="H113" s="239">
        <f>H105-H108</f>
        <v>147.279</v>
      </c>
      <c r="I113" s="261">
        <f t="shared" ref="I113:J113" si="30">I105-I108</f>
        <v>1501.75</v>
      </c>
      <c r="J113" s="266">
        <f t="shared" si="30"/>
        <v>1690.3589999999995</v>
      </c>
      <c r="K113" s="263">
        <f t="shared" si="25"/>
        <v>0.91287117115358329</v>
      </c>
      <c r="L113" s="241">
        <f t="shared" si="26"/>
        <v>0.88842074375916624</v>
      </c>
      <c r="M113" s="191"/>
      <c r="N113" s="37"/>
      <c r="O113" s="37"/>
      <c r="P113" s="37"/>
    </row>
    <row r="114" spans="2:16" ht="16" thickBot="1" x14ac:dyDescent="0.25">
      <c r="B114" s="150" t="s">
        <v>103</v>
      </c>
      <c r="C114" s="151">
        <v>8286.6959999999999</v>
      </c>
      <c r="D114" s="152">
        <v>574.98500000000001</v>
      </c>
      <c r="E114" s="153">
        <f t="shared" si="24"/>
        <v>6.4884416399100794E-2</v>
      </c>
      <c r="F114" s="154"/>
      <c r="G114" s="155" t="s">
        <v>104</v>
      </c>
      <c r="H114" s="151">
        <v>3440.029</v>
      </c>
      <c r="I114" s="152">
        <v>7775.9040000000005</v>
      </c>
      <c r="J114" s="156">
        <v>11748.085999999999</v>
      </c>
      <c r="K114" s="157">
        <f t="shared" si="25"/>
        <v>0.70718387659062076</v>
      </c>
      <c r="L114" s="158">
        <f t="shared" si="26"/>
        <v>0.66188688097788873</v>
      </c>
      <c r="M114" s="191"/>
      <c r="N114" s="37"/>
      <c r="O114" s="37"/>
      <c r="P114" s="37"/>
    </row>
    <row r="115" spans="2:16" ht="15" x14ac:dyDescent="0.2">
      <c r="B115" s="160" t="s">
        <v>119</v>
      </c>
      <c r="C115" s="161">
        <v>80.680000000000007</v>
      </c>
      <c r="D115" s="162">
        <v>22.131</v>
      </c>
      <c r="E115" s="163">
        <f t="shared" si="24"/>
        <v>0.21525906760949703</v>
      </c>
      <c r="F115" s="164"/>
      <c r="G115" s="165" t="s">
        <v>89</v>
      </c>
      <c r="H115" s="161">
        <v>465.79700000000003</v>
      </c>
      <c r="I115" s="162">
        <v>80.680000000000007</v>
      </c>
      <c r="J115" s="166">
        <v>568.60799999999995</v>
      </c>
      <c r="K115" s="167">
        <f t="shared" si="25"/>
        <v>0.18081173673251155</v>
      </c>
      <c r="L115" s="168">
        <f t="shared" si="26"/>
        <v>0.1418903708706174</v>
      </c>
      <c r="M115" s="191"/>
      <c r="N115" s="37"/>
      <c r="O115" s="37"/>
      <c r="P115" s="37"/>
    </row>
    <row r="116" spans="2:16" ht="15" x14ac:dyDescent="0.2">
      <c r="B116" s="160" t="s">
        <v>19</v>
      </c>
      <c r="C116" s="161">
        <v>1928.0640000000001</v>
      </c>
      <c r="D116" s="162">
        <v>265.92899999999997</v>
      </c>
      <c r="E116" s="163">
        <f t="shared" si="24"/>
        <v>0.12120777048969618</v>
      </c>
      <c r="F116" s="164"/>
      <c r="G116" s="169" t="s">
        <v>19</v>
      </c>
      <c r="H116" s="161">
        <v>1080.7139999999999</v>
      </c>
      <c r="I116" s="162">
        <v>1928.0640000000001</v>
      </c>
      <c r="J116" s="166">
        <v>3274.7069999999999</v>
      </c>
      <c r="K116" s="167">
        <f t="shared" si="25"/>
        <v>0.66998146704422712</v>
      </c>
      <c r="L116" s="168">
        <f t="shared" si="26"/>
        <v>0.58877450715438062</v>
      </c>
      <c r="M116" s="191"/>
      <c r="N116" s="37"/>
      <c r="O116" s="37"/>
      <c r="P116" s="37"/>
    </row>
    <row r="117" spans="2:16" ht="15" x14ac:dyDescent="0.2">
      <c r="B117" s="170" t="s">
        <v>90</v>
      </c>
      <c r="C117" s="161">
        <v>5615.6239999999998</v>
      </c>
      <c r="D117" s="162">
        <v>303.471</v>
      </c>
      <c r="E117" s="163">
        <f t="shared" si="24"/>
        <v>5.1269830945440145E-2</v>
      </c>
      <c r="F117" s="164"/>
      <c r="G117" s="170" t="s">
        <v>90</v>
      </c>
      <c r="H117" s="161">
        <v>1580.797</v>
      </c>
      <c r="I117" s="162">
        <v>5615.6239999999998</v>
      </c>
      <c r="J117" s="166">
        <v>7499.8919999999998</v>
      </c>
      <c r="K117" s="167">
        <f t="shared" si="25"/>
        <v>0.78922403149272014</v>
      </c>
      <c r="L117" s="168">
        <f t="shared" si="26"/>
        <v>0.7487606488200097</v>
      </c>
      <c r="M117" s="191"/>
      <c r="N117" s="37"/>
      <c r="O117" s="37"/>
      <c r="P117" s="37"/>
    </row>
    <row r="118" spans="2:16" ht="15" x14ac:dyDescent="0.2">
      <c r="B118" s="171" t="s">
        <v>139</v>
      </c>
      <c r="C118" s="172">
        <v>5244.0230000000001</v>
      </c>
      <c r="D118" s="173">
        <v>478.97399999999999</v>
      </c>
      <c r="E118" s="174">
        <f t="shared" si="24"/>
        <v>8.3692862323709052E-2</v>
      </c>
      <c r="F118" s="175"/>
      <c r="G118" s="176" t="s">
        <v>140</v>
      </c>
      <c r="H118" s="172">
        <v>2989.3270000000002</v>
      </c>
      <c r="I118" s="173">
        <v>4957.8779999999997</v>
      </c>
      <c r="J118" s="177">
        <v>8412.8870000000006</v>
      </c>
      <c r="K118" s="178">
        <f t="shared" si="25"/>
        <v>0.64467286913517319</v>
      </c>
      <c r="L118" s="179">
        <f t="shared" si="26"/>
        <v>0.58931945716137624</v>
      </c>
      <c r="M118" s="191"/>
      <c r="N118" s="37"/>
      <c r="O118" s="37"/>
      <c r="P118" s="37"/>
    </row>
    <row r="119" spans="2:16" ht="15" x14ac:dyDescent="0.2">
      <c r="B119" s="180" t="s">
        <v>141</v>
      </c>
      <c r="C119" s="161">
        <v>1419.4880000000001</v>
      </c>
      <c r="D119" s="162">
        <v>244.90700000000001</v>
      </c>
      <c r="E119" s="163">
        <f t="shared" si="24"/>
        <v>0.1471447583055705</v>
      </c>
      <c r="F119" s="164"/>
      <c r="G119" s="180" t="s">
        <v>141</v>
      </c>
      <c r="H119" s="161">
        <v>988.12599999999998</v>
      </c>
      <c r="I119" s="162">
        <v>1419.4880000000001</v>
      </c>
      <c r="J119" s="166">
        <v>2652.5210000000002</v>
      </c>
      <c r="K119" s="167">
        <f t="shared" si="25"/>
        <v>0.62747665334223557</v>
      </c>
      <c r="L119" s="168">
        <f t="shared" si="26"/>
        <v>0.53514675284380409</v>
      </c>
      <c r="M119" s="191"/>
      <c r="N119" s="37"/>
      <c r="O119" s="37"/>
      <c r="P119" s="37"/>
    </row>
    <row r="120" spans="2:16" ht="15" x14ac:dyDescent="0.2">
      <c r="B120" s="182" t="s">
        <v>90</v>
      </c>
      <c r="C120" s="161">
        <v>3391.415</v>
      </c>
      <c r="D120" s="162">
        <v>260.56900000000002</v>
      </c>
      <c r="E120" s="163">
        <f t="shared" si="24"/>
        <v>7.1349984008692274E-2</v>
      </c>
      <c r="F120" s="164"/>
      <c r="G120" s="182" t="s">
        <v>90</v>
      </c>
      <c r="H120" s="161">
        <v>1331.9949999999999</v>
      </c>
      <c r="I120" s="162">
        <v>3391.415</v>
      </c>
      <c r="J120" s="166">
        <v>4983.9790000000003</v>
      </c>
      <c r="K120" s="167">
        <f t="shared" si="25"/>
        <v>0.73274466044098507</v>
      </c>
      <c r="L120" s="168">
        <f t="shared" si="26"/>
        <v>0.68046334063606606</v>
      </c>
      <c r="M120" s="191"/>
      <c r="N120" s="37"/>
      <c r="O120" s="37"/>
      <c r="P120" s="37"/>
    </row>
    <row r="121" spans="2:16" ht="15" x14ac:dyDescent="0.2">
      <c r="B121" s="183" t="s">
        <v>0</v>
      </c>
      <c r="C121" s="161">
        <v>323.11200000000002</v>
      </c>
      <c r="D121" s="162">
        <v>47.963000000000001</v>
      </c>
      <c r="E121" s="163">
        <f t="shared" si="24"/>
        <v>0.12925419389611265</v>
      </c>
      <c r="F121" s="175"/>
      <c r="G121" s="180" t="s">
        <v>34</v>
      </c>
      <c r="H121" s="161">
        <v>577.6</v>
      </c>
      <c r="I121" s="162">
        <v>287.83600000000001</v>
      </c>
      <c r="J121" s="166">
        <v>911.41700000000003</v>
      </c>
      <c r="K121" s="167">
        <f t="shared" si="25"/>
        <v>0.36626154658076382</v>
      </c>
      <c r="L121" s="168">
        <f t="shared" si="26"/>
        <v>0.31581153303043502</v>
      </c>
      <c r="M121" s="191"/>
      <c r="N121" s="37"/>
      <c r="O121" s="37"/>
      <c r="P121" s="37"/>
    </row>
    <row r="122" spans="2:16" ht="15" x14ac:dyDescent="0.2">
      <c r="B122" s="183" t="s">
        <v>1</v>
      </c>
      <c r="C122" s="161">
        <v>2195.7370000000001</v>
      </c>
      <c r="D122" s="162">
        <v>224.37799999999999</v>
      </c>
      <c r="E122" s="163">
        <f t="shared" si="24"/>
        <v>9.2713775998247996E-2</v>
      </c>
      <c r="F122" s="175"/>
      <c r="G122" s="180" t="s">
        <v>35</v>
      </c>
      <c r="H122" s="161">
        <v>1224.1479999999999</v>
      </c>
      <c r="I122" s="162">
        <v>2089.7950000000001</v>
      </c>
      <c r="J122" s="166">
        <v>3533.3580000000002</v>
      </c>
      <c r="K122" s="167">
        <f t="shared" si="25"/>
        <v>0.65354543751298333</v>
      </c>
      <c r="L122" s="168">
        <f t="shared" si="26"/>
        <v>0.59144728612271946</v>
      </c>
      <c r="M122" s="191"/>
      <c r="N122" s="37"/>
      <c r="O122" s="37"/>
      <c r="P122" s="37"/>
    </row>
    <row r="123" spans="2:16" ht="15" x14ac:dyDescent="0.2">
      <c r="B123" s="183" t="s">
        <v>5</v>
      </c>
      <c r="C123" s="161">
        <v>2725.174</v>
      </c>
      <c r="D123" s="162">
        <v>206.63300000000001</v>
      </c>
      <c r="E123" s="163">
        <f t="shared" si="24"/>
        <v>7.0479741674673677E-2</v>
      </c>
      <c r="F123" s="175"/>
      <c r="G123" s="180" t="s">
        <v>36</v>
      </c>
      <c r="H123" s="161">
        <v>1187.579</v>
      </c>
      <c r="I123" s="162">
        <v>2580.2469999999998</v>
      </c>
      <c r="J123" s="166">
        <v>3968.1120000000001</v>
      </c>
      <c r="K123" s="167">
        <f t="shared" si="25"/>
        <v>0.70071938493671559</v>
      </c>
      <c r="L123" s="168">
        <f t="shared" si="26"/>
        <v>0.6502455071832649</v>
      </c>
      <c r="M123" s="191"/>
      <c r="N123" s="37"/>
      <c r="O123" s="37"/>
      <c r="P123" s="37"/>
    </row>
    <row r="124" spans="2:16" ht="15" x14ac:dyDescent="0.2">
      <c r="B124" s="184" t="s">
        <v>137</v>
      </c>
      <c r="C124" s="172">
        <v>2961.9929999999999</v>
      </c>
      <c r="D124" s="173">
        <v>73.879000000000005</v>
      </c>
      <c r="E124" s="174">
        <f t="shared" si="24"/>
        <v>2.4335347471830172E-2</v>
      </c>
      <c r="F124" s="175"/>
      <c r="G124" s="171" t="s">
        <v>138</v>
      </c>
      <c r="H124" s="172">
        <v>450.702</v>
      </c>
      <c r="I124" s="173">
        <v>2818.0259999999998</v>
      </c>
      <c r="J124" s="177">
        <v>3335.1990000000001</v>
      </c>
      <c r="K124" s="237">
        <f t="shared" si="25"/>
        <v>0.86486503503988821</v>
      </c>
      <c r="L124" s="179">
        <f t="shared" si="26"/>
        <v>0.84493488994209931</v>
      </c>
      <c r="M124" s="191"/>
      <c r="N124" s="37"/>
      <c r="O124" s="37"/>
      <c r="P124" s="37"/>
    </row>
    <row r="125" spans="2:16" ht="16" thickBot="1" x14ac:dyDescent="0.25">
      <c r="B125" s="260" t="s">
        <v>90</v>
      </c>
      <c r="C125" s="239">
        <f>C117-C120</f>
        <v>2224.2089999999998</v>
      </c>
      <c r="D125" s="261">
        <f>D117-D120</f>
        <v>42.901999999999987</v>
      </c>
      <c r="E125" s="240">
        <f t="shared" si="24"/>
        <v>1.892364335050202E-2</v>
      </c>
      <c r="F125" s="262"/>
      <c r="G125" s="260" t="s">
        <v>90</v>
      </c>
      <c r="H125" s="239">
        <f>H117-H120</f>
        <v>248.80200000000013</v>
      </c>
      <c r="I125" s="261">
        <f t="shared" ref="I125:J125" si="31">I117-I120</f>
        <v>2224.2089999999998</v>
      </c>
      <c r="J125" s="266">
        <f t="shared" si="31"/>
        <v>2515.9129999999996</v>
      </c>
      <c r="K125" s="263">
        <f t="shared" si="25"/>
        <v>0.90110866313739779</v>
      </c>
      <c r="L125" s="241">
        <f t="shared" si="26"/>
        <v>0.88405640417613818</v>
      </c>
      <c r="M125" s="191"/>
      <c r="N125" s="37"/>
      <c r="O125" s="37"/>
      <c r="P125" s="37"/>
    </row>
    <row r="126" spans="2:16" ht="16" thickBot="1" x14ac:dyDescent="0.25">
      <c r="B126" s="150" t="s">
        <v>105</v>
      </c>
      <c r="C126" s="151">
        <v>15403.369000000001</v>
      </c>
      <c r="D126" s="152">
        <v>885.77700000000004</v>
      </c>
      <c r="E126" s="153">
        <f t="shared" si="24"/>
        <v>5.4378357220200492E-2</v>
      </c>
      <c r="F126" s="154"/>
      <c r="G126" s="155" t="s">
        <v>106</v>
      </c>
      <c r="H126" s="151">
        <v>5144.9740000000002</v>
      </c>
      <c r="I126" s="152">
        <v>14674.975</v>
      </c>
      <c r="J126" s="156">
        <v>20666.514999999999</v>
      </c>
      <c r="K126" s="157">
        <f t="shared" si="25"/>
        <v>0.7510478181735043</v>
      </c>
      <c r="L126" s="158">
        <f t="shared" si="26"/>
        <v>0.71008464658893866</v>
      </c>
      <c r="M126" s="191"/>
      <c r="N126" s="37"/>
      <c r="O126" s="37"/>
      <c r="P126" s="37"/>
    </row>
    <row r="127" spans="2:16" ht="15" x14ac:dyDescent="0.2">
      <c r="B127" s="160" t="s">
        <v>119</v>
      </c>
      <c r="C127" s="161">
        <v>304.06</v>
      </c>
      <c r="D127" s="162">
        <v>32.042000000000002</v>
      </c>
      <c r="E127" s="163">
        <f t="shared" si="24"/>
        <v>9.5334154512618202E-2</v>
      </c>
      <c r="F127" s="164"/>
      <c r="G127" s="165" t="s">
        <v>89</v>
      </c>
      <c r="H127" s="161">
        <v>1571.825</v>
      </c>
      <c r="I127" s="162">
        <v>304.06</v>
      </c>
      <c r="J127" s="166">
        <v>1907.9269999999999</v>
      </c>
      <c r="K127" s="167">
        <f t="shared" si="25"/>
        <v>0.1761608279562058</v>
      </c>
      <c r="L127" s="168">
        <f t="shared" si="26"/>
        <v>0.1593666843647582</v>
      </c>
      <c r="M127" s="191"/>
      <c r="N127" s="37"/>
      <c r="O127" s="37"/>
      <c r="P127" s="37"/>
    </row>
    <row r="128" spans="2:16" ht="15" x14ac:dyDescent="0.2">
      <c r="B128" s="160" t="s">
        <v>19</v>
      </c>
      <c r="C128" s="161">
        <v>5829.8130000000001</v>
      </c>
      <c r="D128" s="162">
        <v>456.60399999999998</v>
      </c>
      <c r="E128" s="163">
        <f t="shared" si="24"/>
        <v>7.2633425367741269E-2</v>
      </c>
      <c r="F128" s="164"/>
      <c r="G128" s="169" t="s">
        <v>19</v>
      </c>
      <c r="H128" s="161">
        <v>2488.9229999999998</v>
      </c>
      <c r="I128" s="162">
        <v>5829.8130000000001</v>
      </c>
      <c r="J128" s="166">
        <v>8775.34</v>
      </c>
      <c r="K128" s="167">
        <f t="shared" si="25"/>
        <v>0.7163730408166521</v>
      </c>
      <c r="L128" s="168">
        <f t="shared" si="26"/>
        <v>0.66434041302103397</v>
      </c>
      <c r="M128" s="191"/>
      <c r="N128" s="37"/>
      <c r="O128" s="37"/>
      <c r="P128" s="37"/>
    </row>
    <row r="129" spans="2:16" ht="15" x14ac:dyDescent="0.2">
      <c r="B129" s="170" t="s">
        <v>90</v>
      </c>
      <c r="C129" s="161">
        <v>10116.380999999999</v>
      </c>
      <c r="D129" s="162">
        <v>484.25400000000002</v>
      </c>
      <c r="E129" s="163">
        <f t="shared" si="24"/>
        <v>4.5681603036044537E-2</v>
      </c>
      <c r="F129" s="164"/>
      <c r="G129" s="170" t="s">
        <v>90</v>
      </c>
      <c r="H129" s="161">
        <v>2354.4119999999998</v>
      </c>
      <c r="I129" s="162">
        <v>10116.380999999999</v>
      </c>
      <c r="J129" s="166">
        <v>12955.047</v>
      </c>
      <c r="K129" s="167">
        <f t="shared" si="25"/>
        <v>0.8182629518827681</v>
      </c>
      <c r="L129" s="168">
        <f t="shared" si="26"/>
        <v>0.78088338853575745</v>
      </c>
      <c r="M129" s="191"/>
      <c r="N129" s="37"/>
      <c r="O129" s="37"/>
      <c r="P129" s="37"/>
    </row>
    <row r="130" spans="2:16" ht="15" x14ac:dyDescent="0.2">
      <c r="B130" s="171" t="s">
        <v>139</v>
      </c>
      <c r="C130" s="172">
        <v>11136.733</v>
      </c>
      <c r="D130" s="173">
        <v>745.50099999999998</v>
      </c>
      <c r="E130" s="174">
        <f t="shared" si="24"/>
        <v>6.2740811197624952E-2</v>
      </c>
      <c r="F130" s="175"/>
      <c r="G130" s="176" t="s">
        <v>140</v>
      </c>
      <c r="H130" s="172">
        <v>4643.3249999999998</v>
      </c>
      <c r="I130" s="173">
        <v>10816.387000000001</v>
      </c>
      <c r="J130" s="177">
        <v>16198.044</v>
      </c>
      <c r="K130" s="178">
        <f t="shared" si="25"/>
        <v>0.71334038850616788</v>
      </c>
      <c r="L130" s="179">
        <f t="shared" si="26"/>
        <v>0.66775883557298654</v>
      </c>
      <c r="M130" s="191"/>
      <c r="N130" s="37"/>
      <c r="O130" s="37"/>
      <c r="P130" s="37"/>
    </row>
    <row r="131" spans="2:16" ht="15" x14ac:dyDescent="0.2">
      <c r="B131" s="180" t="s">
        <v>141</v>
      </c>
      <c r="C131" s="161">
        <v>4750.2830000000004</v>
      </c>
      <c r="D131" s="162">
        <v>412.97899999999998</v>
      </c>
      <c r="E131" s="163">
        <f t="shared" si="24"/>
        <v>7.9984126313946483E-2</v>
      </c>
      <c r="F131" s="164"/>
      <c r="G131" s="180" t="s">
        <v>141</v>
      </c>
      <c r="H131" s="161">
        <v>2343.75</v>
      </c>
      <c r="I131" s="162">
        <v>4750.2830000000004</v>
      </c>
      <c r="J131" s="166">
        <v>7507.0119999999997</v>
      </c>
      <c r="K131" s="167">
        <f t="shared" si="25"/>
        <v>0.68779189376545558</v>
      </c>
      <c r="L131" s="168">
        <f t="shared" si="26"/>
        <v>0.63277946005681096</v>
      </c>
      <c r="M131" s="191"/>
      <c r="N131" s="37"/>
      <c r="O131" s="37"/>
      <c r="P131" s="37"/>
    </row>
    <row r="132" spans="2:16" ht="15" x14ac:dyDescent="0.2">
      <c r="B132" s="182" t="s">
        <v>90</v>
      </c>
      <c r="C132" s="161">
        <v>6965.3850000000002</v>
      </c>
      <c r="D132" s="162">
        <v>404.83499999999998</v>
      </c>
      <c r="E132" s="163">
        <f t="shared" si="24"/>
        <v>5.4928482460496426E-2</v>
      </c>
      <c r="F132" s="164"/>
      <c r="G132" s="182" t="s">
        <v>90</v>
      </c>
      <c r="H132" s="161">
        <v>2053.5940000000001</v>
      </c>
      <c r="I132" s="162">
        <v>6965.3850000000002</v>
      </c>
      <c r="J132" s="166">
        <v>9423.8140000000003</v>
      </c>
      <c r="K132" s="167">
        <f t="shared" si="25"/>
        <v>0.78208462094009923</v>
      </c>
      <c r="L132" s="168">
        <f t="shared" si="26"/>
        <v>0.73912589955616692</v>
      </c>
      <c r="M132" s="191"/>
      <c r="N132" s="37"/>
      <c r="O132" s="37"/>
      <c r="P132" s="37"/>
    </row>
    <row r="133" spans="2:16" ht="15" x14ac:dyDescent="0.2">
      <c r="B133" s="183" t="s">
        <v>0</v>
      </c>
      <c r="C133" s="161">
        <v>1067.981</v>
      </c>
      <c r="D133" s="162">
        <v>127.83799999999999</v>
      </c>
      <c r="E133" s="163">
        <f t="shared" si="24"/>
        <v>0.10690413850256603</v>
      </c>
      <c r="F133" s="175"/>
      <c r="G133" s="180" t="s">
        <v>34</v>
      </c>
      <c r="H133" s="161">
        <v>1112.454</v>
      </c>
      <c r="I133" s="162">
        <v>1034.287</v>
      </c>
      <c r="J133" s="166">
        <v>2273.0659999999998</v>
      </c>
      <c r="K133" s="167">
        <f t="shared" si="25"/>
        <v>0.51059318119227504</v>
      </c>
      <c r="L133" s="168">
        <f t="shared" si="26"/>
        <v>0.4550184640481183</v>
      </c>
      <c r="M133" s="191"/>
      <c r="N133" s="37"/>
      <c r="O133" s="37"/>
      <c r="P133" s="37"/>
    </row>
    <row r="134" spans="2:16" ht="15" x14ac:dyDescent="0.2">
      <c r="B134" s="183" t="s">
        <v>1</v>
      </c>
      <c r="C134" s="161">
        <v>5265.11</v>
      </c>
      <c r="D134" s="162">
        <v>353.20499999999998</v>
      </c>
      <c r="E134" s="163">
        <f t="shared" si="24"/>
        <v>6.2866713596514259E-2</v>
      </c>
      <c r="F134" s="175"/>
      <c r="G134" s="180" t="s">
        <v>35</v>
      </c>
      <c r="H134" s="161">
        <v>1904.2249999999999</v>
      </c>
      <c r="I134" s="162">
        <v>5139.4459999999999</v>
      </c>
      <c r="J134" s="166">
        <v>7392.6279999999997</v>
      </c>
      <c r="K134" s="167">
        <f t="shared" si="25"/>
        <v>0.7424156876282697</v>
      </c>
      <c r="L134" s="168">
        <f t="shared" si="26"/>
        <v>0.69521231150816731</v>
      </c>
      <c r="M134" s="50"/>
      <c r="N134" s="37"/>
      <c r="O134" s="37"/>
      <c r="P134" s="37"/>
    </row>
    <row r="135" spans="2:16" ht="15" x14ac:dyDescent="0.2">
      <c r="B135" s="183" t="s">
        <v>5</v>
      </c>
      <c r="C135" s="161">
        <v>4803.6419999999998</v>
      </c>
      <c r="D135" s="162">
        <v>264.45800000000003</v>
      </c>
      <c r="E135" s="163">
        <f t="shared" si="24"/>
        <v>5.2180896193839914E-2</v>
      </c>
      <c r="F135" s="175"/>
      <c r="G135" s="180" t="s">
        <v>36</v>
      </c>
      <c r="H135" s="161">
        <v>1626.646</v>
      </c>
      <c r="I135" s="162">
        <v>4642.6540000000005</v>
      </c>
      <c r="J135" s="166">
        <v>6532.35</v>
      </c>
      <c r="K135" s="167">
        <f t="shared" si="25"/>
        <v>0.75098609229450353</v>
      </c>
      <c r="L135" s="168">
        <f t="shared" si="26"/>
        <v>0.71071727632475301</v>
      </c>
      <c r="M135" s="50"/>
      <c r="N135" s="37"/>
      <c r="O135" s="37"/>
      <c r="P135" s="37"/>
    </row>
    <row r="136" spans="2:16" ht="15" x14ac:dyDescent="0.2">
      <c r="B136" s="184" t="s">
        <v>137</v>
      </c>
      <c r="C136" s="172">
        <v>3962.576</v>
      </c>
      <c r="D136" s="173">
        <v>108.23399999999999</v>
      </c>
      <c r="E136" s="174">
        <f t="shared" si="24"/>
        <v>2.6587828957873247E-2</v>
      </c>
      <c r="F136" s="175"/>
      <c r="G136" s="171" t="s">
        <v>138</v>
      </c>
      <c r="H136" s="172">
        <v>501.649</v>
      </c>
      <c r="I136" s="173">
        <v>3858.5880000000002</v>
      </c>
      <c r="J136" s="177">
        <v>4468.4709999999995</v>
      </c>
      <c r="K136" s="237">
        <f t="shared" si="25"/>
        <v>0.88773587206899185</v>
      </c>
      <c r="L136" s="179">
        <f t="shared" si="26"/>
        <v>0.8635141640171774</v>
      </c>
      <c r="M136" s="50"/>
      <c r="N136" s="37"/>
      <c r="O136" s="37"/>
      <c r="P136" s="37"/>
    </row>
    <row r="137" spans="2:16" ht="16" thickBot="1" x14ac:dyDescent="0.25">
      <c r="B137" s="260" t="s">
        <v>90</v>
      </c>
      <c r="C137" s="239">
        <f>C129-C132</f>
        <v>3150.9959999999992</v>
      </c>
      <c r="D137" s="261">
        <f>D129-D132</f>
        <v>79.41900000000004</v>
      </c>
      <c r="E137" s="240">
        <f t="shared" si="24"/>
        <v>2.4584766972664523E-2</v>
      </c>
      <c r="F137" s="262"/>
      <c r="G137" s="260" t="s">
        <v>90</v>
      </c>
      <c r="H137" s="239">
        <f>H129-H132</f>
        <v>300.81799999999976</v>
      </c>
      <c r="I137" s="261">
        <f t="shared" ref="I137:J137" si="32">I129-I132</f>
        <v>3150.9959999999992</v>
      </c>
      <c r="J137" s="266">
        <f t="shared" si="32"/>
        <v>3531.2330000000002</v>
      </c>
      <c r="K137" s="263">
        <f t="shared" si="25"/>
        <v>0.91481219166223249</v>
      </c>
      <c r="L137" s="241">
        <f t="shared" si="26"/>
        <v>0.89232174710646373</v>
      </c>
      <c r="M137" s="50"/>
      <c r="N137" s="37"/>
      <c r="O137" s="37"/>
      <c r="P137" s="37"/>
    </row>
    <row r="138" spans="2:16" ht="16" thickBot="1" x14ac:dyDescent="0.25">
      <c r="B138" s="150" t="s">
        <v>107</v>
      </c>
      <c r="C138" s="151">
        <v>8147.0460000000003</v>
      </c>
      <c r="D138" s="152">
        <v>510.66500000000002</v>
      </c>
      <c r="E138" s="153">
        <f t="shared" si="24"/>
        <v>5.8983835334766886E-2</v>
      </c>
      <c r="F138" s="154"/>
      <c r="G138" s="155" t="s">
        <v>108</v>
      </c>
      <c r="H138" s="151">
        <v>1959.7070000000001</v>
      </c>
      <c r="I138" s="152">
        <v>7760.7610000000004</v>
      </c>
      <c r="J138" s="156">
        <v>10207.965</v>
      </c>
      <c r="K138" s="157">
        <f t="shared" si="25"/>
        <v>0.80802177515302998</v>
      </c>
      <c r="L138" s="158">
        <f t="shared" si="26"/>
        <v>0.76026524385614569</v>
      </c>
      <c r="M138" s="50"/>
      <c r="N138" s="37"/>
      <c r="O138" s="37"/>
      <c r="P138" s="37"/>
    </row>
    <row r="139" spans="2:16" ht="15" x14ac:dyDescent="0.2">
      <c r="B139" s="160" t="s">
        <v>119</v>
      </c>
      <c r="C139" s="161">
        <v>154.88399999999999</v>
      </c>
      <c r="D139" s="162">
        <v>17.407</v>
      </c>
      <c r="E139" s="163">
        <f t="shared" si="24"/>
        <v>0.10103255538594587</v>
      </c>
      <c r="F139" s="164"/>
      <c r="G139" s="165" t="s">
        <v>89</v>
      </c>
      <c r="H139" s="161">
        <v>792.59500000000003</v>
      </c>
      <c r="I139" s="162">
        <v>154.88399999999999</v>
      </c>
      <c r="J139" s="166">
        <v>964.88599999999997</v>
      </c>
      <c r="K139" s="167">
        <f t="shared" si="25"/>
        <v>0.17856099062479913</v>
      </c>
      <c r="L139" s="168">
        <f t="shared" si="26"/>
        <v>0.16052051744972981</v>
      </c>
      <c r="M139" s="50"/>
      <c r="N139" s="37"/>
      <c r="O139" s="37"/>
      <c r="P139" s="37"/>
    </row>
    <row r="140" spans="2:16" ht="15" x14ac:dyDescent="0.2">
      <c r="B140" s="160" t="s">
        <v>19</v>
      </c>
      <c r="C140" s="161">
        <v>2970.2460000000001</v>
      </c>
      <c r="D140" s="162">
        <v>261.69099999999997</v>
      </c>
      <c r="E140" s="163">
        <f t="shared" si="24"/>
        <v>8.0970328320137425E-2</v>
      </c>
      <c r="F140" s="164"/>
      <c r="G140" s="169" t="s">
        <v>19</v>
      </c>
      <c r="H140" s="161">
        <v>1050.854</v>
      </c>
      <c r="I140" s="162">
        <v>2970.2460000000001</v>
      </c>
      <c r="J140" s="166">
        <v>4282.7910000000002</v>
      </c>
      <c r="K140" s="167">
        <f t="shared" si="25"/>
        <v>0.75463336875416054</v>
      </c>
      <c r="L140" s="168">
        <f t="shared" si="26"/>
        <v>0.69353045712480488</v>
      </c>
      <c r="M140" s="50"/>
      <c r="N140" s="37"/>
      <c r="O140" s="37"/>
      <c r="P140" s="37"/>
    </row>
    <row r="141" spans="2:16" ht="15" x14ac:dyDescent="0.2">
      <c r="B141" s="170" t="s">
        <v>90</v>
      </c>
      <c r="C141" s="161">
        <v>5409.0309999999999</v>
      </c>
      <c r="D141" s="162">
        <v>268.959</v>
      </c>
      <c r="E141" s="163">
        <f t="shared" si="24"/>
        <v>4.736869913472902E-2</v>
      </c>
      <c r="F141" s="164"/>
      <c r="G141" s="170" t="s">
        <v>90</v>
      </c>
      <c r="H141" s="161">
        <v>749.64</v>
      </c>
      <c r="I141" s="162">
        <v>5409.0309999999999</v>
      </c>
      <c r="J141" s="166">
        <v>6427.63</v>
      </c>
      <c r="K141" s="167">
        <f t="shared" si="25"/>
        <v>0.88337225384784124</v>
      </c>
      <c r="L141" s="168">
        <f t="shared" si="26"/>
        <v>0.84152805933135544</v>
      </c>
      <c r="M141" s="22"/>
      <c r="N141" s="37"/>
      <c r="O141" s="37"/>
      <c r="P141" s="37"/>
    </row>
    <row r="142" spans="2:16" ht="15" x14ac:dyDescent="0.2">
      <c r="B142" s="171" t="s">
        <v>139</v>
      </c>
      <c r="C142" s="172">
        <v>6183.3059999999996</v>
      </c>
      <c r="D142" s="173">
        <v>432.01100000000002</v>
      </c>
      <c r="E142" s="174">
        <f t="shared" si="24"/>
        <v>6.5304655846424295E-2</v>
      </c>
      <c r="F142" s="175"/>
      <c r="G142" s="176" t="s">
        <v>140</v>
      </c>
      <c r="H142" s="172">
        <v>1809.8150000000001</v>
      </c>
      <c r="I142" s="173">
        <v>6003.924</v>
      </c>
      <c r="J142" s="177">
        <v>8239.9889999999996</v>
      </c>
      <c r="K142" s="178">
        <f t="shared" si="25"/>
        <v>0.78036196407543745</v>
      </c>
      <c r="L142" s="179">
        <f t="shared" si="26"/>
        <v>0.72863252608711016</v>
      </c>
      <c r="M142" s="50"/>
      <c r="N142" s="37"/>
      <c r="O142" s="37"/>
      <c r="P142" s="37"/>
    </row>
    <row r="143" spans="2:16" ht="15" x14ac:dyDescent="0.2">
      <c r="B143" s="180" t="s">
        <v>141</v>
      </c>
      <c r="C143" s="161">
        <v>2540.355</v>
      </c>
      <c r="D143" s="162">
        <v>236.78</v>
      </c>
      <c r="E143" s="163">
        <f t="shared" si="24"/>
        <v>8.5260529286476885E-2</v>
      </c>
      <c r="F143" s="164"/>
      <c r="G143" s="180" t="s">
        <v>141</v>
      </c>
      <c r="H143" s="161">
        <v>998.28899999999999</v>
      </c>
      <c r="I143" s="162">
        <v>2540.355</v>
      </c>
      <c r="J143" s="166">
        <v>3775.424</v>
      </c>
      <c r="K143" s="167">
        <f t="shared" si="25"/>
        <v>0.73558228161923012</v>
      </c>
      <c r="L143" s="168">
        <f t="shared" si="26"/>
        <v>0.67286614695462021</v>
      </c>
      <c r="M143" s="50"/>
      <c r="N143" s="37"/>
      <c r="O143" s="37"/>
      <c r="P143" s="37"/>
    </row>
    <row r="144" spans="2:16" ht="15" x14ac:dyDescent="0.2">
      <c r="B144" s="182" t="s">
        <v>90</v>
      </c>
      <c r="C144" s="161">
        <v>3976.2460000000001</v>
      </c>
      <c r="D144" s="162">
        <v>220.10300000000001</v>
      </c>
      <c r="E144" s="163">
        <f t="shared" si="24"/>
        <v>5.2451071157332246E-2</v>
      </c>
      <c r="F144" s="164"/>
      <c r="G144" s="182" t="s">
        <v>90</v>
      </c>
      <c r="H144" s="161">
        <v>673.46600000000001</v>
      </c>
      <c r="I144" s="162">
        <v>3976.2460000000001</v>
      </c>
      <c r="J144" s="166">
        <v>4869.8149999999996</v>
      </c>
      <c r="K144" s="167">
        <f t="shared" si="25"/>
        <v>0.86170604016785024</v>
      </c>
      <c r="L144" s="168">
        <f t="shared" si="26"/>
        <v>0.81650863533830353</v>
      </c>
      <c r="M144" s="50"/>
      <c r="N144" s="37"/>
      <c r="O144" s="37"/>
      <c r="P144" s="37"/>
    </row>
    <row r="145" spans="2:16" ht="15" x14ac:dyDescent="0.2">
      <c r="B145" s="183" t="s">
        <v>0</v>
      </c>
      <c r="C145" s="161">
        <v>682.62099999999998</v>
      </c>
      <c r="D145" s="162">
        <v>84.751999999999995</v>
      </c>
      <c r="E145" s="163">
        <f t="shared" ref="E145:E208" si="33">D145/(C145+D145)</f>
        <v>0.11044433411131223</v>
      </c>
      <c r="F145" s="175"/>
      <c r="G145" s="180" t="s">
        <v>34</v>
      </c>
      <c r="H145" s="161">
        <v>483.38499999999999</v>
      </c>
      <c r="I145" s="162">
        <v>660.66899999999998</v>
      </c>
      <c r="J145" s="166">
        <v>1227.2929999999999</v>
      </c>
      <c r="K145" s="167">
        <f t="shared" si="25"/>
        <v>0.60613724676992375</v>
      </c>
      <c r="L145" s="168">
        <f t="shared" si="26"/>
        <v>0.53831399673916502</v>
      </c>
      <c r="M145" s="50"/>
      <c r="N145" s="37"/>
      <c r="O145" s="37"/>
      <c r="P145" s="37"/>
    </row>
    <row r="146" spans="2:16" ht="15" x14ac:dyDescent="0.2">
      <c r="B146" s="183" t="s">
        <v>1</v>
      </c>
      <c r="C146" s="161">
        <v>3196.7260000000001</v>
      </c>
      <c r="D146" s="162">
        <v>213.18299999999999</v>
      </c>
      <c r="E146" s="163">
        <f t="shared" si="33"/>
        <v>6.2518677184640409E-2</v>
      </c>
      <c r="F146" s="175"/>
      <c r="G146" s="180" t="s">
        <v>35</v>
      </c>
      <c r="H146" s="161">
        <v>751.75099999999998</v>
      </c>
      <c r="I146" s="162">
        <v>3127.0329999999999</v>
      </c>
      <c r="J146" s="166">
        <v>4087.7190000000001</v>
      </c>
      <c r="K146" s="167">
        <f t="shared" ref="K146:K209" si="34">(J146-H146)/J146</f>
        <v>0.81609523550909435</v>
      </c>
      <c r="L146" s="168">
        <f t="shared" ref="L146:L209" si="35">I146/J146</f>
        <v>0.76498237770257693</v>
      </c>
      <c r="M146" s="50"/>
      <c r="N146" s="37"/>
      <c r="O146" s="37"/>
      <c r="P146" s="37"/>
    </row>
    <row r="147" spans="2:16" ht="15" x14ac:dyDescent="0.2">
      <c r="B147" s="183" t="s">
        <v>5</v>
      </c>
      <c r="C147" s="161">
        <v>2303.9589999999998</v>
      </c>
      <c r="D147" s="162">
        <v>134.07599999999999</v>
      </c>
      <c r="E147" s="163">
        <f t="shared" si="33"/>
        <v>5.4993468100334904E-2</v>
      </c>
      <c r="F147" s="175"/>
      <c r="G147" s="180" t="s">
        <v>36</v>
      </c>
      <c r="H147" s="161">
        <v>574.67899999999997</v>
      </c>
      <c r="I147" s="162">
        <v>2216.2220000000002</v>
      </c>
      <c r="J147" s="166">
        <v>2924.9769999999999</v>
      </c>
      <c r="K147" s="167">
        <f t="shared" si="34"/>
        <v>0.80352700209266603</v>
      </c>
      <c r="L147" s="168">
        <f t="shared" si="35"/>
        <v>0.75768869293673091</v>
      </c>
      <c r="M147" s="50"/>
      <c r="N147" s="37"/>
      <c r="O147" s="37"/>
      <c r="P147" s="37"/>
    </row>
    <row r="148" spans="2:16" ht="15" x14ac:dyDescent="0.2">
      <c r="B148" s="184" t="s">
        <v>137</v>
      </c>
      <c r="C148" s="172">
        <v>1808.855</v>
      </c>
      <c r="D148" s="173">
        <v>61.247</v>
      </c>
      <c r="E148" s="174">
        <f t="shared" si="33"/>
        <v>3.275062001965668E-2</v>
      </c>
      <c r="F148" s="175"/>
      <c r="G148" s="171" t="s">
        <v>138</v>
      </c>
      <c r="H148" s="172">
        <v>149.892</v>
      </c>
      <c r="I148" s="173">
        <v>1756.837</v>
      </c>
      <c r="J148" s="177">
        <v>1967.9760000000001</v>
      </c>
      <c r="K148" s="237">
        <f t="shared" si="34"/>
        <v>0.9238344370053293</v>
      </c>
      <c r="L148" s="179">
        <f t="shared" si="35"/>
        <v>0.89271261438147609</v>
      </c>
      <c r="M148" s="50"/>
      <c r="N148" s="37"/>
      <c r="O148" s="37"/>
      <c r="P148" s="37"/>
    </row>
    <row r="149" spans="2:16" ht="16" thickBot="1" x14ac:dyDescent="0.25">
      <c r="B149" s="260" t="s">
        <v>90</v>
      </c>
      <c r="C149" s="239">
        <f>C141-C144</f>
        <v>1432.7849999999999</v>
      </c>
      <c r="D149" s="261">
        <f>D141-D144</f>
        <v>48.855999999999995</v>
      </c>
      <c r="E149" s="240">
        <f t="shared" si="33"/>
        <v>3.2974249497685335E-2</v>
      </c>
      <c r="F149" s="262"/>
      <c r="G149" s="260" t="s">
        <v>90</v>
      </c>
      <c r="H149" s="239">
        <f>H141-H144</f>
        <v>76.173999999999978</v>
      </c>
      <c r="I149" s="261">
        <f t="shared" ref="I149:J149" si="36">I141-I144</f>
        <v>1432.7849999999999</v>
      </c>
      <c r="J149" s="266">
        <f t="shared" si="36"/>
        <v>1557.8150000000005</v>
      </c>
      <c r="K149" s="263">
        <f t="shared" si="34"/>
        <v>0.95110202430969015</v>
      </c>
      <c r="L149" s="241">
        <f t="shared" si="35"/>
        <v>0.91974014886234845</v>
      </c>
      <c r="M149" s="50"/>
      <c r="N149" s="37"/>
      <c r="O149" s="37"/>
      <c r="P149" s="37"/>
    </row>
    <row r="150" spans="2:16" ht="16" thickBot="1" x14ac:dyDescent="0.25">
      <c r="B150" s="150" t="s">
        <v>109</v>
      </c>
      <c r="C150" s="151">
        <v>7256.3230000000003</v>
      </c>
      <c r="D150" s="152">
        <v>375.11200000000002</v>
      </c>
      <c r="E150" s="153">
        <f t="shared" si="33"/>
        <v>4.9153534033900569E-2</v>
      </c>
      <c r="F150" s="154"/>
      <c r="G150" s="155" t="s">
        <v>110</v>
      </c>
      <c r="H150" s="151">
        <v>3185.2669999999998</v>
      </c>
      <c r="I150" s="152">
        <v>6914.2139999999999</v>
      </c>
      <c r="J150" s="156">
        <v>10458.549999999999</v>
      </c>
      <c r="K150" s="157">
        <f t="shared" si="34"/>
        <v>0.69543894708157439</v>
      </c>
      <c r="L150" s="158">
        <f t="shared" si="35"/>
        <v>0.66110636751748575</v>
      </c>
      <c r="M150" s="50"/>
      <c r="N150" s="37"/>
      <c r="O150" s="37"/>
      <c r="P150" s="37"/>
    </row>
    <row r="151" spans="2:16" ht="15" x14ac:dyDescent="0.2">
      <c r="B151" s="160" t="s">
        <v>119</v>
      </c>
      <c r="C151" s="161">
        <v>149.17599999999999</v>
      </c>
      <c r="D151" s="162">
        <v>14.635</v>
      </c>
      <c r="E151" s="163">
        <f t="shared" si="33"/>
        <v>8.9340764661713812E-2</v>
      </c>
      <c r="F151" s="164"/>
      <c r="G151" s="165" t="s">
        <v>89</v>
      </c>
      <c r="H151" s="161">
        <v>779.23</v>
      </c>
      <c r="I151" s="162">
        <v>149.17599999999999</v>
      </c>
      <c r="J151" s="166">
        <v>943.04100000000005</v>
      </c>
      <c r="K151" s="167">
        <f t="shared" si="34"/>
        <v>0.17370506690589277</v>
      </c>
      <c r="L151" s="168">
        <f t="shared" si="35"/>
        <v>0.15818612340290611</v>
      </c>
      <c r="M151" s="22"/>
      <c r="N151" s="37"/>
      <c r="O151" s="37"/>
      <c r="P151" s="37"/>
    </row>
    <row r="152" spans="2:16" ht="15" x14ac:dyDescent="0.2">
      <c r="B152" s="160" t="s">
        <v>19</v>
      </c>
      <c r="C152" s="161">
        <v>2859.567</v>
      </c>
      <c r="D152" s="162">
        <v>194.91300000000001</v>
      </c>
      <c r="E152" s="163">
        <f t="shared" si="33"/>
        <v>6.3812170975092328E-2</v>
      </c>
      <c r="F152" s="164"/>
      <c r="G152" s="169" t="s">
        <v>19</v>
      </c>
      <c r="H152" s="161">
        <v>1438.069</v>
      </c>
      <c r="I152" s="162">
        <v>2859.567</v>
      </c>
      <c r="J152" s="166">
        <v>4492.549</v>
      </c>
      <c r="K152" s="167">
        <f t="shared" si="34"/>
        <v>0.67989909514620761</v>
      </c>
      <c r="L152" s="168">
        <f t="shared" si="35"/>
        <v>0.63651325784092727</v>
      </c>
      <c r="M152" s="50"/>
      <c r="N152" s="37"/>
      <c r="O152" s="37"/>
      <c r="P152" s="37"/>
    </row>
    <row r="153" spans="2:16" ht="15" x14ac:dyDescent="0.2">
      <c r="B153" s="170" t="s">
        <v>90</v>
      </c>
      <c r="C153" s="161">
        <v>4707.3500000000004</v>
      </c>
      <c r="D153" s="162">
        <v>215.29499999999999</v>
      </c>
      <c r="E153" s="163">
        <f t="shared" si="33"/>
        <v>4.3735633993513642E-2</v>
      </c>
      <c r="F153" s="164"/>
      <c r="G153" s="170" t="s">
        <v>90</v>
      </c>
      <c r="H153" s="161">
        <v>1604.7719999999999</v>
      </c>
      <c r="I153" s="162">
        <v>4707.3500000000004</v>
      </c>
      <c r="J153" s="166">
        <v>6527.4170000000004</v>
      </c>
      <c r="K153" s="167">
        <f t="shared" si="34"/>
        <v>0.75414899952002457</v>
      </c>
      <c r="L153" s="168">
        <f t="shared" si="35"/>
        <v>0.72116581490044229</v>
      </c>
      <c r="M153" s="50"/>
      <c r="N153" s="37"/>
      <c r="O153" s="37"/>
      <c r="P153" s="37"/>
    </row>
    <row r="154" spans="2:16" ht="15" x14ac:dyDescent="0.2">
      <c r="B154" s="171" t="s">
        <v>139</v>
      </c>
      <c r="C154" s="172">
        <v>4953.4269999999997</v>
      </c>
      <c r="D154" s="173">
        <v>313.49</v>
      </c>
      <c r="E154" s="174">
        <f t="shared" si="33"/>
        <v>5.9520588609997087E-2</v>
      </c>
      <c r="F154" s="175"/>
      <c r="G154" s="176" t="s">
        <v>140</v>
      </c>
      <c r="H154" s="172">
        <v>2833.51</v>
      </c>
      <c r="I154" s="173">
        <v>4812.4629999999997</v>
      </c>
      <c r="J154" s="177">
        <v>7958.0550000000003</v>
      </c>
      <c r="K154" s="178">
        <f t="shared" si="34"/>
        <v>0.643944406013781</v>
      </c>
      <c r="L154" s="179">
        <f t="shared" si="35"/>
        <v>0.60472854233854878</v>
      </c>
      <c r="M154" s="50"/>
      <c r="N154" s="37"/>
      <c r="O154" s="37"/>
      <c r="P154" s="37"/>
    </row>
    <row r="155" spans="2:16" ht="15" x14ac:dyDescent="0.2">
      <c r="B155" s="180" t="s">
        <v>141</v>
      </c>
      <c r="C155" s="161">
        <v>2209.9279999999999</v>
      </c>
      <c r="D155" s="162">
        <v>176.19900000000001</v>
      </c>
      <c r="E155" s="163">
        <f t="shared" si="33"/>
        <v>7.3843093850411157E-2</v>
      </c>
      <c r="F155" s="164"/>
      <c r="G155" s="180" t="s">
        <v>141</v>
      </c>
      <c r="H155" s="161">
        <v>1345.461</v>
      </c>
      <c r="I155" s="162">
        <v>2209.9279999999999</v>
      </c>
      <c r="J155" s="166">
        <v>3731.5880000000002</v>
      </c>
      <c r="K155" s="167">
        <f t="shared" si="34"/>
        <v>0.63944009896054987</v>
      </c>
      <c r="L155" s="168">
        <f t="shared" si="35"/>
        <v>0.5922218637212896</v>
      </c>
      <c r="M155" s="50"/>
      <c r="N155" s="37"/>
      <c r="O155" s="37"/>
      <c r="P155" s="37"/>
    </row>
    <row r="156" spans="2:16" ht="15" x14ac:dyDescent="0.2">
      <c r="B156" s="182" t="s">
        <v>90</v>
      </c>
      <c r="C156" s="161">
        <v>2989.1390000000001</v>
      </c>
      <c r="D156" s="162">
        <v>184.732</v>
      </c>
      <c r="E156" s="163">
        <f t="shared" si="33"/>
        <v>5.8204003880434965E-2</v>
      </c>
      <c r="F156" s="164"/>
      <c r="G156" s="182" t="s">
        <v>90</v>
      </c>
      <c r="H156" s="161">
        <v>1380.1279999999999</v>
      </c>
      <c r="I156" s="162">
        <v>2989.1390000000001</v>
      </c>
      <c r="J156" s="166">
        <v>4553.9989999999998</v>
      </c>
      <c r="K156" s="167">
        <f t="shared" si="34"/>
        <v>0.69694152326339998</v>
      </c>
      <c r="L156" s="168">
        <f t="shared" si="35"/>
        <v>0.65637673613894076</v>
      </c>
      <c r="M156" s="50"/>
      <c r="N156" s="37"/>
      <c r="O156" s="37"/>
      <c r="P156" s="37"/>
    </row>
    <row r="157" spans="2:16" ht="15" x14ac:dyDescent="0.2">
      <c r="B157" s="183" t="s">
        <v>0</v>
      </c>
      <c r="C157" s="161">
        <v>385.36</v>
      </c>
      <c r="D157" s="162">
        <v>43.085999999999999</v>
      </c>
      <c r="E157" s="163">
        <f t="shared" si="33"/>
        <v>0.10056343156430447</v>
      </c>
      <c r="F157" s="175"/>
      <c r="G157" s="180" t="s">
        <v>34</v>
      </c>
      <c r="H157" s="161">
        <v>629.06899999999996</v>
      </c>
      <c r="I157" s="162">
        <v>373.61799999999999</v>
      </c>
      <c r="J157" s="166">
        <v>1045.7729999999999</v>
      </c>
      <c r="K157" s="167">
        <f t="shared" si="34"/>
        <v>0.39846505886076616</v>
      </c>
      <c r="L157" s="168">
        <f t="shared" si="35"/>
        <v>0.35726491313124359</v>
      </c>
      <c r="M157" s="50"/>
      <c r="N157" s="37"/>
      <c r="O157" s="37"/>
      <c r="P157" s="37"/>
    </row>
    <row r="158" spans="2:16" ht="15" x14ac:dyDescent="0.2">
      <c r="B158" s="183" t="s">
        <v>1</v>
      </c>
      <c r="C158" s="161">
        <v>2068.384</v>
      </c>
      <c r="D158" s="162">
        <v>140.02199999999999</v>
      </c>
      <c r="E158" s="163">
        <f t="shared" si="33"/>
        <v>6.3404102325387623E-2</v>
      </c>
      <c r="F158" s="175"/>
      <c r="G158" s="180" t="s">
        <v>35</v>
      </c>
      <c r="H158" s="161">
        <v>1152.4739999999999</v>
      </c>
      <c r="I158" s="162">
        <v>2012.413</v>
      </c>
      <c r="J158" s="166">
        <v>3304.9090000000001</v>
      </c>
      <c r="K158" s="167">
        <f t="shared" si="34"/>
        <v>0.65128419572218188</v>
      </c>
      <c r="L158" s="168">
        <f t="shared" si="35"/>
        <v>0.60891631206789654</v>
      </c>
      <c r="M158" s="50"/>
      <c r="N158" s="37"/>
      <c r="O158" s="37"/>
      <c r="P158" s="37"/>
    </row>
    <row r="159" spans="2:16" ht="15" x14ac:dyDescent="0.2">
      <c r="B159" s="183" t="s">
        <v>5</v>
      </c>
      <c r="C159" s="161">
        <v>2499.683</v>
      </c>
      <c r="D159" s="162">
        <v>130.38200000000001</v>
      </c>
      <c r="E159" s="163">
        <f t="shared" si="33"/>
        <v>4.9573679737953243E-2</v>
      </c>
      <c r="F159" s="175"/>
      <c r="G159" s="180" t="s">
        <v>36</v>
      </c>
      <c r="H159" s="161">
        <v>1051.9670000000001</v>
      </c>
      <c r="I159" s="162">
        <v>2426.4319999999998</v>
      </c>
      <c r="J159" s="166">
        <v>3607.373</v>
      </c>
      <c r="K159" s="167">
        <f t="shared" si="34"/>
        <v>0.70838418982456208</v>
      </c>
      <c r="L159" s="168">
        <f t="shared" si="35"/>
        <v>0.6726313026127323</v>
      </c>
      <c r="M159" s="22"/>
      <c r="N159" s="37"/>
      <c r="O159" s="37"/>
      <c r="P159" s="37"/>
    </row>
    <row r="160" spans="2:16" ht="15" x14ac:dyDescent="0.2">
      <c r="B160" s="184" t="s">
        <v>137</v>
      </c>
      <c r="C160" s="172">
        <v>2153.721</v>
      </c>
      <c r="D160" s="173">
        <v>46.987000000000002</v>
      </c>
      <c r="E160" s="174">
        <f t="shared" si="33"/>
        <v>2.1350856179011481E-2</v>
      </c>
      <c r="F160" s="175"/>
      <c r="G160" s="171" t="s">
        <v>138</v>
      </c>
      <c r="H160" s="172">
        <v>351.75700000000001</v>
      </c>
      <c r="I160" s="173">
        <v>2101.7510000000002</v>
      </c>
      <c r="J160" s="177">
        <v>2500.4949999999999</v>
      </c>
      <c r="K160" s="237">
        <f t="shared" si="34"/>
        <v>0.85932505363937939</v>
      </c>
      <c r="L160" s="179">
        <f t="shared" si="35"/>
        <v>0.84053397427309406</v>
      </c>
      <c r="M160" s="50"/>
      <c r="N160" s="37"/>
      <c r="O160" s="37"/>
      <c r="P160" s="37"/>
    </row>
    <row r="161" spans="2:16" ht="16" thickBot="1" x14ac:dyDescent="0.25">
      <c r="B161" s="260" t="s">
        <v>90</v>
      </c>
      <c r="C161" s="239">
        <f>C153-C156</f>
        <v>1718.2110000000002</v>
      </c>
      <c r="D161" s="261">
        <f>D153-D156</f>
        <v>30.562999999999988</v>
      </c>
      <c r="E161" s="240">
        <f t="shared" si="33"/>
        <v>1.7476815185953121E-2</v>
      </c>
      <c r="F161" s="262"/>
      <c r="G161" s="260" t="s">
        <v>90</v>
      </c>
      <c r="H161" s="239">
        <f>H153-H156</f>
        <v>224.64400000000001</v>
      </c>
      <c r="I161" s="261">
        <f t="shared" ref="I161:J161" si="37">I153-I156</f>
        <v>1718.2110000000002</v>
      </c>
      <c r="J161" s="266">
        <f t="shared" si="37"/>
        <v>1973.4180000000006</v>
      </c>
      <c r="K161" s="263">
        <f t="shared" si="34"/>
        <v>0.88616501927113267</v>
      </c>
      <c r="L161" s="241">
        <f t="shared" si="35"/>
        <v>0.87067767700507426</v>
      </c>
      <c r="M161" s="50"/>
      <c r="N161" s="37"/>
      <c r="O161" s="37"/>
      <c r="P161" s="37"/>
    </row>
    <row r="162" spans="2:16" ht="16" thickBot="1" x14ac:dyDescent="0.25">
      <c r="B162" s="150" t="s">
        <v>28</v>
      </c>
      <c r="C162" s="151">
        <v>28061.38</v>
      </c>
      <c r="D162" s="152">
        <v>1112.06</v>
      </c>
      <c r="E162" s="153">
        <f t="shared" si="33"/>
        <v>3.8118919126438292E-2</v>
      </c>
      <c r="F162" s="154"/>
      <c r="G162" s="155" t="s">
        <v>27</v>
      </c>
      <c r="H162" s="151">
        <v>8702.8770000000004</v>
      </c>
      <c r="I162" s="152">
        <v>26518.87</v>
      </c>
      <c r="J162" s="156">
        <v>36250.544999999998</v>
      </c>
      <c r="K162" s="157">
        <f t="shared" si="34"/>
        <v>0.75992424389757451</v>
      </c>
      <c r="L162" s="158">
        <f t="shared" si="35"/>
        <v>0.73154403609656071</v>
      </c>
      <c r="M162" s="159"/>
      <c r="N162" s="37"/>
      <c r="O162" s="37"/>
      <c r="P162" s="37"/>
    </row>
    <row r="163" spans="2:16" ht="15" x14ac:dyDescent="0.2">
      <c r="B163" s="160" t="s">
        <v>119</v>
      </c>
      <c r="C163" s="161">
        <v>83.244</v>
      </c>
      <c r="D163" s="162">
        <v>4.4640000000000004</v>
      </c>
      <c r="E163" s="163">
        <f t="shared" si="33"/>
        <v>5.089615542481872E-2</v>
      </c>
      <c r="F163" s="164"/>
      <c r="G163" s="165" t="s">
        <v>89</v>
      </c>
      <c r="H163" s="161">
        <v>402.13799999999998</v>
      </c>
      <c r="I163" s="162">
        <v>83.244</v>
      </c>
      <c r="J163" s="166">
        <v>489.846</v>
      </c>
      <c r="K163" s="167">
        <f t="shared" si="34"/>
        <v>0.1790521919133769</v>
      </c>
      <c r="L163" s="168">
        <f t="shared" si="35"/>
        <v>0.16993912372459916</v>
      </c>
      <c r="M163" s="50"/>
      <c r="N163" s="37"/>
      <c r="O163" s="37"/>
      <c r="P163" s="37"/>
    </row>
    <row r="164" spans="2:16" ht="15" x14ac:dyDescent="0.2">
      <c r="B164" s="160" t="s">
        <v>19</v>
      </c>
      <c r="C164" s="161">
        <v>3889.5149999999999</v>
      </c>
      <c r="D164" s="162">
        <v>208.82</v>
      </c>
      <c r="E164" s="163">
        <f t="shared" si="33"/>
        <v>5.0952398962017503E-2</v>
      </c>
      <c r="F164" s="164"/>
      <c r="G164" s="169" t="s">
        <v>19</v>
      </c>
      <c r="H164" s="161">
        <v>1893.3389999999999</v>
      </c>
      <c r="I164" s="162">
        <v>3889.5149999999999</v>
      </c>
      <c r="J164" s="166">
        <v>5991.674</v>
      </c>
      <c r="K164" s="167">
        <f t="shared" si="34"/>
        <v>0.68400500427760258</v>
      </c>
      <c r="L164" s="168">
        <f t="shared" si="35"/>
        <v>0.64915330840763363</v>
      </c>
      <c r="M164" s="50"/>
      <c r="N164" s="37"/>
      <c r="O164" s="37"/>
      <c r="P164" s="37"/>
    </row>
    <row r="165" spans="2:16" ht="15" x14ac:dyDescent="0.2">
      <c r="B165" s="170" t="s">
        <v>90</v>
      </c>
      <c r="C165" s="161">
        <v>20059.760999999999</v>
      </c>
      <c r="D165" s="162">
        <v>729.43299999999999</v>
      </c>
      <c r="E165" s="163">
        <f t="shared" si="33"/>
        <v>3.5087122665746442E-2</v>
      </c>
      <c r="F165" s="164"/>
      <c r="G165" s="170" t="s">
        <v>90</v>
      </c>
      <c r="H165" s="161">
        <v>5346.5169999999998</v>
      </c>
      <c r="I165" s="162">
        <v>20059.760999999999</v>
      </c>
      <c r="J165" s="166">
        <v>26135.710999999999</v>
      </c>
      <c r="K165" s="167">
        <f t="shared" si="34"/>
        <v>0.79543250229542251</v>
      </c>
      <c r="L165" s="168">
        <f t="shared" si="35"/>
        <v>0.76752306451506136</v>
      </c>
      <c r="M165" s="50"/>
      <c r="N165" s="37"/>
      <c r="O165" s="37"/>
      <c r="P165" s="37"/>
    </row>
    <row r="166" spans="2:16" ht="15" x14ac:dyDescent="0.2">
      <c r="B166" s="171" t="s">
        <v>139</v>
      </c>
      <c r="C166" s="172">
        <v>17031.983</v>
      </c>
      <c r="D166" s="173">
        <v>780.178</v>
      </c>
      <c r="E166" s="174">
        <f t="shared" si="33"/>
        <v>4.3800300255538896E-2</v>
      </c>
      <c r="F166" s="175"/>
      <c r="G166" s="176" t="s">
        <v>140</v>
      </c>
      <c r="H166" s="172">
        <v>6386.3180000000002</v>
      </c>
      <c r="I166" s="173">
        <v>16191.653</v>
      </c>
      <c r="J166" s="177">
        <v>23304.892</v>
      </c>
      <c r="K166" s="178">
        <f t="shared" si="34"/>
        <v>0.72596663395822647</v>
      </c>
      <c r="L166" s="179">
        <f t="shared" si="35"/>
        <v>0.69477485671248773</v>
      </c>
      <c r="M166" s="50"/>
      <c r="N166" s="37"/>
      <c r="O166" s="37"/>
      <c r="P166" s="37"/>
    </row>
    <row r="167" spans="2:16" ht="15" x14ac:dyDescent="0.2">
      <c r="B167" s="180" t="s">
        <v>141</v>
      </c>
      <c r="C167" s="161">
        <v>2666.739</v>
      </c>
      <c r="D167" s="162">
        <v>149.66800000000001</v>
      </c>
      <c r="E167" s="163">
        <f t="shared" si="33"/>
        <v>5.3141467124602375E-2</v>
      </c>
      <c r="F167" s="164"/>
      <c r="G167" s="180" t="s">
        <v>141</v>
      </c>
      <c r="H167" s="161">
        <v>1485.4010000000001</v>
      </c>
      <c r="I167" s="162">
        <v>2666.739</v>
      </c>
      <c r="J167" s="166">
        <v>4301.808</v>
      </c>
      <c r="K167" s="167">
        <f t="shared" si="34"/>
        <v>0.65470309228119905</v>
      </c>
      <c r="L167" s="168">
        <f t="shared" si="35"/>
        <v>0.61991120942636213</v>
      </c>
      <c r="M167" s="50"/>
      <c r="N167" s="37"/>
      <c r="O167" s="37"/>
      <c r="P167" s="37"/>
    </row>
    <row r="168" spans="2:16" ht="15" x14ac:dyDescent="0.2">
      <c r="B168" s="182" t="s">
        <v>90</v>
      </c>
      <c r="C168" s="161">
        <v>11724.871999999999</v>
      </c>
      <c r="D168" s="162">
        <v>502.64299999999997</v>
      </c>
      <c r="E168" s="163">
        <f t="shared" si="33"/>
        <v>4.1107534932486284E-2</v>
      </c>
      <c r="F168" s="164"/>
      <c r="G168" s="182" t="s">
        <v>90</v>
      </c>
      <c r="H168" s="161">
        <v>3680.2539999999999</v>
      </c>
      <c r="I168" s="162">
        <v>11724.871999999999</v>
      </c>
      <c r="J168" s="166">
        <v>15907.769</v>
      </c>
      <c r="K168" s="167">
        <f t="shared" si="34"/>
        <v>0.76865052541308587</v>
      </c>
      <c r="L168" s="168">
        <f t="shared" si="35"/>
        <v>0.73705319708879347</v>
      </c>
      <c r="M168" s="22"/>
      <c r="N168" s="37"/>
      <c r="O168" s="37"/>
      <c r="P168" s="37"/>
    </row>
    <row r="169" spans="2:16" ht="15" x14ac:dyDescent="0.2">
      <c r="B169" s="183" t="s">
        <v>0</v>
      </c>
      <c r="C169" s="161">
        <v>4980.2640000000001</v>
      </c>
      <c r="D169" s="162">
        <v>310.95400000000001</v>
      </c>
      <c r="E169" s="163">
        <f t="shared" si="33"/>
        <v>5.8767943411138987E-2</v>
      </c>
      <c r="F169" s="175"/>
      <c r="G169" s="180" t="s">
        <v>34</v>
      </c>
      <c r="H169" s="161">
        <v>2332.9540000000002</v>
      </c>
      <c r="I169" s="162">
        <v>4718.835</v>
      </c>
      <c r="J169" s="166">
        <v>7342.3680000000004</v>
      </c>
      <c r="K169" s="167">
        <f t="shared" si="34"/>
        <v>0.68226136309158036</v>
      </c>
      <c r="L169" s="168">
        <f t="shared" si="35"/>
        <v>0.64268571120379692</v>
      </c>
      <c r="M169" s="50"/>
      <c r="N169" s="37"/>
      <c r="O169" s="37"/>
      <c r="P169" s="37"/>
    </row>
    <row r="170" spans="2:16" ht="15" x14ac:dyDescent="0.2">
      <c r="B170" s="183" t="s">
        <v>1</v>
      </c>
      <c r="C170" s="161">
        <v>7540.9359999999997</v>
      </c>
      <c r="D170" s="162">
        <v>303.57900000000001</v>
      </c>
      <c r="E170" s="163">
        <f t="shared" si="33"/>
        <v>3.869952444478722E-2</v>
      </c>
      <c r="F170" s="175"/>
      <c r="G170" s="180" t="s">
        <v>35</v>
      </c>
      <c r="H170" s="161">
        <v>2518.35</v>
      </c>
      <c r="I170" s="162">
        <v>7165.8829999999998</v>
      </c>
      <c r="J170" s="166">
        <v>9968.3760000000002</v>
      </c>
      <c r="K170" s="167">
        <f t="shared" si="34"/>
        <v>0.74736607046122661</v>
      </c>
      <c r="L170" s="168">
        <f t="shared" si="35"/>
        <v>0.71886162801242648</v>
      </c>
      <c r="M170" s="50"/>
      <c r="N170" s="37"/>
      <c r="O170" s="37"/>
      <c r="P170" s="37"/>
    </row>
    <row r="171" spans="2:16" ht="15" x14ac:dyDescent="0.2">
      <c r="B171" s="183" t="s">
        <v>5</v>
      </c>
      <c r="C171" s="161">
        <v>4510.7830000000004</v>
      </c>
      <c r="D171" s="162">
        <v>165.64500000000001</v>
      </c>
      <c r="E171" s="163">
        <f t="shared" si="33"/>
        <v>3.5421265974799568E-2</v>
      </c>
      <c r="F171" s="175"/>
      <c r="G171" s="180" t="s">
        <v>36</v>
      </c>
      <c r="H171" s="161">
        <v>1535.0139999999999</v>
      </c>
      <c r="I171" s="162">
        <v>4306.9350000000004</v>
      </c>
      <c r="J171" s="166">
        <v>5994.1480000000001</v>
      </c>
      <c r="K171" s="167">
        <f t="shared" si="34"/>
        <v>0.74391456467207684</v>
      </c>
      <c r="L171" s="168">
        <f t="shared" si="35"/>
        <v>0.71852329972499851</v>
      </c>
      <c r="M171" s="50"/>
      <c r="N171" s="37"/>
      <c r="O171" s="37"/>
      <c r="P171" s="37"/>
    </row>
    <row r="172" spans="2:16" ht="15" x14ac:dyDescent="0.2">
      <c r="B172" s="184" t="s">
        <v>137</v>
      </c>
      <c r="C172" s="172">
        <v>10946.152</v>
      </c>
      <c r="D172" s="173">
        <v>327.41800000000001</v>
      </c>
      <c r="E172" s="174">
        <f t="shared" si="33"/>
        <v>2.9042973964768924E-2</v>
      </c>
      <c r="F172" s="175"/>
      <c r="G172" s="171" t="s">
        <v>138</v>
      </c>
      <c r="H172" s="172">
        <v>2316.5590000000002</v>
      </c>
      <c r="I172" s="173">
        <v>10327.217000000001</v>
      </c>
      <c r="J172" s="177">
        <v>12945.653</v>
      </c>
      <c r="K172" s="237">
        <f t="shared" si="34"/>
        <v>0.821055067674068</v>
      </c>
      <c r="L172" s="179">
        <f t="shared" si="35"/>
        <v>0.79773627487157273</v>
      </c>
      <c r="M172" s="50"/>
      <c r="N172" s="37"/>
      <c r="O172" s="37"/>
      <c r="P172" s="37"/>
    </row>
    <row r="173" spans="2:16" ht="16" thickBot="1" x14ac:dyDescent="0.25">
      <c r="B173" s="260" t="s">
        <v>90</v>
      </c>
      <c r="C173" s="239">
        <f>C165-C168</f>
        <v>8334.8889999999992</v>
      </c>
      <c r="D173" s="261">
        <f>D165-D168</f>
        <v>226.79000000000002</v>
      </c>
      <c r="E173" s="240">
        <f t="shared" si="33"/>
        <v>2.6488963204530327E-2</v>
      </c>
      <c r="F173" s="262"/>
      <c r="G173" s="260" t="s">
        <v>90</v>
      </c>
      <c r="H173" s="239">
        <f>H165-H168</f>
        <v>1666.2629999999999</v>
      </c>
      <c r="I173" s="261">
        <f t="shared" ref="I173:J173" si="38">I165-I168</f>
        <v>8334.8889999999992</v>
      </c>
      <c r="J173" s="266">
        <f t="shared" si="38"/>
        <v>10227.941999999999</v>
      </c>
      <c r="K173" s="263">
        <f t="shared" si="34"/>
        <v>0.83708716768241365</v>
      </c>
      <c r="L173" s="241">
        <f t="shared" si="35"/>
        <v>0.81491359649868955</v>
      </c>
      <c r="M173" s="50"/>
      <c r="N173" s="37"/>
      <c r="O173" s="37"/>
      <c r="P173" s="37"/>
    </row>
    <row r="174" spans="2:16" ht="16" thickBot="1" x14ac:dyDescent="0.25">
      <c r="B174" s="150" t="s">
        <v>111</v>
      </c>
      <c r="C174" s="151">
        <v>16104.050999999999</v>
      </c>
      <c r="D174" s="152">
        <v>600.36500000000001</v>
      </c>
      <c r="E174" s="153">
        <f t="shared" si="33"/>
        <v>3.5940496213695827E-2</v>
      </c>
      <c r="F174" s="154"/>
      <c r="G174" s="155" t="s">
        <v>112</v>
      </c>
      <c r="H174" s="151">
        <v>2318.9009999999998</v>
      </c>
      <c r="I174" s="152">
        <v>15182.210999999999</v>
      </c>
      <c r="J174" s="156">
        <v>18038.563999999998</v>
      </c>
      <c r="K174" s="157">
        <f t="shared" si="34"/>
        <v>0.87144758307812087</v>
      </c>
      <c r="L174" s="158">
        <f t="shared" si="35"/>
        <v>0.84165297193279909</v>
      </c>
      <c r="M174" s="50"/>
      <c r="N174" s="37"/>
      <c r="O174" s="37"/>
      <c r="P174" s="37"/>
    </row>
    <row r="175" spans="2:16" ht="15" x14ac:dyDescent="0.2">
      <c r="B175" s="160" t="s">
        <v>119</v>
      </c>
      <c r="C175" s="161">
        <v>47.921999999999997</v>
      </c>
      <c r="D175" s="162">
        <v>4.4640000000000004</v>
      </c>
      <c r="E175" s="163">
        <f t="shared" si="33"/>
        <v>8.5213606688810006E-2</v>
      </c>
      <c r="F175" s="164"/>
      <c r="G175" s="165" t="s">
        <v>89</v>
      </c>
      <c r="H175" s="161">
        <v>169.19900000000001</v>
      </c>
      <c r="I175" s="162">
        <v>47.921999999999997</v>
      </c>
      <c r="J175" s="166">
        <v>221.58500000000001</v>
      </c>
      <c r="K175" s="167">
        <f t="shared" si="34"/>
        <v>0.23641491978247622</v>
      </c>
      <c r="L175" s="168">
        <f t="shared" si="35"/>
        <v>0.21626915179276573</v>
      </c>
      <c r="M175" s="50"/>
      <c r="N175" s="37"/>
      <c r="O175" s="37"/>
      <c r="P175" s="37"/>
    </row>
    <row r="176" spans="2:16" ht="15" x14ac:dyDescent="0.2">
      <c r="B176" s="160" t="s">
        <v>19</v>
      </c>
      <c r="C176" s="161">
        <v>2255.232</v>
      </c>
      <c r="D176" s="162">
        <v>121.37</v>
      </c>
      <c r="E176" s="163">
        <f t="shared" si="33"/>
        <v>5.1068710705452582E-2</v>
      </c>
      <c r="F176" s="164"/>
      <c r="G176" s="169" t="s">
        <v>19</v>
      </c>
      <c r="H176" s="161">
        <v>693.84400000000005</v>
      </c>
      <c r="I176" s="162">
        <v>2255.232</v>
      </c>
      <c r="J176" s="166">
        <v>3070.4459999999999</v>
      </c>
      <c r="K176" s="167">
        <f t="shared" si="34"/>
        <v>0.77402501135014257</v>
      </c>
      <c r="L176" s="168">
        <f t="shared" si="35"/>
        <v>0.73449655196671759</v>
      </c>
      <c r="M176" s="50"/>
      <c r="N176" s="37"/>
      <c r="O176" s="37"/>
      <c r="P176" s="37"/>
    </row>
    <row r="177" spans="2:16" ht="15" x14ac:dyDescent="0.2">
      <c r="B177" s="170" t="s">
        <v>90</v>
      </c>
      <c r="C177" s="161">
        <v>11607.752</v>
      </c>
      <c r="D177" s="162">
        <v>361.37200000000001</v>
      </c>
      <c r="E177" s="163">
        <f t="shared" si="33"/>
        <v>3.0192017394088323E-2</v>
      </c>
      <c r="F177" s="164"/>
      <c r="G177" s="170" t="s">
        <v>90</v>
      </c>
      <c r="H177" s="161">
        <v>1067.278</v>
      </c>
      <c r="I177" s="162">
        <v>11607.752</v>
      </c>
      <c r="J177" s="166">
        <v>13036.402</v>
      </c>
      <c r="K177" s="167">
        <f t="shared" si="34"/>
        <v>0.91813093827576042</v>
      </c>
      <c r="L177" s="168">
        <f t="shared" si="35"/>
        <v>0.89041071301728814</v>
      </c>
      <c r="M177" s="50"/>
      <c r="N177" s="37"/>
      <c r="O177" s="37"/>
      <c r="P177" s="37"/>
    </row>
    <row r="178" spans="2:16" ht="15" x14ac:dyDescent="0.2">
      <c r="B178" s="171" t="s">
        <v>139</v>
      </c>
      <c r="C178" s="172">
        <v>10190.85</v>
      </c>
      <c r="D178" s="173">
        <v>419.25</v>
      </c>
      <c r="E178" s="174">
        <f t="shared" si="33"/>
        <v>3.9514236435094864E-2</v>
      </c>
      <c r="F178" s="175"/>
      <c r="G178" s="176" t="s">
        <v>140</v>
      </c>
      <c r="H178" s="172">
        <v>1761.7719999999999</v>
      </c>
      <c r="I178" s="173">
        <v>9687.1509999999998</v>
      </c>
      <c r="J178" s="177">
        <v>11829.700999999999</v>
      </c>
      <c r="K178" s="178">
        <f t="shared" si="34"/>
        <v>0.85107214459604696</v>
      </c>
      <c r="L178" s="179">
        <f t="shared" si="35"/>
        <v>0.81888384161188865</v>
      </c>
      <c r="M178" s="50"/>
      <c r="N178" s="37"/>
      <c r="O178" s="37"/>
      <c r="P178" s="37"/>
    </row>
    <row r="179" spans="2:16" ht="15" x14ac:dyDescent="0.2">
      <c r="B179" s="180" t="s">
        <v>141</v>
      </c>
      <c r="C179" s="161">
        <v>1618.22</v>
      </c>
      <c r="D179" s="162">
        <v>94.533000000000001</v>
      </c>
      <c r="E179" s="163">
        <f t="shared" si="33"/>
        <v>5.519359767578863E-2</v>
      </c>
      <c r="F179" s="164"/>
      <c r="G179" s="180" t="s">
        <v>141</v>
      </c>
      <c r="H179" s="161">
        <v>562.04899999999998</v>
      </c>
      <c r="I179" s="162">
        <v>1618.22</v>
      </c>
      <c r="J179" s="166">
        <v>2274.8020000000001</v>
      </c>
      <c r="K179" s="167">
        <f t="shared" si="34"/>
        <v>0.75292399074732663</v>
      </c>
      <c r="L179" s="168">
        <f t="shared" si="35"/>
        <v>0.71136740692156941</v>
      </c>
      <c r="M179" s="50"/>
      <c r="N179" s="37"/>
      <c r="O179" s="37"/>
      <c r="P179" s="37"/>
    </row>
    <row r="180" spans="2:16" ht="15" x14ac:dyDescent="0.2">
      <c r="B180" s="182" t="s">
        <v>90</v>
      </c>
      <c r="C180" s="161">
        <v>7193.25</v>
      </c>
      <c r="D180" s="162">
        <v>246.61600000000001</v>
      </c>
      <c r="E180" s="163">
        <f t="shared" si="33"/>
        <v>3.3147908846745358E-2</v>
      </c>
      <c r="F180" s="164"/>
      <c r="G180" s="182" t="s">
        <v>90</v>
      </c>
      <c r="H180" s="161">
        <v>743.61599999999999</v>
      </c>
      <c r="I180" s="162">
        <v>7193.25</v>
      </c>
      <c r="J180" s="166">
        <v>8183.482</v>
      </c>
      <c r="K180" s="167">
        <f t="shared" si="34"/>
        <v>0.90913207849665945</v>
      </c>
      <c r="L180" s="168">
        <f t="shared" si="35"/>
        <v>0.87899625122900005</v>
      </c>
      <c r="M180" s="50"/>
      <c r="N180" s="37"/>
      <c r="O180" s="37"/>
      <c r="P180" s="37"/>
    </row>
    <row r="181" spans="2:16" ht="15" x14ac:dyDescent="0.2">
      <c r="B181" s="183" t="s">
        <v>0</v>
      </c>
      <c r="C181" s="161">
        <v>3356.9920000000002</v>
      </c>
      <c r="D181" s="162">
        <v>173.221</v>
      </c>
      <c r="E181" s="163">
        <f t="shared" si="33"/>
        <v>4.9068144046832303E-2</v>
      </c>
      <c r="F181" s="175"/>
      <c r="G181" s="180" t="s">
        <v>34</v>
      </c>
      <c r="H181" s="161">
        <v>618.83399999999995</v>
      </c>
      <c r="I181" s="162">
        <v>3189.1790000000001</v>
      </c>
      <c r="J181" s="166">
        <v>3963.7719999999999</v>
      </c>
      <c r="K181" s="167">
        <f t="shared" si="34"/>
        <v>0.84387749850395033</v>
      </c>
      <c r="L181" s="168">
        <f t="shared" si="35"/>
        <v>0.8045818477954837</v>
      </c>
      <c r="M181" s="50"/>
      <c r="N181" s="37"/>
      <c r="O181" s="37"/>
      <c r="P181" s="37"/>
    </row>
    <row r="182" spans="2:16" ht="15" x14ac:dyDescent="0.2">
      <c r="B182" s="183" t="s">
        <v>1</v>
      </c>
      <c r="C182" s="161">
        <v>4503.4129999999996</v>
      </c>
      <c r="D182" s="162">
        <v>161.554</v>
      </c>
      <c r="E182" s="163">
        <f t="shared" si="33"/>
        <v>3.4631327509926653E-2</v>
      </c>
      <c r="F182" s="175"/>
      <c r="G182" s="180" t="s">
        <v>35</v>
      </c>
      <c r="H182" s="161">
        <v>634.21400000000006</v>
      </c>
      <c r="I182" s="162">
        <v>4278.37</v>
      </c>
      <c r="J182" s="166">
        <v>5060.049</v>
      </c>
      <c r="K182" s="167">
        <f t="shared" si="34"/>
        <v>0.87466247856493096</v>
      </c>
      <c r="L182" s="168">
        <f t="shared" si="35"/>
        <v>0.84551948014732659</v>
      </c>
      <c r="M182" s="50"/>
      <c r="N182" s="37"/>
      <c r="O182" s="37"/>
      <c r="P182" s="37"/>
    </row>
    <row r="183" spans="2:16" ht="15" x14ac:dyDescent="0.2">
      <c r="B183" s="183" t="s">
        <v>5</v>
      </c>
      <c r="C183" s="161">
        <v>2330.4450000000002</v>
      </c>
      <c r="D183" s="162">
        <v>84.474999999999994</v>
      </c>
      <c r="E183" s="163">
        <f t="shared" si="33"/>
        <v>3.4980454839083693E-2</v>
      </c>
      <c r="F183" s="175"/>
      <c r="G183" s="180" t="s">
        <v>36</v>
      </c>
      <c r="H183" s="161">
        <v>508.72399999999999</v>
      </c>
      <c r="I183" s="162">
        <v>2219.6019999999999</v>
      </c>
      <c r="J183" s="166">
        <v>2805.88</v>
      </c>
      <c r="K183" s="167">
        <f t="shared" si="34"/>
        <v>0.81869360058163565</v>
      </c>
      <c r="L183" s="168">
        <f t="shared" si="35"/>
        <v>0.79105378704720075</v>
      </c>
      <c r="M183" s="50"/>
      <c r="N183" s="37"/>
      <c r="O183" s="37"/>
      <c r="P183" s="37"/>
    </row>
    <row r="184" spans="2:16" ht="15" x14ac:dyDescent="0.2">
      <c r="B184" s="184" t="s">
        <v>137</v>
      </c>
      <c r="C184" s="172">
        <v>5865.2780000000002</v>
      </c>
      <c r="D184" s="173">
        <v>176.65100000000001</v>
      </c>
      <c r="E184" s="174">
        <f t="shared" si="33"/>
        <v>2.9237516693757907E-2</v>
      </c>
      <c r="F184" s="175"/>
      <c r="G184" s="171" t="s">
        <v>138</v>
      </c>
      <c r="H184" s="172">
        <v>557.12900000000002</v>
      </c>
      <c r="I184" s="173">
        <v>5495.06</v>
      </c>
      <c r="J184" s="177">
        <v>6208.8630000000003</v>
      </c>
      <c r="K184" s="237">
        <f t="shared" si="34"/>
        <v>0.91026875613135616</v>
      </c>
      <c r="L184" s="179">
        <f t="shared" si="35"/>
        <v>0.88503482843799264</v>
      </c>
      <c r="M184" s="50"/>
      <c r="N184" s="37"/>
      <c r="O184" s="37"/>
      <c r="P184" s="37"/>
    </row>
    <row r="185" spans="2:16" ht="16" thickBot="1" x14ac:dyDescent="0.25">
      <c r="B185" s="260" t="s">
        <v>90</v>
      </c>
      <c r="C185" s="239">
        <f>C177-C180</f>
        <v>4414.5020000000004</v>
      </c>
      <c r="D185" s="261">
        <f>D177-D180</f>
        <v>114.756</v>
      </c>
      <c r="E185" s="240">
        <f t="shared" si="33"/>
        <v>2.5336600387966413E-2</v>
      </c>
      <c r="F185" s="262"/>
      <c r="G185" s="260" t="s">
        <v>90</v>
      </c>
      <c r="H185" s="239">
        <f>H177-H180</f>
        <v>323.66200000000003</v>
      </c>
      <c r="I185" s="261">
        <f t="shared" ref="I185:J185" si="39">I177-I180</f>
        <v>4414.5020000000004</v>
      </c>
      <c r="J185" s="266">
        <f t="shared" si="39"/>
        <v>4852.92</v>
      </c>
      <c r="K185" s="263">
        <f t="shared" si="34"/>
        <v>0.93330572109163135</v>
      </c>
      <c r="L185" s="241">
        <f t="shared" si="35"/>
        <v>0.90965892699652995</v>
      </c>
      <c r="M185" s="50"/>
      <c r="N185" s="37"/>
      <c r="O185" s="37"/>
      <c r="P185" s="37"/>
    </row>
    <row r="186" spans="2:16" ht="16" thickBot="1" x14ac:dyDescent="0.25">
      <c r="B186" s="150" t="s">
        <v>113</v>
      </c>
      <c r="C186" s="151">
        <v>11957.329</v>
      </c>
      <c r="D186" s="152">
        <v>511.69499999999999</v>
      </c>
      <c r="E186" s="153">
        <f t="shared" si="33"/>
        <v>4.1037293696764079E-2</v>
      </c>
      <c r="F186" s="154"/>
      <c r="G186" s="155" t="s">
        <v>114</v>
      </c>
      <c r="H186" s="151">
        <v>6383.9759999999997</v>
      </c>
      <c r="I186" s="152">
        <v>11336.659</v>
      </c>
      <c r="J186" s="156">
        <v>18211.981</v>
      </c>
      <c r="K186" s="157">
        <f t="shared" si="34"/>
        <v>0.64946284536536691</v>
      </c>
      <c r="L186" s="158">
        <f t="shared" si="35"/>
        <v>0.62248357276454436</v>
      </c>
      <c r="M186" s="50"/>
      <c r="N186" s="37"/>
      <c r="O186" s="37"/>
      <c r="P186" s="37"/>
    </row>
    <row r="187" spans="2:16" ht="15" x14ac:dyDescent="0.2">
      <c r="B187" s="160" t="s">
        <v>119</v>
      </c>
      <c r="C187" s="161">
        <v>35.322000000000003</v>
      </c>
      <c r="D187" s="162">
        <v>0</v>
      </c>
      <c r="E187" s="163">
        <f t="shared" si="33"/>
        <v>0</v>
      </c>
      <c r="F187" s="164"/>
      <c r="G187" s="165" t="s">
        <v>89</v>
      </c>
      <c r="H187" s="161">
        <v>232.93899999999999</v>
      </c>
      <c r="I187" s="162">
        <v>35.322000000000003</v>
      </c>
      <c r="J187" s="166">
        <v>268.26100000000002</v>
      </c>
      <c r="K187" s="167">
        <f t="shared" si="34"/>
        <v>0.13167027633536008</v>
      </c>
      <c r="L187" s="168">
        <f t="shared" si="35"/>
        <v>0.13167027633535996</v>
      </c>
      <c r="M187" s="50"/>
      <c r="N187" s="37"/>
      <c r="O187" s="37"/>
      <c r="P187" s="37"/>
    </row>
    <row r="188" spans="2:16" ht="15" x14ac:dyDescent="0.2">
      <c r="B188" s="160" t="s">
        <v>19</v>
      </c>
      <c r="C188" s="161">
        <v>1634.2829999999999</v>
      </c>
      <c r="D188" s="162">
        <v>87.45</v>
      </c>
      <c r="E188" s="163">
        <f t="shared" si="33"/>
        <v>5.0791847516426764E-2</v>
      </c>
      <c r="F188" s="164"/>
      <c r="G188" s="169" t="s">
        <v>19</v>
      </c>
      <c r="H188" s="161">
        <v>1199.4949999999999</v>
      </c>
      <c r="I188" s="162">
        <v>1634.2829999999999</v>
      </c>
      <c r="J188" s="166">
        <v>2921.2280000000001</v>
      </c>
      <c r="K188" s="167">
        <f t="shared" si="34"/>
        <v>0.58938672366552702</v>
      </c>
      <c r="L188" s="168">
        <f t="shared" si="35"/>
        <v>0.55945068306890111</v>
      </c>
      <c r="M188" s="50"/>
      <c r="N188" s="37"/>
      <c r="O188" s="37"/>
      <c r="P188" s="37"/>
    </row>
    <row r="189" spans="2:16" ht="15" x14ac:dyDescent="0.2">
      <c r="B189" s="170" t="s">
        <v>90</v>
      </c>
      <c r="C189" s="161">
        <v>8452.009</v>
      </c>
      <c r="D189" s="162">
        <v>368.06099999999998</v>
      </c>
      <c r="E189" s="163">
        <f t="shared" si="33"/>
        <v>4.1729940918836243E-2</v>
      </c>
      <c r="F189" s="164"/>
      <c r="G189" s="170" t="s">
        <v>90</v>
      </c>
      <c r="H189" s="161">
        <v>4279.2389999999996</v>
      </c>
      <c r="I189" s="162">
        <v>8452.009</v>
      </c>
      <c r="J189" s="166">
        <v>13099.308999999999</v>
      </c>
      <c r="K189" s="167">
        <f t="shared" si="34"/>
        <v>0.67332330277879548</v>
      </c>
      <c r="L189" s="168">
        <f t="shared" si="35"/>
        <v>0.64522556113456064</v>
      </c>
      <c r="M189" s="50"/>
      <c r="N189" s="37"/>
      <c r="O189" s="37"/>
      <c r="P189" s="37"/>
    </row>
    <row r="190" spans="2:16" ht="15" x14ac:dyDescent="0.2">
      <c r="B190" s="171" t="s">
        <v>139</v>
      </c>
      <c r="C190" s="172">
        <v>6841.1329999999998</v>
      </c>
      <c r="D190" s="173">
        <v>360.928</v>
      </c>
      <c r="E190" s="174">
        <f t="shared" si="33"/>
        <v>5.0114543600783164E-2</v>
      </c>
      <c r="F190" s="175"/>
      <c r="G190" s="176" t="s">
        <v>140</v>
      </c>
      <c r="H190" s="172">
        <v>4624.5460000000003</v>
      </c>
      <c r="I190" s="173">
        <v>6504.5020000000004</v>
      </c>
      <c r="J190" s="177">
        <v>11475.191000000001</v>
      </c>
      <c r="K190" s="178">
        <f t="shared" si="34"/>
        <v>0.59699616328826244</v>
      </c>
      <c r="L190" s="179">
        <f t="shared" si="35"/>
        <v>0.56683169805191047</v>
      </c>
      <c r="M190" s="50"/>
      <c r="N190" s="37"/>
      <c r="O190" s="37"/>
      <c r="P190" s="37"/>
    </row>
    <row r="191" spans="2:16" ht="15" x14ac:dyDescent="0.2">
      <c r="B191" s="180" t="s">
        <v>141</v>
      </c>
      <c r="C191" s="161">
        <v>1048.519</v>
      </c>
      <c r="D191" s="162">
        <v>55.134999999999998</v>
      </c>
      <c r="E191" s="163">
        <f t="shared" si="33"/>
        <v>4.9956779932841269E-2</v>
      </c>
      <c r="F191" s="164"/>
      <c r="G191" s="180" t="s">
        <v>141</v>
      </c>
      <c r="H191" s="161">
        <v>923.35199999999998</v>
      </c>
      <c r="I191" s="162">
        <v>1048.519</v>
      </c>
      <c r="J191" s="166">
        <v>2027.0060000000001</v>
      </c>
      <c r="K191" s="167">
        <f t="shared" si="34"/>
        <v>0.54447495468686324</v>
      </c>
      <c r="L191" s="168">
        <f t="shared" si="35"/>
        <v>0.51727473919662792</v>
      </c>
      <c r="M191" s="50"/>
      <c r="N191" s="37"/>
      <c r="O191" s="37"/>
      <c r="P191" s="37"/>
    </row>
    <row r="192" spans="2:16" ht="15" x14ac:dyDescent="0.2">
      <c r="B192" s="182" t="s">
        <v>90</v>
      </c>
      <c r="C192" s="161">
        <v>4531.6220000000003</v>
      </c>
      <c r="D192" s="162">
        <v>256.02699999999999</v>
      </c>
      <c r="E192" s="163">
        <f t="shared" si="33"/>
        <v>5.3476560207316781E-2</v>
      </c>
      <c r="F192" s="164"/>
      <c r="G192" s="182" t="s">
        <v>90</v>
      </c>
      <c r="H192" s="161">
        <v>2936.6379999999999</v>
      </c>
      <c r="I192" s="162">
        <v>4531.6220000000003</v>
      </c>
      <c r="J192" s="166">
        <v>7724.2870000000003</v>
      </c>
      <c r="K192" s="167">
        <f t="shared" si="34"/>
        <v>0.61981759610951792</v>
      </c>
      <c r="L192" s="168">
        <f t="shared" si="35"/>
        <v>0.58667188311361296</v>
      </c>
      <c r="M192" s="50"/>
      <c r="N192" s="37"/>
      <c r="O192" s="37"/>
      <c r="P192" s="37"/>
    </row>
    <row r="193" spans="2:16" ht="15" x14ac:dyDescent="0.2">
      <c r="B193" s="183" t="s">
        <v>0</v>
      </c>
      <c r="C193" s="161">
        <v>1623.2719999999999</v>
      </c>
      <c r="D193" s="162">
        <v>137.733</v>
      </c>
      <c r="E193" s="163">
        <f t="shared" si="33"/>
        <v>7.8212725120030899E-2</v>
      </c>
      <c r="F193" s="175"/>
      <c r="G193" s="180" t="s">
        <v>34</v>
      </c>
      <c r="H193" s="161">
        <v>1714.12</v>
      </c>
      <c r="I193" s="162">
        <v>1529.6559999999999</v>
      </c>
      <c r="J193" s="166">
        <v>3378.596</v>
      </c>
      <c r="K193" s="167">
        <f t="shared" si="34"/>
        <v>0.49265316125396469</v>
      </c>
      <c r="L193" s="168">
        <f t="shared" si="35"/>
        <v>0.45274901171966103</v>
      </c>
      <c r="M193" s="50"/>
      <c r="N193" s="37"/>
      <c r="O193" s="37"/>
      <c r="P193" s="37"/>
    </row>
    <row r="194" spans="2:16" ht="15" x14ac:dyDescent="0.2">
      <c r="B194" s="183" t="s">
        <v>1</v>
      </c>
      <c r="C194" s="161">
        <v>3037.5230000000001</v>
      </c>
      <c r="D194" s="162">
        <v>142.02500000000001</v>
      </c>
      <c r="E194" s="163">
        <f t="shared" si="33"/>
        <v>4.4668298764478469E-2</v>
      </c>
      <c r="F194" s="175"/>
      <c r="G194" s="180" t="s">
        <v>35</v>
      </c>
      <c r="H194" s="161">
        <v>1884.136</v>
      </c>
      <c r="I194" s="162">
        <v>2887.5129999999999</v>
      </c>
      <c r="J194" s="166">
        <v>4908.3270000000002</v>
      </c>
      <c r="K194" s="167">
        <f t="shared" si="34"/>
        <v>0.61613478482586836</v>
      </c>
      <c r="L194" s="168">
        <f t="shared" si="35"/>
        <v>0.58828863684102539</v>
      </c>
      <c r="M194" s="50"/>
      <c r="N194" s="37"/>
      <c r="O194" s="37"/>
      <c r="P194" s="37"/>
    </row>
    <row r="195" spans="2:16" ht="15" x14ac:dyDescent="0.2">
      <c r="B195" s="183" t="s">
        <v>5</v>
      </c>
      <c r="C195" s="161">
        <v>2180.3380000000002</v>
      </c>
      <c r="D195" s="162">
        <v>81.17</v>
      </c>
      <c r="E195" s="163">
        <f t="shared" si="33"/>
        <v>3.5891980041635935E-2</v>
      </c>
      <c r="F195" s="175"/>
      <c r="G195" s="180" t="s">
        <v>36</v>
      </c>
      <c r="H195" s="161">
        <v>1026.29</v>
      </c>
      <c r="I195" s="162">
        <v>2087.3330000000001</v>
      </c>
      <c r="J195" s="166">
        <v>3188.268</v>
      </c>
      <c r="K195" s="167">
        <f t="shared" si="34"/>
        <v>0.67810422461348918</v>
      </c>
      <c r="L195" s="168">
        <f t="shared" si="35"/>
        <v>0.65469182640857049</v>
      </c>
      <c r="M195" s="50"/>
      <c r="N195" s="37"/>
      <c r="O195" s="37"/>
      <c r="P195" s="37"/>
    </row>
    <row r="196" spans="2:16" ht="15" x14ac:dyDescent="0.2">
      <c r="B196" s="184" t="s">
        <v>137</v>
      </c>
      <c r="C196" s="172">
        <v>5080.8739999999998</v>
      </c>
      <c r="D196" s="173">
        <v>150.767</v>
      </c>
      <c r="E196" s="174">
        <f t="shared" si="33"/>
        <v>2.8818300032437242E-2</v>
      </c>
      <c r="F196" s="175"/>
      <c r="G196" s="171" t="s">
        <v>138</v>
      </c>
      <c r="H196" s="172">
        <v>1759.43</v>
      </c>
      <c r="I196" s="173">
        <v>4832.1570000000002</v>
      </c>
      <c r="J196" s="177">
        <v>6736.79</v>
      </c>
      <c r="K196" s="237">
        <f t="shared" si="34"/>
        <v>0.73883258940830865</v>
      </c>
      <c r="L196" s="179">
        <f t="shared" si="35"/>
        <v>0.71727885239112399</v>
      </c>
      <c r="M196" s="50"/>
      <c r="N196" s="37"/>
      <c r="O196" s="37"/>
      <c r="P196" s="37"/>
    </row>
    <row r="197" spans="2:16" ht="16" thickBot="1" x14ac:dyDescent="0.25">
      <c r="B197" s="260" t="s">
        <v>90</v>
      </c>
      <c r="C197" s="239">
        <f>C189-C192</f>
        <v>3920.3869999999997</v>
      </c>
      <c r="D197" s="261">
        <f>D189-D192</f>
        <v>112.03399999999999</v>
      </c>
      <c r="E197" s="240">
        <f t="shared" si="33"/>
        <v>2.7783309332036512E-2</v>
      </c>
      <c r="F197" s="262"/>
      <c r="G197" s="260" t="s">
        <v>90</v>
      </c>
      <c r="H197" s="239">
        <f>H189-H192</f>
        <v>1342.6009999999997</v>
      </c>
      <c r="I197" s="261">
        <f t="shared" ref="I197:J197" si="40">I189-I192</f>
        <v>3920.3869999999997</v>
      </c>
      <c r="J197" s="266">
        <f t="shared" si="40"/>
        <v>5375.021999999999</v>
      </c>
      <c r="K197" s="263">
        <f t="shared" si="34"/>
        <v>0.75021478981853473</v>
      </c>
      <c r="L197" s="241">
        <f t="shared" si="35"/>
        <v>0.72937134024753769</v>
      </c>
      <c r="M197" s="50"/>
      <c r="N197" s="37"/>
      <c r="O197" s="37"/>
      <c r="P197" s="37"/>
    </row>
    <row r="198" spans="2:16" ht="16" thickBot="1" x14ac:dyDescent="0.25">
      <c r="B198" s="192" t="s">
        <v>115</v>
      </c>
      <c r="C198" s="151">
        <v>13510.147999999999</v>
      </c>
      <c r="D198" s="152">
        <v>607.61599999999999</v>
      </c>
      <c r="E198" s="153">
        <f t="shared" si="33"/>
        <v>4.3039110159370848E-2</v>
      </c>
      <c r="F198" s="154"/>
      <c r="G198" s="155" t="s">
        <v>116</v>
      </c>
      <c r="H198" s="151">
        <v>4304.6629999999996</v>
      </c>
      <c r="I198" s="152">
        <v>12912.447</v>
      </c>
      <c r="J198" s="156">
        <v>17780.135999999999</v>
      </c>
      <c r="K198" s="157">
        <f t="shared" si="34"/>
        <v>0.75789482150192777</v>
      </c>
      <c r="L198" s="158">
        <f t="shared" si="35"/>
        <v>0.72622880949842006</v>
      </c>
      <c r="M198" s="50"/>
      <c r="N198" s="37"/>
      <c r="O198" s="37"/>
      <c r="P198" s="37"/>
    </row>
    <row r="199" spans="2:16" ht="15" x14ac:dyDescent="0.2">
      <c r="B199" s="193" t="s">
        <v>119</v>
      </c>
      <c r="C199" s="161">
        <v>38.594999999999999</v>
      </c>
      <c r="D199" s="162">
        <v>2.8639999999999999</v>
      </c>
      <c r="E199" s="163">
        <f t="shared" si="33"/>
        <v>6.9080296196242078E-2</v>
      </c>
      <c r="F199" s="164"/>
      <c r="G199" s="165" t="s">
        <v>89</v>
      </c>
      <c r="H199" s="161">
        <v>177.84399999999999</v>
      </c>
      <c r="I199" s="162">
        <v>38.594999999999999</v>
      </c>
      <c r="J199" s="166">
        <v>219.303</v>
      </c>
      <c r="K199" s="167">
        <f t="shared" si="34"/>
        <v>0.18904894141895007</v>
      </c>
      <c r="L199" s="168">
        <f t="shared" si="35"/>
        <v>0.17598938455014296</v>
      </c>
      <c r="M199" s="50"/>
      <c r="N199" s="37"/>
      <c r="O199" s="37"/>
      <c r="P199" s="37"/>
    </row>
    <row r="200" spans="2:16" ht="15" x14ac:dyDescent="0.2">
      <c r="B200" s="193" t="s">
        <v>19</v>
      </c>
      <c r="C200" s="161">
        <v>1995.0930000000001</v>
      </c>
      <c r="D200" s="162">
        <v>106.212</v>
      </c>
      <c r="E200" s="163">
        <f t="shared" si="33"/>
        <v>5.0545732294930999E-2</v>
      </c>
      <c r="F200" s="164"/>
      <c r="G200" s="169" t="s">
        <v>19</v>
      </c>
      <c r="H200" s="161">
        <v>850.71600000000001</v>
      </c>
      <c r="I200" s="162">
        <v>1995.0930000000001</v>
      </c>
      <c r="J200" s="166">
        <v>2952.0210000000002</v>
      </c>
      <c r="K200" s="167">
        <f t="shared" si="34"/>
        <v>0.7118191232379445</v>
      </c>
      <c r="L200" s="168">
        <f t="shared" si="35"/>
        <v>0.67583970439234675</v>
      </c>
      <c r="M200" s="50"/>
      <c r="N200" s="37"/>
      <c r="O200" s="37"/>
      <c r="P200" s="37"/>
    </row>
    <row r="201" spans="2:16" ht="15" x14ac:dyDescent="0.2">
      <c r="B201" s="194" t="s">
        <v>90</v>
      </c>
      <c r="C201" s="161">
        <v>9711.7189999999991</v>
      </c>
      <c r="D201" s="162">
        <v>408.79</v>
      </c>
      <c r="E201" s="163">
        <f t="shared" si="33"/>
        <v>4.0392237188860758E-2</v>
      </c>
      <c r="F201" s="164"/>
      <c r="G201" s="170" t="s">
        <v>90</v>
      </c>
      <c r="H201" s="161">
        <v>2781.88</v>
      </c>
      <c r="I201" s="162">
        <v>9711.7189999999991</v>
      </c>
      <c r="J201" s="166">
        <v>12902.388999999999</v>
      </c>
      <c r="K201" s="167">
        <f t="shared" si="34"/>
        <v>0.78439031717304442</v>
      </c>
      <c r="L201" s="168">
        <f t="shared" si="35"/>
        <v>0.75270703743314515</v>
      </c>
      <c r="M201" s="50"/>
      <c r="N201" s="37"/>
      <c r="O201" s="37"/>
      <c r="P201" s="37"/>
    </row>
    <row r="202" spans="2:16" ht="15" x14ac:dyDescent="0.2">
      <c r="B202" s="195" t="s">
        <v>139</v>
      </c>
      <c r="C202" s="172">
        <f>C205+C206+C207</f>
        <v>10980.329</v>
      </c>
      <c r="D202" s="173">
        <f>D205+D206+D207</f>
        <v>521.15600000000006</v>
      </c>
      <c r="E202" s="174">
        <f t="shared" si="33"/>
        <v>4.531206187722716E-2</v>
      </c>
      <c r="F202" s="175"/>
      <c r="G202" s="176" t="s">
        <v>140</v>
      </c>
      <c r="H202" s="172">
        <f>H205+H206+H207</f>
        <v>3790.1419999999998</v>
      </c>
      <c r="I202" s="173">
        <f t="shared" ref="I202:J202" si="41">I205+I206+I207</f>
        <v>10556.728000000001</v>
      </c>
      <c r="J202" s="177">
        <f t="shared" si="41"/>
        <v>14834.667999999998</v>
      </c>
      <c r="K202" s="178">
        <f t="shared" si="34"/>
        <v>0.74450779754558716</v>
      </c>
      <c r="L202" s="179">
        <f t="shared" si="35"/>
        <v>0.71162549778667128</v>
      </c>
      <c r="M202" s="50"/>
      <c r="N202" s="37"/>
      <c r="O202" s="37"/>
      <c r="P202" s="37"/>
    </row>
    <row r="203" spans="2:16" ht="15" x14ac:dyDescent="0.2">
      <c r="B203" s="196" t="s">
        <v>141</v>
      </c>
      <c r="C203" s="161">
        <v>1708.57</v>
      </c>
      <c r="D203" s="162">
        <v>90.728999999999999</v>
      </c>
      <c r="E203" s="163">
        <f t="shared" si="33"/>
        <v>5.0424637594974488E-2</v>
      </c>
      <c r="F203" s="164"/>
      <c r="G203" s="180" t="s">
        <v>141</v>
      </c>
      <c r="H203" s="161">
        <v>768.928</v>
      </c>
      <c r="I203" s="162">
        <v>1708.57</v>
      </c>
      <c r="J203" s="166">
        <v>2568.2269999999999</v>
      </c>
      <c r="K203" s="167">
        <f t="shared" si="34"/>
        <v>0.70059967440572823</v>
      </c>
      <c r="L203" s="168">
        <f t="shared" si="35"/>
        <v>0.66527218972466218</v>
      </c>
      <c r="M203" s="50"/>
      <c r="N203" s="37"/>
      <c r="O203" s="37"/>
      <c r="P203" s="37"/>
    </row>
    <row r="204" spans="2:16" ht="15" x14ac:dyDescent="0.2">
      <c r="B204" s="197" t="s">
        <v>90</v>
      </c>
      <c r="C204" s="161">
        <v>7856.4340000000002</v>
      </c>
      <c r="D204" s="162">
        <v>347.92700000000002</v>
      </c>
      <c r="E204" s="163">
        <f t="shared" si="33"/>
        <v>4.2407568365165793E-2</v>
      </c>
      <c r="F204" s="164"/>
      <c r="G204" s="182" t="s">
        <v>90</v>
      </c>
      <c r="H204" s="161">
        <v>2407.4920000000002</v>
      </c>
      <c r="I204" s="162">
        <v>7856.4340000000002</v>
      </c>
      <c r="J204" s="166">
        <v>10611.852999999999</v>
      </c>
      <c r="K204" s="167">
        <f t="shared" si="34"/>
        <v>0.77313179894218287</v>
      </c>
      <c r="L204" s="168">
        <f t="shared" si="35"/>
        <v>0.74034515932325873</v>
      </c>
      <c r="M204" s="22"/>
      <c r="N204" s="37"/>
      <c r="O204" s="37"/>
      <c r="P204" s="37"/>
    </row>
    <row r="205" spans="2:16" ht="15" x14ac:dyDescent="0.2">
      <c r="B205" s="198" t="s">
        <v>0</v>
      </c>
      <c r="C205" s="161">
        <v>4186.933</v>
      </c>
      <c r="D205" s="162">
        <v>249.83699999999999</v>
      </c>
      <c r="E205" s="163">
        <f t="shared" si="33"/>
        <v>5.631055925819909E-2</v>
      </c>
      <c r="F205" s="175"/>
      <c r="G205" s="180" t="s">
        <v>34</v>
      </c>
      <c r="H205" s="161">
        <v>1779.8009999999999</v>
      </c>
      <c r="I205" s="162">
        <v>4006.2179999999998</v>
      </c>
      <c r="J205" s="166">
        <v>6023.2330000000002</v>
      </c>
      <c r="K205" s="167">
        <f t="shared" si="34"/>
        <v>0.70451068388023519</v>
      </c>
      <c r="L205" s="168">
        <f t="shared" si="35"/>
        <v>0.66512751540576298</v>
      </c>
      <c r="M205" s="50"/>
      <c r="N205" s="37"/>
      <c r="O205" s="37"/>
      <c r="P205" s="37"/>
    </row>
    <row r="206" spans="2:16" ht="15" x14ac:dyDescent="0.2">
      <c r="B206" s="198" t="s">
        <v>1</v>
      </c>
      <c r="C206" s="161">
        <v>4684.6379999999999</v>
      </c>
      <c r="D206" s="162">
        <v>195.58500000000001</v>
      </c>
      <c r="E206" s="163">
        <f t="shared" si="33"/>
        <v>4.0077062052287366E-2</v>
      </c>
      <c r="F206" s="175"/>
      <c r="G206" s="180" t="s">
        <v>35</v>
      </c>
      <c r="H206" s="161">
        <v>1377.7260000000001</v>
      </c>
      <c r="I206" s="162">
        <v>4535.8950000000004</v>
      </c>
      <c r="J206" s="166">
        <v>6100.19</v>
      </c>
      <c r="K206" s="167">
        <f t="shared" si="34"/>
        <v>0.77415031335089568</v>
      </c>
      <c r="L206" s="168">
        <f t="shared" si="35"/>
        <v>0.7435661840041049</v>
      </c>
      <c r="M206" s="50"/>
      <c r="N206" s="37"/>
      <c r="O206" s="37"/>
      <c r="P206" s="37"/>
    </row>
    <row r="207" spans="2:16" ht="15" x14ac:dyDescent="0.2">
      <c r="B207" s="198" t="s">
        <v>5</v>
      </c>
      <c r="C207" s="161">
        <v>2108.7579999999998</v>
      </c>
      <c r="D207" s="162">
        <v>75.733999999999995</v>
      </c>
      <c r="E207" s="163">
        <f t="shared" si="33"/>
        <v>3.4668929893082692E-2</v>
      </c>
      <c r="F207" s="175"/>
      <c r="G207" s="180" t="s">
        <v>36</v>
      </c>
      <c r="H207" s="161">
        <v>632.61500000000001</v>
      </c>
      <c r="I207" s="162">
        <v>2014.615</v>
      </c>
      <c r="J207" s="166">
        <v>2711.2449999999999</v>
      </c>
      <c r="K207" s="167">
        <f t="shared" si="34"/>
        <v>0.76666992470248918</v>
      </c>
      <c r="L207" s="168">
        <f t="shared" si="35"/>
        <v>0.74305900056984897</v>
      </c>
      <c r="M207" s="50"/>
      <c r="N207" s="37"/>
      <c r="O207" s="37"/>
      <c r="P207" s="37"/>
    </row>
    <row r="208" spans="2:16" ht="15" x14ac:dyDescent="0.2">
      <c r="B208" s="184" t="s">
        <v>137</v>
      </c>
      <c r="C208" s="172">
        <v>2491.223</v>
      </c>
      <c r="D208" s="173">
        <v>83.596000000000004</v>
      </c>
      <c r="E208" s="174">
        <f t="shared" si="33"/>
        <v>3.2466748148122261E-2</v>
      </c>
      <c r="F208" s="175"/>
      <c r="G208" s="171" t="s">
        <v>138</v>
      </c>
      <c r="H208" s="172">
        <v>514.52099999999996</v>
      </c>
      <c r="I208" s="173">
        <v>2355.7190000000001</v>
      </c>
      <c r="J208" s="177">
        <v>2945.4679999999998</v>
      </c>
      <c r="K208" s="237">
        <f t="shared" si="34"/>
        <v>0.82531774237574473</v>
      </c>
      <c r="L208" s="179">
        <f t="shared" si="35"/>
        <v>0.79977748867073084</v>
      </c>
      <c r="M208" s="50"/>
      <c r="N208" s="37"/>
      <c r="O208" s="37"/>
      <c r="P208" s="37"/>
    </row>
    <row r="209" spans="2:16" ht="16" thickBot="1" x14ac:dyDescent="0.25">
      <c r="B209" s="260" t="s">
        <v>90</v>
      </c>
      <c r="C209" s="239">
        <f>C201-C204</f>
        <v>1855.2849999999989</v>
      </c>
      <c r="D209" s="261">
        <f>D201-D204</f>
        <v>60.863</v>
      </c>
      <c r="E209" s="240">
        <f t="shared" ref="E209" si="42">D209/(C209+D209)</f>
        <v>3.1763204094882043E-2</v>
      </c>
      <c r="F209" s="262"/>
      <c r="G209" s="260" t="s">
        <v>90</v>
      </c>
      <c r="H209" s="239">
        <f>H201-H204</f>
        <v>374.38799999999992</v>
      </c>
      <c r="I209" s="261">
        <f t="shared" ref="I209:J209" si="43">I201-I204</f>
        <v>1855.2849999999989</v>
      </c>
      <c r="J209" s="266">
        <f t="shared" si="43"/>
        <v>2290.5360000000001</v>
      </c>
      <c r="K209" s="263">
        <f t="shared" si="34"/>
        <v>0.83655004767443086</v>
      </c>
      <c r="L209" s="241">
        <f t="shared" si="35"/>
        <v>0.80997853777456408</v>
      </c>
      <c r="M209" s="50"/>
      <c r="N209" s="37"/>
      <c r="O209" s="37"/>
      <c r="P209" s="37"/>
    </row>
    <row r="210" spans="2:16" ht="57.75" customHeight="1" x14ac:dyDescent="0.15">
      <c r="B210" s="332" t="s">
        <v>145</v>
      </c>
      <c r="C210" s="333"/>
      <c r="D210" s="333"/>
      <c r="E210" s="333"/>
      <c r="F210" s="333"/>
      <c r="G210" s="333"/>
      <c r="H210" s="333"/>
      <c r="I210" s="333"/>
      <c r="J210" s="333"/>
      <c r="K210" s="333"/>
      <c r="L210" s="333"/>
      <c r="M210" s="37"/>
      <c r="N210" s="37"/>
      <c r="O210" s="37"/>
      <c r="P210" s="37"/>
    </row>
    <row r="211" spans="2:16" ht="15" x14ac:dyDescent="0.15">
      <c r="B211" s="203" t="s">
        <v>148</v>
      </c>
      <c r="C211" s="201"/>
      <c r="D211" s="201"/>
      <c r="E211" s="201"/>
      <c r="F211" s="201"/>
      <c r="G211" s="201"/>
      <c r="H211" s="201"/>
      <c r="I211" s="201"/>
      <c r="J211" s="201"/>
      <c r="K211" s="201"/>
      <c r="L211" s="201"/>
      <c r="M211" s="37"/>
      <c r="N211" s="37"/>
      <c r="O211" s="37"/>
      <c r="P211" s="37"/>
    </row>
    <row r="212" spans="2:16" ht="15" x14ac:dyDescent="0.15">
      <c r="B212" s="203" t="s">
        <v>120</v>
      </c>
      <c r="C212" s="201"/>
      <c r="D212" s="201"/>
      <c r="E212" s="201"/>
      <c r="F212" s="201"/>
      <c r="G212" s="201"/>
      <c r="H212" s="201"/>
      <c r="I212" s="201"/>
      <c r="J212" s="201"/>
      <c r="K212" s="201"/>
      <c r="L212" s="201"/>
      <c r="M212" s="37"/>
      <c r="N212" s="37"/>
      <c r="O212" s="37"/>
      <c r="P212" s="37"/>
    </row>
    <row r="213" spans="2:16" ht="15" x14ac:dyDescent="0.15">
      <c r="B213" s="201" t="s">
        <v>121</v>
      </c>
      <c r="C213" s="201"/>
      <c r="D213" s="201"/>
      <c r="E213" s="201"/>
      <c r="F213" s="201"/>
      <c r="G213" s="201"/>
      <c r="H213" s="201"/>
      <c r="I213" s="201"/>
      <c r="J213" s="201"/>
      <c r="K213" s="201"/>
      <c r="L213" s="201"/>
      <c r="M213" s="37"/>
      <c r="N213" s="37"/>
      <c r="O213" s="37"/>
      <c r="P213" s="37"/>
    </row>
    <row r="214" spans="2:16" ht="15" x14ac:dyDescent="0.15">
      <c r="B214" s="201" t="s">
        <v>122</v>
      </c>
      <c r="C214" s="200"/>
      <c r="D214" s="200"/>
      <c r="E214" s="200"/>
      <c r="F214" s="200"/>
      <c r="G214" s="200"/>
      <c r="H214" s="200"/>
      <c r="I214" s="200"/>
      <c r="J214" s="200"/>
      <c r="K214" s="204"/>
      <c r="L214" s="200"/>
      <c r="M214" s="37"/>
      <c r="N214" s="37"/>
      <c r="O214" s="37"/>
      <c r="P214" s="37"/>
    </row>
    <row r="215" spans="2:16" x14ac:dyDescent="0.15">
      <c r="B215" s="205"/>
      <c r="C215" s="200"/>
      <c r="D215" s="200"/>
      <c r="E215" s="200"/>
      <c r="F215" s="200"/>
      <c r="G215" s="200"/>
      <c r="H215" s="200"/>
      <c r="I215" s="200"/>
      <c r="J215" s="200"/>
      <c r="K215" s="200"/>
      <c r="L215" s="200"/>
      <c r="M215" s="37"/>
      <c r="N215" s="37"/>
      <c r="O215" s="37"/>
      <c r="P215" s="37"/>
    </row>
    <row r="216" spans="2:16" x14ac:dyDescent="0.15">
      <c r="B216" s="200"/>
      <c r="C216" s="200"/>
      <c r="D216" s="200"/>
      <c r="E216" s="200"/>
      <c r="F216" s="200"/>
      <c r="G216" s="200"/>
      <c r="H216" s="200"/>
      <c r="I216" s="200"/>
      <c r="J216" s="200"/>
      <c r="K216" s="200"/>
      <c r="L216" s="200"/>
      <c r="M216" s="37"/>
      <c r="N216" s="37"/>
      <c r="O216" s="37"/>
      <c r="P216" s="37"/>
    </row>
    <row r="217" spans="2:16" x14ac:dyDescent="0.15">
      <c r="B217" s="200"/>
      <c r="C217" s="200"/>
      <c r="D217" s="200"/>
      <c r="E217" s="200"/>
      <c r="F217" s="200"/>
      <c r="G217" s="200"/>
      <c r="H217" s="200"/>
      <c r="I217" s="200"/>
      <c r="J217" s="200"/>
      <c r="K217" s="200"/>
      <c r="L217" s="200"/>
      <c r="M217" s="37"/>
      <c r="N217" s="37"/>
      <c r="O217" s="37"/>
      <c r="P217" s="37"/>
    </row>
    <row r="218" spans="2:16" x14ac:dyDescent="0.15">
      <c r="B218" s="200"/>
      <c r="C218" s="200"/>
      <c r="D218" s="200"/>
      <c r="E218" s="200"/>
      <c r="F218" s="200"/>
      <c r="G218" s="200"/>
      <c r="H218" s="200"/>
      <c r="I218" s="200"/>
      <c r="J218" s="200"/>
      <c r="K218" s="200"/>
      <c r="L218" s="200"/>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9" tint="-0.249977111117893"/>
  </sheetPr>
  <dimension ref="A1:M218"/>
  <sheetViews>
    <sheetView zoomScaleNormal="100" workbookViewId="0"/>
  </sheetViews>
  <sheetFormatPr baseColWidth="10" defaultColWidth="9.1640625" defaultRowHeight="13" x14ac:dyDescent="0.15"/>
  <cols>
    <col min="1" max="1" width="9.1640625" style="3"/>
    <col min="2" max="2" width="26.1640625" style="3" customWidth="1"/>
    <col min="3" max="3" width="10" style="3" bestFit="1" customWidth="1"/>
    <col min="4" max="5" width="12.33203125" style="3" bestFit="1" customWidth="1"/>
    <col min="6" max="6" width="0.6640625" style="20" customWidth="1"/>
    <col min="7" max="7" width="27.6640625" style="20" bestFit="1" customWidth="1"/>
    <col min="8" max="8" width="12.83203125" style="3" customWidth="1"/>
    <col min="9" max="9" width="12.6640625" style="3" bestFit="1" customWidth="1"/>
    <col min="10" max="10" width="9" style="3" customWidth="1"/>
    <col min="11" max="11" width="13.1640625" style="3" customWidth="1"/>
    <col min="12" max="12" width="12.33203125" style="3" bestFit="1" customWidth="1"/>
    <col min="13" max="16384" width="9.1640625" style="3"/>
  </cols>
  <sheetData>
    <row r="1" spans="2:12" ht="8.25" customHeight="1" thickBot="1" x14ac:dyDescent="0.2">
      <c r="B1" s="37"/>
      <c r="C1" s="37"/>
      <c r="D1" s="37"/>
      <c r="E1" s="37"/>
      <c r="F1" s="54"/>
      <c r="G1" s="54"/>
      <c r="H1" s="43"/>
      <c r="I1" s="37"/>
      <c r="J1" s="37"/>
      <c r="K1" s="37"/>
      <c r="L1" s="37"/>
    </row>
    <row r="2" spans="2:12" ht="23.25" customHeight="1" x14ac:dyDescent="0.25">
      <c r="B2" s="334" t="s">
        <v>153</v>
      </c>
      <c r="C2" s="335"/>
      <c r="D2" s="335"/>
      <c r="E2" s="335"/>
      <c r="F2" s="335"/>
      <c r="G2" s="335"/>
      <c r="H2" s="335"/>
      <c r="I2" s="335"/>
      <c r="J2" s="335"/>
      <c r="K2" s="335"/>
      <c r="L2" s="336"/>
    </row>
    <row r="3" spans="2:12" ht="23.25" customHeight="1" x14ac:dyDescent="0.25">
      <c r="B3" s="337" t="s">
        <v>85</v>
      </c>
      <c r="C3" s="338"/>
      <c r="D3" s="338"/>
      <c r="E3" s="338"/>
      <c r="F3" s="338"/>
      <c r="G3" s="338"/>
      <c r="H3" s="338"/>
      <c r="I3" s="338"/>
      <c r="J3" s="338"/>
      <c r="K3" s="338"/>
      <c r="L3" s="339"/>
    </row>
    <row r="4" spans="2:12" ht="23.25" customHeight="1" thickBot="1" x14ac:dyDescent="0.3">
      <c r="B4" s="337" t="s">
        <v>147</v>
      </c>
      <c r="C4" s="338"/>
      <c r="D4" s="338"/>
      <c r="E4" s="338"/>
      <c r="F4" s="338"/>
      <c r="G4" s="338"/>
      <c r="H4" s="338"/>
      <c r="I4" s="338"/>
      <c r="J4" s="338"/>
      <c r="K4" s="338"/>
      <c r="L4" s="339"/>
    </row>
    <row r="5" spans="2:12" ht="44.25" customHeight="1" thickBot="1" x14ac:dyDescent="0.2">
      <c r="B5" s="143"/>
      <c r="C5" s="144" t="s">
        <v>3</v>
      </c>
      <c r="D5" s="145" t="s">
        <v>4</v>
      </c>
      <c r="E5" s="146" t="s">
        <v>18</v>
      </c>
      <c r="F5" s="147"/>
      <c r="G5" s="148"/>
      <c r="H5" s="49" t="s">
        <v>31</v>
      </c>
      <c r="I5" s="49" t="s">
        <v>3</v>
      </c>
      <c r="J5" s="149" t="s">
        <v>32</v>
      </c>
      <c r="K5" s="48" t="s">
        <v>29</v>
      </c>
      <c r="L5" s="149" t="s">
        <v>30</v>
      </c>
    </row>
    <row r="6" spans="2:12" ht="15.75" customHeight="1" thickBot="1" x14ac:dyDescent="0.25">
      <c r="B6" s="246" t="s">
        <v>2</v>
      </c>
      <c r="C6" s="247">
        <v>155857.467</v>
      </c>
      <c r="D6" s="248">
        <v>6715.7809999999999</v>
      </c>
      <c r="E6" s="249">
        <f t="shared" ref="E6:E74" si="0">D6/(C6+D6)</f>
        <v>4.1309262640800537E-2</v>
      </c>
      <c r="F6" s="250"/>
      <c r="G6" s="236" t="s">
        <v>22</v>
      </c>
      <c r="H6" s="247">
        <v>47027.764999999999</v>
      </c>
      <c r="I6" s="248">
        <v>144221.1</v>
      </c>
      <c r="J6" s="251">
        <v>197318.94399999999</v>
      </c>
      <c r="K6" s="264">
        <f>(J6-H6)/J6</f>
        <v>0.76166624427100127</v>
      </c>
      <c r="L6" s="252">
        <f>I6/J6</f>
        <v>0.73090346560946529</v>
      </c>
    </row>
    <row r="7" spans="2:12" ht="15" x14ac:dyDescent="0.2">
      <c r="B7" s="253" t="s">
        <v>119</v>
      </c>
      <c r="C7" s="254">
        <v>1539.9670000000001</v>
      </c>
      <c r="D7" s="255">
        <v>272.827</v>
      </c>
      <c r="E7" s="256">
        <f t="shared" si="0"/>
        <v>0.15050082910689244</v>
      </c>
      <c r="F7" s="257"/>
      <c r="G7" s="165" t="s">
        <v>89</v>
      </c>
      <c r="H7" s="254">
        <v>7015.5879999999997</v>
      </c>
      <c r="I7" s="255">
        <v>1539.9670000000001</v>
      </c>
      <c r="J7" s="258">
        <v>8828.3819999999996</v>
      </c>
      <c r="K7" s="265">
        <f t="shared" ref="K7:K75" si="1">(J7-H7)/J7</f>
        <v>0.20533705949742545</v>
      </c>
      <c r="L7" s="259">
        <f t="shared" ref="L7:L75" si="2">I7/J7</f>
        <v>0.17443366179669165</v>
      </c>
    </row>
    <row r="8" spans="2:12" ht="15" x14ac:dyDescent="0.2">
      <c r="B8" s="160" t="s">
        <v>19</v>
      </c>
      <c r="C8" s="161">
        <v>35070.385000000002</v>
      </c>
      <c r="D8" s="162">
        <v>2477.83</v>
      </c>
      <c r="E8" s="163">
        <f t="shared" si="0"/>
        <v>6.5990620326425622E-2</v>
      </c>
      <c r="F8" s="164"/>
      <c r="G8" s="169" t="s">
        <v>19</v>
      </c>
      <c r="H8" s="161">
        <v>14360.684999999999</v>
      </c>
      <c r="I8" s="162">
        <v>35070.385000000002</v>
      </c>
      <c r="J8" s="166">
        <v>51908.9</v>
      </c>
      <c r="K8" s="245">
        <f t="shared" si="1"/>
        <v>0.72334830828624774</v>
      </c>
      <c r="L8" s="168">
        <f t="shared" si="2"/>
        <v>0.67561410471036765</v>
      </c>
    </row>
    <row r="9" spans="2:12" ht="15" x14ac:dyDescent="0.2">
      <c r="B9" s="170" t="s">
        <v>90</v>
      </c>
      <c r="C9" s="161">
        <v>100512.776</v>
      </c>
      <c r="D9" s="162">
        <v>3658.308</v>
      </c>
      <c r="E9" s="163">
        <f t="shared" si="0"/>
        <v>3.511826756069851E-2</v>
      </c>
      <c r="F9" s="164"/>
      <c r="G9" s="170" t="s">
        <v>90</v>
      </c>
      <c r="H9" s="161">
        <v>22017.778999999999</v>
      </c>
      <c r="I9" s="162">
        <v>100512.776</v>
      </c>
      <c r="J9" s="166">
        <v>126188.863</v>
      </c>
      <c r="K9" s="245">
        <f t="shared" si="1"/>
        <v>0.82551725662192554</v>
      </c>
      <c r="L9" s="168">
        <f t="shared" si="2"/>
        <v>0.79652652072790286</v>
      </c>
    </row>
    <row r="10" spans="2:12" ht="15" x14ac:dyDescent="0.2">
      <c r="B10" s="171" t="s">
        <v>139</v>
      </c>
      <c r="C10" s="172">
        <v>93853.396999999997</v>
      </c>
      <c r="D10" s="173">
        <v>5003.848</v>
      </c>
      <c r="E10" s="174">
        <f t="shared" si="0"/>
        <v>5.0616907238311165E-2</v>
      </c>
      <c r="F10" s="175"/>
      <c r="G10" s="176" t="s">
        <v>140</v>
      </c>
      <c r="H10" s="172">
        <v>37495.760000000002</v>
      </c>
      <c r="I10" s="173">
        <v>88149.992999999988</v>
      </c>
      <c r="J10" s="177">
        <v>130426.777</v>
      </c>
      <c r="K10" s="237">
        <f t="shared" si="1"/>
        <v>0.71251486188300117</v>
      </c>
      <c r="L10" s="179">
        <f t="shared" si="2"/>
        <v>0.67585809469170577</v>
      </c>
    </row>
    <row r="11" spans="2:12" ht="13.5" customHeight="1" x14ac:dyDescent="0.2">
      <c r="B11" s="180" t="s">
        <v>141</v>
      </c>
      <c r="C11" s="161">
        <v>24435.652999999998</v>
      </c>
      <c r="D11" s="162">
        <v>2136.1239999999998</v>
      </c>
      <c r="E11" s="163">
        <f t="shared" si="0"/>
        <v>8.0390709285269105E-2</v>
      </c>
      <c r="F11" s="164"/>
      <c r="G11" s="180" t="s">
        <v>141</v>
      </c>
      <c r="H11" s="161">
        <v>12666.914000000001</v>
      </c>
      <c r="I11" s="162">
        <v>24435.652999999998</v>
      </c>
      <c r="J11" s="166">
        <v>39238.690999999999</v>
      </c>
      <c r="K11" s="245">
        <f t="shared" si="1"/>
        <v>0.67718306403238582</v>
      </c>
      <c r="L11" s="168">
        <f t="shared" si="2"/>
        <v>0.62274383719885051</v>
      </c>
    </row>
    <row r="12" spans="2:12" ht="15" x14ac:dyDescent="0.2">
      <c r="B12" s="182" t="s">
        <v>90</v>
      </c>
      <c r="C12" s="161">
        <v>57441.731</v>
      </c>
      <c r="D12" s="162">
        <v>2747.663</v>
      </c>
      <c r="E12" s="163">
        <f t="shared" si="0"/>
        <v>4.5650285164858112E-2</v>
      </c>
      <c r="F12" s="164"/>
      <c r="G12" s="182" t="s">
        <v>90</v>
      </c>
      <c r="H12" s="161">
        <v>16458.977999999999</v>
      </c>
      <c r="I12" s="162">
        <v>57441.731</v>
      </c>
      <c r="J12" s="166">
        <v>76648.372000000003</v>
      </c>
      <c r="K12" s="245">
        <f t="shared" si="1"/>
        <v>0.78526643723104772</v>
      </c>
      <c r="L12" s="168">
        <f t="shared" si="2"/>
        <v>0.74941880044105824</v>
      </c>
    </row>
    <row r="13" spans="2:12" ht="15" x14ac:dyDescent="0.2">
      <c r="B13" s="183" t="s">
        <v>0</v>
      </c>
      <c r="C13" s="161">
        <v>10983.052</v>
      </c>
      <c r="D13" s="162">
        <v>1008.908</v>
      </c>
      <c r="E13" s="163">
        <f t="shared" si="0"/>
        <v>8.4132035130203911E-2</v>
      </c>
      <c r="F13" s="175"/>
      <c r="G13" s="180" t="s">
        <v>34</v>
      </c>
      <c r="H13" s="161">
        <v>8565.3670000000002</v>
      </c>
      <c r="I13" s="162">
        <v>10381.835999999999</v>
      </c>
      <c r="J13" s="166">
        <v>19928.649000000001</v>
      </c>
      <c r="K13" s="245">
        <f t="shared" si="1"/>
        <v>0.57019831098435225</v>
      </c>
      <c r="L13" s="168">
        <f t="shared" si="2"/>
        <v>0.52095031630091926</v>
      </c>
    </row>
    <row r="14" spans="2:12" ht="15" x14ac:dyDescent="0.2">
      <c r="B14" s="183" t="s">
        <v>1</v>
      </c>
      <c r="C14" s="161">
        <v>40066.974999999999</v>
      </c>
      <c r="D14" s="162">
        <v>2158.7910000000002</v>
      </c>
      <c r="E14" s="163">
        <f t="shared" si="0"/>
        <v>5.1124969526899766E-2</v>
      </c>
      <c r="F14" s="175"/>
      <c r="G14" s="180" t="s">
        <v>35</v>
      </c>
      <c r="H14" s="161">
        <v>14913.522999999999</v>
      </c>
      <c r="I14" s="162">
        <v>37578.339999999997</v>
      </c>
      <c r="J14" s="166">
        <v>54560.146999999997</v>
      </c>
      <c r="K14" s="245">
        <f t="shared" si="1"/>
        <v>0.72665903924342434</v>
      </c>
      <c r="L14" s="168">
        <f t="shared" si="2"/>
        <v>0.68875071029409063</v>
      </c>
    </row>
    <row r="15" spans="2:12" ht="15" x14ac:dyDescent="0.2">
      <c r="B15" s="183" t="s">
        <v>5</v>
      </c>
      <c r="C15" s="161">
        <v>42803.37</v>
      </c>
      <c r="D15" s="162">
        <v>1836.1489999999999</v>
      </c>
      <c r="E15" s="163">
        <f t="shared" si="0"/>
        <v>4.1132813281433429E-2</v>
      </c>
      <c r="F15" s="175"/>
      <c r="G15" s="180" t="s">
        <v>36</v>
      </c>
      <c r="H15" s="161">
        <v>14016.87</v>
      </c>
      <c r="I15" s="162">
        <v>40189.817000000003</v>
      </c>
      <c r="J15" s="166">
        <v>55937.981</v>
      </c>
      <c r="K15" s="245">
        <f t="shared" si="1"/>
        <v>0.7494212384962553</v>
      </c>
      <c r="L15" s="168">
        <f t="shared" si="2"/>
        <v>0.71847099737117792</v>
      </c>
    </row>
    <row r="16" spans="2:12" ht="15" x14ac:dyDescent="0.2">
      <c r="B16" s="184" t="s">
        <v>137</v>
      </c>
      <c r="C16" s="172">
        <v>60464.101999999999</v>
      </c>
      <c r="D16" s="173">
        <v>1439.105</v>
      </c>
      <c r="E16" s="174">
        <f t="shared" si="0"/>
        <v>2.3247664696919499E-2</v>
      </c>
      <c r="F16" s="175"/>
      <c r="G16" s="171" t="s">
        <v>138</v>
      </c>
      <c r="H16" s="172">
        <v>9532.0049999999992</v>
      </c>
      <c r="I16" s="173">
        <v>56071.107000000004</v>
      </c>
      <c r="J16" s="177">
        <v>66892.167000000001</v>
      </c>
      <c r="K16" s="237">
        <f t="shared" si="1"/>
        <v>0.85750192544965698</v>
      </c>
      <c r="L16" s="179">
        <f t="shared" si="2"/>
        <v>0.83823128349243048</v>
      </c>
    </row>
    <row r="17" spans="2:12" ht="16" thickBot="1" x14ac:dyDescent="0.25">
      <c r="B17" s="260" t="s">
        <v>90</v>
      </c>
      <c r="C17" s="239">
        <f>C9-C12</f>
        <v>43071.044999999998</v>
      </c>
      <c r="D17" s="261">
        <f>D9-D12</f>
        <v>910.64499999999998</v>
      </c>
      <c r="E17" s="240">
        <f t="shared" si="0"/>
        <v>2.070509341500975E-2</v>
      </c>
      <c r="F17" s="262"/>
      <c r="G17" s="260" t="s">
        <v>90</v>
      </c>
      <c r="H17" s="239">
        <f>H9-H12</f>
        <v>5558.8009999999995</v>
      </c>
      <c r="I17" s="261">
        <f t="shared" ref="I17:J17" si="3">I9-I12</f>
        <v>43071.044999999998</v>
      </c>
      <c r="J17" s="266">
        <f t="shared" si="3"/>
        <v>49540.490999999995</v>
      </c>
      <c r="K17" s="263">
        <f t="shared" si="1"/>
        <v>0.8877927754087056</v>
      </c>
      <c r="L17" s="241">
        <f t="shared" si="2"/>
        <v>0.86941094306069766</v>
      </c>
    </row>
    <row r="18" spans="2:12" ht="16" thickBot="1" x14ac:dyDescent="0.25">
      <c r="B18" s="242" t="s">
        <v>43</v>
      </c>
      <c r="C18" s="185">
        <v>128224.92600000001</v>
      </c>
      <c r="D18" s="186">
        <v>5549.64</v>
      </c>
      <c r="E18" s="187">
        <f t="shared" si="0"/>
        <v>4.1485015918496793E-2</v>
      </c>
      <c r="F18" s="243"/>
      <c r="G18" s="244" t="s">
        <v>44</v>
      </c>
      <c r="H18" s="185">
        <v>38454.201999999997</v>
      </c>
      <c r="I18" s="186">
        <v>118082.452</v>
      </c>
      <c r="J18" s="188">
        <v>161528.62299999999</v>
      </c>
      <c r="K18" s="189">
        <f t="shared" si="1"/>
        <v>0.76193567873106927</v>
      </c>
      <c r="L18" s="190">
        <f t="shared" si="2"/>
        <v>0.73103113124415109</v>
      </c>
    </row>
    <row r="19" spans="2:12" ht="15" x14ac:dyDescent="0.2">
      <c r="B19" s="160" t="s">
        <v>119</v>
      </c>
      <c r="C19" s="161">
        <v>1464.1859999999999</v>
      </c>
      <c r="D19" s="162">
        <v>264.13799999999998</v>
      </c>
      <c r="E19" s="163">
        <f t="shared" si="0"/>
        <v>0.15282898345449117</v>
      </c>
      <c r="F19" s="164"/>
      <c r="G19" s="165" t="s">
        <v>89</v>
      </c>
      <c r="H19" s="161">
        <v>6561.6629999999996</v>
      </c>
      <c r="I19" s="162">
        <v>1464.1859999999999</v>
      </c>
      <c r="J19" s="166">
        <v>8289.9869999999992</v>
      </c>
      <c r="K19" s="167">
        <f t="shared" si="1"/>
        <v>0.20848331849012547</v>
      </c>
      <c r="L19" s="168">
        <f t="shared" si="2"/>
        <v>0.17662102485806069</v>
      </c>
    </row>
    <row r="20" spans="2:12" ht="15" x14ac:dyDescent="0.2">
      <c r="B20" s="160" t="s">
        <v>19</v>
      </c>
      <c r="C20" s="161">
        <v>30924.468000000001</v>
      </c>
      <c r="D20" s="162">
        <v>2239.0770000000002</v>
      </c>
      <c r="E20" s="163">
        <f t="shared" si="0"/>
        <v>6.751621396325394E-2</v>
      </c>
      <c r="F20" s="164"/>
      <c r="G20" s="169" t="s">
        <v>19</v>
      </c>
      <c r="H20" s="161">
        <v>12400.575000000001</v>
      </c>
      <c r="I20" s="162">
        <v>30924.468000000001</v>
      </c>
      <c r="J20" s="166">
        <v>45564.12</v>
      </c>
      <c r="K20" s="167">
        <f t="shared" si="1"/>
        <v>0.72784342153431247</v>
      </c>
      <c r="L20" s="168">
        <f t="shared" si="2"/>
        <v>0.67870218935425508</v>
      </c>
    </row>
    <row r="21" spans="2:12" ht="15" x14ac:dyDescent="0.2">
      <c r="B21" s="170" t="s">
        <v>90</v>
      </c>
      <c r="C21" s="161">
        <v>80386.668999999994</v>
      </c>
      <c r="D21" s="162">
        <v>2861.87</v>
      </c>
      <c r="E21" s="163">
        <f t="shared" si="0"/>
        <v>3.4377420125054688E-2</v>
      </c>
      <c r="F21" s="164"/>
      <c r="G21" s="170" t="s">
        <v>90</v>
      </c>
      <c r="H21" s="161">
        <v>16648.414000000001</v>
      </c>
      <c r="I21" s="162">
        <v>80386.668999999994</v>
      </c>
      <c r="J21" s="166">
        <v>99896.952999999994</v>
      </c>
      <c r="K21" s="167">
        <f t="shared" si="1"/>
        <v>0.83334412612164455</v>
      </c>
      <c r="L21" s="168">
        <f t="shared" si="2"/>
        <v>0.80469590498921417</v>
      </c>
    </row>
    <row r="22" spans="2:12" ht="15" x14ac:dyDescent="0.2">
      <c r="B22" s="171" t="s">
        <v>139</v>
      </c>
      <c r="C22" s="172">
        <v>76741.08600000001</v>
      </c>
      <c r="D22" s="173">
        <v>4204.7330000000002</v>
      </c>
      <c r="E22" s="174">
        <f t="shared" si="0"/>
        <v>5.1945030045344273E-2</v>
      </c>
      <c r="F22" s="175"/>
      <c r="G22" s="176" t="s">
        <v>140</v>
      </c>
      <c r="H22" s="172">
        <v>31273.447</v>
      </c>
      <c r="I22" s="173">
        <v>71833.853000000003</v>
      </c>
      <c r="J22" s="177">
        <v>107131.747</v>
      </c>
      <c r="K22" s="178">
        <f t="shared" si="1"/>
        <v>0.70808422455763742</v>
      </c>
      <c r="L22" s="179">
        <f t="shared" si="2"/>
        <v>0.67051882389260398</v>
      </c>
    </row>
    <row r="23" spans="2:12" ht="15" x14ac:dyDescent="0.2">
      <c r="B23" s="180" t="s">
        <v>141</v>
      </c>
      <c r="C23" s="161">
        <v>21744.226000000002</v>
      </c>
      <c r="D23" s="162">
        <v>1955.3910000000001</v>
      </c>
      <c r="E23" s="163">
        <f t="shared" si="0"/>
        <v>8.2507282712627805E-2</v>
      </c>
      <c r="F23" s="164"/>
      <c r="G23" s="180" t="s">
        <v>141</v>
      </c>
      <c r="H23" s="161">
        <v>11193.257000000001</v>
      </c>
      <c r="I23" s="162">
        <v>21744.226000000002</v>
      </c>
      <c r="J23" s="166">
        <v>34892.873999999996</v>
      </c>
      <c r="K23" s="167">
        <f t="shared" si="1"/>
        <v>0.6792108039022523</v>
      </c>
      <c r="L23" s="168">
        <f t="shared" si="2"/>
        <v>0.6231709660832182</v>
      </c>
    </row>
    <row r="24" spans="2:12" ht="15" x14ac:dyDescent="0.2">
      <c r="B24" s="182" t="s">
        <v>90</v>
      </c>
      <c r="C24" s="161">
        <v>45203.031000000003</v>
      </c>
      <c r="D24" s="162">
        <v>2205.6129999999998</v>
      </c>
      <c r="E24" s="163">
        <f t="shared" si="0"/>
        <v>4.6523435684007325E-2</v>
      </c>
      <c r="F24" s="164"/>
      <c r="G24" s="182" t="s">
        <v>90</v>
      </c>
      <c r="H24" s="161">
        <v>12812.550999999999</v>
      </c>
      <c r="I24" s="162">
        <v>45203.031000000003</v>
      </c>
      <c r="J24" s="166">
        <v>60221.195</v>
      </c>
      <c r="K24" s="167">
        <f t="shared" si="1"/>
        <v>0.78724183404198478</v>
      </c>
      <c r="L24" s="168">
        <f t="shared" si="2"/>
        <v>0.75061663920817256</v>
      </c>
    </row>
    <row r="25" spans="2:12" ht="15" x14ac:dyDescent="0.2">
      <c r="B25" s="183" t="s">
        <v>0</v>
      </c>
      <c r="C25" s="161">
        <v>5494.1350000000002</v>
      </c>
      <c r="D25" s="162">
        <v>682.53200000000004</v>
      </c>
      <c r="E25" s="163">
        <f t="shared" si="0"/>
        <v>0.11050166699937038</v>
      </c>
      <c r="F25" s="175"/>
      <c r="G25" s="180" t="s">
        <v>34</v>
      </c>
      <c r="H25" s="161">
        <v>6100.2849999999999</v>
      </c>
      <c r="I25" s="162">
        <v>5122.9110000000001</v>
      </c>
      <c r="J25" s="166">
        <v>11890.346</v>
      </c>
      <c r="K25" s="167">
        <f t="shared" si="1"/>
        <v>0.48695479509174922</v>
      </c>
      <c r="L25" s="168">
        <f t="shared" si="2"/>
        <v>0.43084625123608683</v>
      </c>
    </row>
    <row r="26" spans="2:12" ht="15" x14ac:dyDescent="0.2">
      <c r="B26" s="183" t="s">
        <v>1</v>
      </c>
      <c r="C26" s="161">
        <v>33126.749000000003</v>
      </c>
      <c r="D26" s="162">
        <v>1871.703</v>
      </c>
      <c r="E26" s="163">
        <f t="shared" si="0"/>
        <v>5.3479593897467231E-2</v>
      </c>
      <c r="F26" s="175"/>
      <c r="G26" s="180" t="s">
        <v>35</v>
      </c>
      <c r="H26" s="161">
        <v>12769.941000000001</v>
      </c>
      <c r="I26" s="162">
        <v>30965.435000000001</v>
      </c>
      <c r="J26" s="166">
        <v>45534.612000000001</v>
      </c>
      <c r="K26" s="167">
        <f t="shared" si="1"/>
        <v>0.71955529125843876</v>
      </c>
      <c r="L26" s="168">
        <f t="shared" si="2"/>
        <v>0.6800417010251455</v>
      </c>
    </row>
    <row r="27" spans="2:12" ht="15" x14ac:dyDescent="0.2">
      <c r="B27" s="183" t="s">
        <v>5</v>
      </c>
      <c r="C27" s="161">
        <v>38120.201999999997</v>
      </c>
      <c r="D27" s="162">
        <v>1650.498</v>
      </c>
      <c r="E27" s="163">
        <f t="shared" si="0"/>
        <v>4.1500350760735924E-2</v>
      </c>
      <c r="F27" s="175"/>
      <c r="G27" s="180" t="s">
        <v>36</v>
      </c>
      <c r="H27" s="161">
        <v>12403.221</v>
      </c>
      <c r="I27" s="162">
        <v>35745.506999999998</v>
      </c>
      <c r="J27" s="166">
        <v>49706.788999999997</v>
      </c>
      <c r="K27" s="167">
        <f t="shared" si="1"/>
        <v>0.75047229463967191</v>
      </c>
      <c r="L27" s="168">
        <f t="shared" si="2"/>
        <v>0.7191272604633544</v>
      </c>
    </row>
    <row r="28" spans="2:12" ht="15" x14ac:dyDescent="0.2">
      <c r="B28" s="184" t="s">
        <v>137</v>
      </c>
      <c r="C28" s="172">
        <v>50019.654999999999</v>
      </c>
      <c r="D28" s="173">
        <v>1080.768</v>
      </c>
      <c r="E28" s="174">
        <f t="shared" si="0"/>
        <v>2.1149883632078741E-2</v>
      </c>
      <c r="F28" s="175"/>
      <c r="G28" s="171" t="s">
        <v>138</v>
      </c>
      <c r="H28" s="172">
        <v>7180.7550000000001</v>
      </c>
      <c r="I28" s="173">
        <v>46248.599000000002</v>
      </c>
      <c r="J28" s="177">
        <v>54396.875999999997</v>
      </c>
      <c r="K28" s="237">
        <f t="shared" si="1"/>
        <v>0.8679932465239365</v>
      </c>
      <c r="L28" s="179">
        <f t="shared" si="2"/>
        <v>0.85020689423414697</v>
      </c>
    </row>
    <row r="29" spans="2:12" ht="16" thickBot="1" x14ac:dyDescent="0.25">
      <c r="B29" s="260" t="s">
        <v>90</v>
      </c>
      <c r="C29" s="239">
        <f>C21-C24</f>
        <v>35183.637999999992</v>
      </c>
      <c r="D29" s="261">
        <f>D21-D24</f>
        <v>656.25700000000006</v>
      </c>
      <c r="E29" s="240">
        <f t="shared" si="0"/>
        <v>1.8310795832409674E-2</v>
      </c>
      <c r="F29" s="262"/>
      <c r="G29" s="260" t="s">
        <v>90</v>
      </c>
      <c r="H29" s="239">
        <f>H21-H24</f>
        <v>3835.8630000000012</v>
      </c>
      <c r="I29" s="261">
        <f t="shared" ref="I29:J29" si="4">I21-I24</f>
        <v>35183.637999999992</v>
      </c>
      <c r="J29" s="266">
        <f t="shared" si="4"/>
        <v>39675.757999999994</v>
      </c>
      <c r="K29" s="263">
        <f t="shared" si="1"/>
        <v>0.90331972989652765</v>
      </c>
      <c r="L29" s="241">
        <f t="shared" si="2"/>
        <v>0.88677922675100496</v>
      </c>
    </row>
    <row r="30" spans="2:12" ht="16" thickBot="1" x14ac:dyDescent="0.25">
      <c r="B30" s="150" t="s">
        <v>91</v>
      </c>
      <c r="C30" s="151">
        <v>66357.620999999999</v>
      </c>
      <c r="D30" s="152">
        <v>3189.482</v>
      </c>
      <c r="E30" s="153">
        <f t="shared" si="0"/>
        <v>4.5860745630195404E-2</v>
      </c>
      <c r="F30" s="154"/>
      <c r="G30" s="155" t="s">
        <v>92</v>
      </c>
      <c r="H30" s="151">
        <v>15253.312</v>
      </c>
      <c r="I30" s="152">
        <v>60994.476000000002</v>
      </c>
      <c r="J30" s="156">
        <v>79138.138000000006</v>
      </c>
      <c r="K30" s="157">
        <f t="shared" si="1"/>
        <v>0.80725712803604255</v>
      </c>
      <c r="L30" s="158">
        <f t="shared" si="2"/>
        <v>0.77073428237596386</v>
      </c>
    </row>
    <row r="31" spans="2:12" ht="15" x14ac:dyDescent="0.2">
      <c r="B31" s="160" t="s">
        <v>119</v>
      </c>
      <c r="C31" s="161">
        <v>708.54</v>
      </c>
      <c r="D31" s="162">
        <v>143.82499999999999</v>
      </c>
      <c r="E31" s="163">
        <f t="shared" si="0"/>
        <v>0.16873639813929478</v>
      </c>
      <c r="F31" s="164"/>
      <c r="G31" s="165" t="s">
        <v>89</v>
      </c>
      <c r="H31" s="161">
        <v>3367.2570000000001</v>
      </c>
      <c r="I31" s="162">
        <v>708.54</v>
      </c>
      <c r="J31" s="166">
        <v>4219.6220000000003</v>
      </c>
      <c r="K31" s="167">
        <f t="shared" si="1"/>
        <v>0.20200032135579921</v>
      </c>
      <c r="L31" s="168">
        <f t="shared" si="2"/>
        <v>0.16791551470724153</v>
      </c>
    </row>
    <row r="32" spans="2:12" ht="15" x14ac:dyDescent="0.2">
      <c r="B32" s="160" t="s">
        <v>19</v>
      </c>
      <c r="C32" s="161">
        <v>15719.691000000001</v>
      </c>
      <c r="D32" s="162">
        <v>1319.6489999999999</v>
      </c>
      <c r="E32" s="163">
        <f t="shared" si="0"/>
        <v>7.744718985594512E-2</v>
      </c>
      <c r="F32" s="164"/>
      <c r="G32" s="169" t="s">
        <v>19</v>
      </c>
      <c r="H32" s="161">
        <v>5626.8980000000001</v>
      </c>
      <c r="I32" s="162">
        <v>15719.691000000001</v>
      </c>
      <c r="J32" s="166">
        <v>22666.238000000001</v>
      </c>
      <c r="K32" s="167">
        <f t="shared" si="1"/>
        <v>0.75174980515072676</v>
      </c>
      <c r="L32" s="168">
        <f t="shared" si="2"/>
        <v>0.69352889526704875</v>
      </c>
    </row>
    <row r="33" spans="2:12" ht="15" x14ac:dyDescent="0.2">
      <c r="B33" s="170" t="s">
        <v>90</v>
      </c>
      <c r="C33" s="161">
        <v>41816.821000000004</v>
      </c>
      <c r="D33" s="162">
        <v>1614.5139999999999</v>
      </c>
      <c r="E33" s="163">
        <f t="shared" si="0"/>
        <v>3.7173943651513351E-2</v>
      </c>
      <c r="F33" s="164"/>
      <c r="G33" s="170" t="s">
        <v>90</v>
      </c>
      <c r="H33" s="161">
        <v>5567.1930000000002</v>
      </c>
      <c r="I33" s="162">
        <v>41816.821000000004</v>
      </c>
      <c r="J33" s="166">
        <v>48998.527999999998</v>
      </c>
      <c r="K33" s="167">
        <f t="shared" si="1"/>
        <v>0.88638040310108912</v>
      </c>
      <c r="L33" s="168">
        <f t="shared" si="2"/>
        <v>0.85343014794240357</v>
      </c>
    </row>
    <row r="34" spans="2:12" ht="15" x14ac:dyDescent="0.2">
      <c r="B34" s="171" t="s">
        <v>139</v>
      </c>
      <c r="C34" s="172">
        <v>41497.072999999997</v>
      </c>
      <c r="D34" s="173">
        <v>2465.5990000000002</v>
      </c>
      <c r="E34" s="174">
        <f t="shared" si="0"/>
        <v>5.6083920467800509E-2</v>
      </c>
      <c r="F34" s="175"/>
      <c r="G34" s="176" t="s">
        <v>140</v>
      </c>
      <c r="H34" s="172">
        <v>12997.699000000001</v>
      </c>
      <c r="I34" s="173">
        <v>39057.404000000002</v>
      </c>
      <c r="J34" s="177">
        <v>54432.061999999998</v>
      </c>
      <c r="K34" s="178">
        <f t="shared" si="1"/>
        <v>0.76121244497406693</v>
      </c>
      <c r="L34" s="179">
        <f t="shared" si="2"/>
        <v>0.71754408275034676</v>
      </c>
    </row>
    <row r="35" spans="2:12" ht="15" x14ac:dyDescent="0.2">
      <c r="B35" s="180" t="s">
        <v>141</v>
      </c>
      <c r="C35" s="161">
        <v>11579.534</v>
      </c>
      <c r="D35" s="162">
        <v>1151.347</v>
      </c>
      <c r="E35" s="163">
        <f t="shared" si="0"/>
        <v>9.0437338939858128E-2</v>
      </c>
      <c r="F35" s="164"/>
      <c r="G35" s="180" t="s">
        <v>141</v>
      </c>
      <c r="H35" s="161">
        <v>5182.4639999999999</v>
      </c>
      <c r="I35" s="162">
        <v>11579.534</v>
      </c>
      <c r="J35" s="166">
        <v>17913.345000000001</v>
      </c>
      <c r="K35" s="167">
        <f t="shared" si="1"/>
        <v>0.71069255909490947</v>
      </c>
      <c r="L35" s="168">
        <f t="shared" si="2"/>
        <v>0.64641941524600788</v>
      </c>
    </row>
    <row r="36" spans="2:12" ht="15" x14ac:dyDescent="0.2">
      <c r="B36" s="182" t="s">
        <v>90</v>
      </c>
      <c r="C36" s="161">
        <v>25306.386999999999</v>
      </c>
      <c r="D36" s="162">
        <v>1288.72</v>
      </c>
      <c r="E36" s="163">
        <f t="shared" si="0"/>
        <v>4.8457033844609088E-2</v>
      </c>
      <c r="F36" s="164"/>
      <c r="G36" s="182" t="s">
        <v>90</v>
      </c>
      <c r="H36" s="161">
        <v>4627.0659999999998</v>
      </c>
      <c r="I36" s="162">
        <v>25306.386999999999</v>
      </c>
      <c r="J36" s="166">
        <v>31222.172999999999</v>
      </c>
      <c r="K36" s="167">
        <f t="shared" si="1"/>
        <v>0.85180192294751556</v>
      </c>
      <c r="L36" s="168">
        <f t="shared" si="2"/>
        <v>0.8105261283383447</v>
      </c>
    </row>
    <row r="37" spans="2:12" ht="15" x14ac:dyDescent="0.2">
      <c r="B37" s="183" t="s">
        <v>0</v>
      </c>
      <c r="C37" s="161">
        <v>3330.8049999999998</v>
      </c>
      <c r="D37" s="162">
        <v>439.73700000000002</v>
      </c>
      <c r="E37" s="163">
        <f t="shared" si="0"/>
        <v>0.11662434737499278</v>
      </c>
      <c r="F37" s="175"/>
      <c r="G37" s="180" t="s">
        <v>34</v>
      </c>
      <c r="H37" s="161">
        <v>2966.886</v>
      </c>
      <c r="I37" s="162">
        <v>3124.3310000000001</v>
      </c>
      <c r="J37" s="166">
        <v>6521.366</v>
      </c>
      <c r="K37" s="167">
        <f t="shared" si="1"/>
        <v>0.54505145087700957</v>
      </c>
      <c r="L37" s="168">
        <f t="shared" si="2"/>
        <v>0.47909149708818677</v>
      </c>
    </row>
    <row r="38" spans="2:12" ht="15" x14ac:dyDescent="0.2">
      <c r="B38" s="183" t="s">
        <v>1</v>
      </c>
      <c r="C38" s="161">
        <v>19197.342000000001</v>
      </c>
      <c r="D38" s="162">
        <v>1168.7339999999999</v>
      </c>
      <c r="E38" s="163">
        <f t="shared" si="0"/>
        <v>5.7386312414821582E-2</v>
      </c>
      <c r="F38" s="175"/>
      <c r="G38" s="180" t="s">
        <v>35</v>
      </c>
      <c r="H38" s="161">
        <v>5342.3630000000003</v>
      </c>
      <c r="I38" s="162">
        <v>18157.965</v>
      </c>
      <c r="J38" s="166">
        <v>24632.827000000001</v>
      </c>
      <c r="K38" s="167">
        <f t="shared" si="1"/>
        <v>0.78312018348523293</v>
      </c>
      <c r="L38" s="168">
        <f t="shared" si="2"/>
        <v>0.73714498948902618</v>
      </c>
    </row>
    <row r="39" spans="2:12" ht="15" x14ac:dyDescent="0.2">
      <c r="B39" s="183" t="s">
        <v>5</v>
      </c>
      <c r="C39" s="161">
        <v>18968.925999999999</v>
      </c>
      <c r="D39" s="162">
        <v>857.12800000000004</v>
      </c>
      <c r="E39" s="163">
        <f t="shared" si="0"/>
        <v>4.3232405197726184E-2</v>
      </c>
      <c r="F39" s="175"/>
      <c r="G39" s="180" t="s">
        <v>36</v>
      </c>
      <c r="H39" s="161">
        <v>4688.45</v>
      </c>
      <c r="I39" s="162">
        <v>17775.108</v>
      </c>
      <c r="J39" s="166">
        <v>23277.868999999999</v>
      </c>
      <c r="K39" s="167">
        <f t="shared" si="1"/>
        <v>0.79858766281398008</v>
      </c>
      <c r="L39" s="168">
        <f t="shared" si="2"/>
        <v>0.76360546577523913</v>
      </c>
    </row>
    <row r="40" spans="2:12" ht="15" x14ac:dyDescent="0.2">
      <c r="B40" s="184" t="s">
        <v>137</v>
      </c>
      <c r="C40" s="172">
        <v>24152.008999999998</v>
      </c>
      <c r="D40" s="173">
        <v>580.05799999999999</v>
      </c>
      <c r="E40" s="174">
        <f t="shared" si="0"/>
        <v>2.3453680600169814E-2</v>
      </c>
      <c r="F40" s="175"/>
      <c r="G40" s="171" t="s">
        <v>138</v>
      </c>
      <c r="H40" s="172">
        <v>2255.6129999999998</v>
      </c>
      <c r="I40" s="173">
        <v>21937.072</v>
      </c>
      <c r="J40" s="177">
        <v>24706.076000000001</v>
      </c>
      <c r="K40" s="237">
        <f t="shared" si="1"/>
        <v>0.90870209417310943</v>
      </c>
      <c r="L40" s="179">
        <f t="shared" si="2"/>
        <v>0.88792214514356704</v>
      </c>
    </row>
    <row r="41" spans="2:12" ht="16" thickBot="1" x14ac:dyDescent="0.25">
      <c r="B41" s="260" t="s">
        <v>90</v>
      </c>
      <c r="C41" s="239">
        <f>C33-C36</f>
        <v>16510.434000000005</v>
      </c>
      <c r="D41" s="261">
        <f>D33-D36</f>
        <v>325.79399999999987</v>
      </c>
      <c r="E41" s="240">
        <f t="shared" si="0"/>
        <v>1.935077144357987E-2</v>
      </c>
      <c r="F41" s="262"/>
      <c r="G41" s="260" t="s">
        <v>90</v>
      </c>
      <c r="H41" s="239">
        <f>H33-H36</f>
        <v>940.12700000000041</v>
      </c>
      <c r="I41" s="261">
        <f t="shared" ref="I41:J41" si="5">I33-I36</f>
        <v>16510.434000000005</v>
      </c>
      <c r="J41" s="266">
        <f t="shared" si="5"/>
        <v>17776.355</v>
      </c>
      <c r="K41" s="263">
        <f t="shared" si="1"/>
        <v>0.94711362368719565</v>
      </c>
      <c r="L41" s="241">
        <f t="shared" si="2"/>
        <v>0.92878624442412439</v>
      </c>
    </row>
    <row r="42" spans="2:12" ht="16" thickBot="1" x14ac:dyDescent="0.25">
      <c r="B42" s="150" t="s">
        <v>93</v>
      </c>
      <c r="C42" s="151">
        <v>61867.305999999997</v>
      </c>
      <c r="D42" s="152">
        <v>2360.1590000000001</v>
      </c>
      <c r="E42" s="153">
        <f t="shared" si="0"/>
        <v>3.6746880793131105E-2</v>
      </c>
      <c r="F42" s="154"/>
      <c r="G42" s="155" t="s">
        <v>94</v>
      </c>
      <c r="H42" s="151">
        <v>23200.888999999999</v>
      </c>
      <c r="I42" s="152">
        <v>57087.976000000002</v>
      </c>
      <c r="J42" s="156">
        <v>82390.482999999993</v>
      </c>
      <c r="K42" s="157">
        <f t="shared" si="1"/>
        <v>0.71840328937020559</v>
      </c>
      <c r="L42" s="158">
        <f t="shared" si="2"/>
        <v>0.69289527044039789</v>
      </c>
    </row>
    <row r="43" spans="2:12" ht="15" x14ac:dyDescent="0.2">
      <c r="B43" s="160" t="s">
        <v>119</v>
      </c>
      <c r="C43" s="161">
        <v>755.64599999999996</v>
      </c>
      <c r="D43" s="162">
        <v>120.31399999999999</v>
      </c>
      <c r="E43" s="163">
        <f t="shared" si="0"/>
        <v>0.13735102059454771</v>
      </c>
      <c r="F43" s="164"/>
      <c r="G43" s="165" t="s">
        <v>89</v>
      </c>
      <c r="H43" s="161">
        <v>3194.4050000000002</v>
      </c>
      <c r="I43" s="162">
        <v>755.64599999999996</v>
      </c>
      <c r="J43" s="166">
        <v>4070.3649999999998</v>
      </c>
      <c r="K43" s="167">
        <f t="shared" si="1"/>
        <v>0.21520428757617552</v>
      </c>
      <c r="L43" s="168">
        <f t="shared" si="2"/>
        <v>0.18564575904126535</v>
      </c>
    </row>
    <row r="44" spans="2:12" ht="15" x14ac:dyDescent="0.2">
      <c r="B44" s="160" t="s">
        <v>19</v>
      </c>
      <c r="C44" s="161">
        <v>15204.777</v>
      </c>
      <c r="D44" s="162">
        <v>919.42700000000002</v>
      </c>
      <c r="E44" s="163">
        <f t="shared" si="0"/>
        <v>5.7021543513093735E-2</v>
      </c>
      <c r="F44" s="164"/>
      <c r="G44" s="169" t="s">
        <v>19</v>
      </c>
      <c r="H44" s="161">
        <v>6773.6769999999997</v>
      </c>
      <c r="I44" s="162">
        <v>15204.777</v>
      </c>
      <c r="J44" s="166">
        <v>22897.881000000001</v>
      </c>
      <c r="K44" s="167">
        <f t="shared" si="1"/>
        <v>0.70417887139862423</v>
      </c>
      <c r="L44" s="168">
        <f t="shared" si="2"/>
        <v>0.6640255052421663</v>
      </c>
    </row>
    <row r="45" spans="2:12" ht="15" x14ac:dyDescent="0.2">
      <c r="B45" s="170" t="s">
        <v>90</v>
      </c>
      <c r="C45" s="161">
        <v>38569.847999999998</v>
      </c>
      <c r="D45" s="162">
        <v>1247.356</v>
      </c>
      <c r="E45" s="163">
        <f t="shared" si="0"/>
        <v>3.1327061538524908E-2</v>
      </c>
      <c r="F45" s="164"/>
      <c r="G45" s="170" t="s">
        <v>90</v>
      </c>
      <c r="H45" s="161">
        <v>11081.221</v>
      </c>
      <c r="I45" s="162">
        <v>38569.847999999998</v>
      </c>
      <c r="J45" s="166">
        <v>50898.425000000003</v>
      </c>
      <c r="K45" s="167">
        <f t="shared" si="1"/>
        <v>0.78228754622564456</v>
      </c>
      <c r="L45" s="168">
        <f t="shared" si="2"/>
        <v>0.75778077612421202</v>
      </c>
    </row>
    <row r="46" spans="2:12" ht="15" x14ac:dyDescent="0.2">
      <c r="B46" s="171" t="s">
        <v>139</v>
      </c>
      <c r="C46" s="172">
        <v>35244.014000000003</v>
      </c>
      <c r="D46" s="173">
        <v>1739.135</v>
      </c>
      <c r="E46" s="174">
        <f t="shared" si="0"/>
        <v>4.7025065388563853E-2</v>
      </c>
      <c r="F46" s="175"/>
      <c r="G46" s="176" t="s">
        <v>140</v>
      </c>
      <c r="H46" s="172">
        <v>18275.746999999999</v>
      </c>
      <c r="I46" s="173">
        <v>32776.449000000001</v>
      </c>
      <c r="J46" s="177">
        <v>52699.682999999997</v>
      </c>
      <c r="K46" s="178">
        <f t="shared" si="1"/>
        <v>0.65320954587146196</v>
      </c>
      <c r="L46" s="179">
        <f t="shared" si="2"/>
        <v>0.62194774492286797</v>
      </c>
    </row>
    <row r="47" spans="2:12" ht="15" x14ac:dyDescent="0.2">
      <c r="B47" s="180" t="s">
        <v>141</v>
      </c>
      <c r="C47" s="161">
        <v>10164.691999999999</v>
      </c>
      <c r="D47" s="162">
        <v>804.04300000000001</v>
      </c>
      <c r="E47" s="163">
        <f t="shared" si="0"/>
        <v>7.330316577071104E-2</v>
      </c>
      <c r="F47" s="164"/>
      <c r="G47" s="180" t="s">
        <v>141</v>
      </c>
      <c r="H47" s="161">
        <v>6010.7929999999997</v>
      </c>
      <c r="I47" s="162">
        <v>10164.691999999999</v>
      </c>
      <c r="J47" s="166">
        <v>16979.527999999998</v>
      </c>
      <c r="K47" s="167">
        <f t="shared" si="1"/>
        <v>0.6459976390392006</v>
      </c>
      <c r="L47" s="168">
        <f t="shared" si="2"/>
        <v>0.59864396701722211</v>
      </c>
    </row>
    <row r="48" spans="2:12" ht="15" x14ac:dyDescent="0.2">
      <c r="B48" s="182" t="s">
        <v>90</v>
      </c>
      <c r="C48" s="161">
        <v>19896.644</v>
      </c>
      <c r="D48" s="162">
        <v>916.89300000000003</v>
      </c>
      <c r="E48" s="163">
        <f t="shared" si="0"/>
        <v>4.4052723955567953E-2</v>
      </c>
      <c r="F48" s="164"/>
      <c r="G48" s="182" t="s">
        <v>90</v>
      </c>
      <c r="H48" s="161">
        <v>8185.4840000000004</v>
      </c>
      <c r="I48" s="162">
        <v>19896.644</v>
      </c>
      <c r="J48" s="166">
        <v>28999.021000000001</v>
      </c>
      <c r="K48" s="167">
        <f t="shared" si="1"/>
        <v>0.71773240206971123</v>
      </c>
      <c r="L48" s="168">
        <f t="shared" si="2"/>
        <v>0.68611433468736749</v>
      </c>
    </row>
    <row r="49" spans="2:12" ht="15" x14ac:dyDescent="0.2">
      <c r="B49" s="183" t="s">
        <v>0</v>
      </c>
      <c r="C49" s="161">
        <v>2163.33</v>
      </c>
      <c r="D49" s="162">
        <v>242.79599999999999</v>
      </c>
      <c r="E49" s="163">
        <f t="shared" si="0"/>
        <v>0.10090743377528859</v>
      </c>
      <c r="F49" s="175"/>
      <c r="G49" s="180" t="s">
        <v>34</v>
      </c>
      <c r="H49" s="161">
        <v>3133.4</v>
      </c>
      <c r="I49" s="162">
        <v>1998.58</v>
      </c>
      <c r="J49" s="166">
        <v>5368.98</v>
      </c>
      <c r="K49" s="167">
        <f t="shared" si="1"/>
        <v>0.41638821526621439</v>
      </c>
      <c r="L49" s="168">
        <f t="shared" si="2"/>
        <v>0.37224575245204866</v>
      </c>
    </row>
    <row r="50" spans="2:12" ht="15" x14ac:dyDescent="0.2">
      <c r="B50" s="183" t="s">
        <v>1</v>
      </c>
      <c r="C50" s="161">
        <v>13929.406999999999</v>
      </c>
      <c r="D50" s="162">
        <v>702.96900000000005</v>
      </c>
      <c r="E50" s="163">
        <f t="shared" si="0"/>
        <v>4.804202680412259E-2</v>
      </c>
      <c r="F50" s="175"/>
      <c r="G50" s="180" t="s">
        <v>35</v>
      </c>
      <c r="H50" s="161">
        <v>7427.5770000000002</v>
      </c>
      <c r="I50" s="162">
        <v>12807.47</v>
      </c>
      <c r="J50" s="166">
        <v>20901.784</v>
      </c>
      <c r="K50" s="167">
        <f t="shared" si="1"/>
        <v>0.64464387346075336</v>
      </c>
      <c r="L50" s="168">
        <f t="shared" si="2"/>
        <v>0.61274530441994801</v>
      </c>
    </row>
    <row r="51" spans="2:12" ht="15" x14ac:dyDescent="0.2">
      <c r="B51" s="183" t="s">
        <v>5</v>
      </c>
      <c r="C51" s="161">
        <v>19151.276999999998</v>
      </c>
      <c r="D51" s="162">
        <v>793.37</v>
      </c>
      <c r="E51" s="163">
        <f t="shared" si="0"/>
        <v>3.9778593223535122E-2</v>
      </c>
      <c r="F51" s="175"/>
      <c r="G51" s="180" t="s">
        <v>36</v>
      </c>
      <c r="H51" s="161">
        <v>7714.77</v>
      </c>
      <c r="I51" s="162">
        <v>17970.399000000001</v>
      </c>
      <c r="J51" s="166">
        <v>26428.919000000002</v>
      </c>
      <c r="K51" s="167">
        <f t="shared" si="1"/>
        <v>0.70809362274711274</v>
      </c>
      <c r="L51" s="168">
        <f t="shared" si="2"/>
        <v>0.67995210095426151</v>
      </c>
    </row>
    <row r="52" spans="2:12" ht="15" x14ac:dyDescent="0.2">
      <c r="B52" s="184" t="s">
        <v>137</v>
      </c>
      <c r="C52" s="172">
        <v>25867.646000000001</v>
      </c>
      <c r="D52" s="173">
        <v>500.71</v>
      </c>
      <c r="E52" s="174">
        <f t="shared" si="0"/>
        <v>1.8989048843242255E-2</v>
      </c>
      <c r="F52" s="175"/>
      <c r="G52" s="171" t="s">
        <v>138</v>
      </c>
      <c r="H52" s="172">
        <v>4925.1419999999998</v>
      </c>
      <c r="I52" s="173">
        <v>24311.526999999998</v>
      </c>
      <c r="J52" s="177">
        <v>29690.799999999999</v>
      </c>
      <c r="K52" s="237">
        <f t="shared" si="1"/>
        <v>0.83411891899174151</v>
      </c>
      <c r="L52" s="179">
        <f t="shared" si="2"/>
        <v>0.8188235749794549</v>
      </c>
    </row>
    <row r="53" spans="2:12" ht="16" thickBot="1" x14ac:dyDescent="0.25">
      <c r="B53" s="260" t="s">
        <v>90</v>
      </c>
      <c r="C53" s="239">
        <f>C45-C48</f>
        <v>18673.203999999998</v>
      </c>
      <c r="D53" s="261">
        <f>D45-D48</f>
        <v>330.46299999999997</v>
      </c>
      <c r="E53" s="240">
        <f t="shared" si="0"/>
        <v>1.738943331305479E-2</v>
      </c>
      <c r="F53" s="262"/>
      <c r="G53" s="260" t="s">
        <v>90</v>
      </c>
      <c r="H53" s="239">
        <f>H45-H48</f>
        <v>2895.7369999999992</v>
      </c>
      <c r="I53" s="261">
        <f t="shared" ref="I53:J53" si="6">I45-I48</f>
        <v>18673.203999999998</v>
      </c>
      <c r="J53" s="266">
        <f t="shared" si="6"/>
        <v>21899.404000000002</v>
      </c>
      <c r="K53" s="263">
        <f t="shared" si="1"/>
        <v>0.8677709676482519</v>
      </c>
      <c r="L53" s="241">
        <f t="shared" si="2"/>
        <v>0.85268092227532755</v>
      </c>
    </row>
    <row r="54" spans="2:12" ht="16" thickBot="1" x14ac:dyDescent="0.25">
      <c r="B54" s="150" t="s">
        <v>95</v>
      </c>
      <c r="C54" s="151">
        <v>92378.494999999995</v>
      </c>
      <c r="D54" s="152">
        <v>3134.4549999999999</v>
      </c>
      <c r="E54" s="153">
        <f t="shared" si="0"/>
        <v>3.2817068261424234E-2</v>
      </c>
      <c r="F54" s="154"/>
      <c r="G54" s="155" t="s">
        <v>96</v>
      </c>
      <c r="H54" s="151">
        <v>25161.67</v>
      </c>
      <c r="I54" s="152">
        <v>84005.237999999998</v>
      </c>
      <c r="J54" s="156">
        <v>111927.143</v>
      </c>
      <c r="K54" s="157">
        <f t="shared" si="1"/>
        <v>0.77519599513051096</v>
      </c>
      <c r="L54" s="158">
        <f t="shared" si="2"/>
        <v>0.75053499757427022</v>
      </c>
    </row>
    <row r="55" spans="2:12" ht="15" x14ac:dyDescent="0.2">
      <c r="B55" s="160" t="s">
        <v>119</v>
      </c>
      <c r="C55" s="161">
        <v>989.07299999999998</v>
      </c>
      <c r="D55" s="162">
        <v>134.84899999999999</v>
      </c>
      <c r="E55" s="163">
        <f t="shared" si="0"/>
        <v>0.11998074599482882</v>
      </c>
      <c r="F55" s="164"/>
      <c r="G55" s="165" t="s">
        <v>89</v>
      </c>
      <c r="H55" s="161">
        <v>3397.2370000000001</v>
      </c>
      <c r="I55" s="162">
        <v>989.07299999999998</v>
      </c>
      <c r="J55" s="166">
        <v>4521.1589999999997</v>
      </c>
      <c r="K55" s="167">
        <f t="shared" si="1"/>
        <v>0.24859156689689516</v>
      </c>
      <c r="L55" s="168">
        <f t="shared" si="2"/>
        <v>0.21876536525258236</v>
      </c>
    </row>
    <row r="56" spans="2:12" ht="15" x14ac:dyDescent="0.2">
      <c r="B56" s="160" t="s">
        <v>19</v>
      </c>
      <c r="C56" s="161">
        <v>19092.02</v>
      </c>
      <c r="D56" s="162">
        <v>999.06500000000005</v>
      </c>
      <c r="E56" s="163">
        <f t="shared" si="0"/>
        <v>4.9726781803969278E-2</v>
      </c>
      <c r="F56" s="164"/>
      <c r="G56" s="169" t="s">
        <v>19</v>
      </c>
      <c r="H56" s="161">
        <v>6906.3119999999999</v>
      </c>
      <c r="I56" s="162">
        <v>19092.02</v>
      </c>
      <c r="J56" s="166">
        <v>26997.397000000001</v>
      </c>
      <c r="K56" s="167">
        <f t="shared" si="1"/>
        <v>0.74418600430256288</v>
      </c>
      <c r="L56" s="168">
        <f t="shared" si="2"/>
        <v>0.70718002924504164</v>
      </c>
    </row>
    <row r="57" spans="2:12" ht="15" x14ac:dyDescent="0.2">
      <c r="B57" s="170" t="s">
        <v>90</v>
      </c>
      <c r="C57" s="161">
        <v>56379.565999999999</v>
      </c>
      <c r="D57" s="162">
        <v>1616.075</v>
      </c>
      <c r="E57" s="163">
        <f t="shared" si="0"/>
        <v>2.7865456302138297E-2</v>
      </c>
      <c r="F57" s="164"/>
      <c r="G57" s="170" t="s">
        <v>90</v>
      </c>
      <c r="H57" s="161">
        <v>10682.87</v>
      </c>
      <c r="I57" s="162">
        <v>56379.565999999999</v>
      </c>
      <c r="J57" s="166">
        <v>68678.510999999999</v>
      </c>
      <c r="K57" s="167">
        <f t="shared" si="1"/>
        <v>0.84445105398397469</v>
      </c>
      <c r="L57" s="168">
        <f t="shared" si="2"/>
        <v>0.82092004003988961</v>
      </c>
    </row>
    <row r="58" spans="2:12" ht="15" x14ac:dyDescent="0.2">
      <c r="B58" s="171" t="s">
        <v>139</v>
      </c>
      <c r="C58" s="172">
        <v>51822.925999999999</v>
      </c>
      <c r="D58" s="173">
        <v>2207.0509999999999</v>
      </c>
      <c r="E58" s="174">
        <f t="shared" si="0"/>
        <v>4.0848638525239421E-2</v>
      </c>
      <c r="F58" s="175"/>
      <c r="G58" s="176" t="s">
        <v>140</v>
      </c>
      <c r="H58" s="172">
        <v>19649.402000000002</v>
      </c>
      <c r="I58" s="173">
        <v>47796.747000000003</v>
      </c>
      <c r="J58" s="177">
        <v>69507.089000000007</v>
      </c>
      <c r="K58" s="178">
        <f t="shared" si="1"/>
        <v>0.71730362639701395</v>
      </c>
      <c r="L58" s="179">
        <f t="shared" si="2"/>
        <v>0.68765283782780773</v>
      </c>
    </row>
    <row r="59" spans="2:12" ht="15" x14ac:dyDescent="0.2">
      <c r="B59" s="180" t="s">
        <v>141</v>
      </c>
      <c r="C59" s="161">
        <v>12416.865</v>
      </c>
      <c r="D59" s="162">
        <v>828.44</v>
      </c>
      <c r="E59" s="163">
        <f t="shared" si="0"/>
        <v>6.254593608829695E-2</v>
      </c>
      <c r="F59" s="164"/>
      <c r="G59" s="180" t="s">
        <v>141</v>
      </c>
      <c r="H59" s="161">
        <v>6113.4150000000009</v>
      </c>
      <c r="I59" s="162">
        <v>12416.865</v>
      </c>
      <c r="J59" s="166">
        <v>19358.72</v>
      </c>
      <c r="K59" s="167">
        <f t="shared" si="1"/>
        <v>0.68420355271422906</v>
      </c>
      <c r="L59" s="168">
        <f t="shared" si="2"/>
        <v>0.64140940103477906</v>
      </c>
    </row>
    <row r="60" spans="2:12" ht="15" x14ac:dyDescent="0.2">
      <c r="B60" s="182" t="s">
        <v>90</v>
      </c>
      <c r="C60" s="161">
        <v>29287.647000000001</v>
      </c>
      <c r="D60" s="162">
        <v>1148.828</v>
      </c>
      <c r="E60" s="163">
        <f t="shared" si="0"/>
        <v>3.7745106816738795E-2</v>
      </c>
      <c r="F60" s="164"/>
      <c r="G60" s="182" t="s">
        <v>90</v>
      </c>
      <c r="H60" s="161">
        <v>7854.5439999999999</v>
      </c>
      <c r="I60" s="162">
        <v>29287.647000000001</v>
      </c>
      <c r="J60" s="166">
        <v>38291.019</v>
      </c>
      <c r="K60" s="167">
        <f t="shared" si="1"/>
        <v>0.79487242165062255</v>
      </c>
      <c r="L60" s="168">
        <f t="shared" si="2"/>
        <v>0.76486987718973998</v>
      </c>
    </row>
    <row r="61" spans="2:12" ht="15" x14ac:dyDescent="0.2">
      <c r="B61" s="183" t="s">
        <v>0</v>
      </c>
      <c r="C61" s="161">
        <v>3107.2719999999999</v>
      </c>
      <c r="D61" s="162">
        <v>317.80500000000001</v>
      </c>
      <c r="E61" s="163">
        <f t="shared" si="0"/>
        <v>9.278769499196661E-2</v>
      </c>
      <c r="F61" s="175"/>
      <c r="G61" s="180" t="s">
        <v>34</v>
      </c>
      <c r="H61" s="161">
        <v>3358.4229999999998</v>
      </c>
      <c r="I61" s="162">
        <v>2852.1370000000002</v>
      </c>
      <c r="J61" s="166">
        <v>6517.51</v>
      </c>
      <c r="K61" s="167">
        <f t="shared" si="1"/>
        <v>0.48470765675848604</v>
      </c>
      <c r="L61" s="168">
        <f t="shared" si="2"/>
        <v>0.43761144977146182</v>
      </c>
    </row>
    <row r="62" spans="2:12" ht="15" x14ac:dyDescent="0.2">
      <c r="B62" s="183" t="s">
        <v>1</v>
      </c>
      <c r="C62" s="161">
        <v>22475.966</v>
      </c>
      <c r="D62" s="162">
        <v>976.00900000000001</v>
      </c>
      <c r="E62" s="163">
        <f t="shared" si="0"/>
        <v>4.1617347792669915E-2</v>
      </c>
      <c r="F62" s="175"/>
      <c r="G62" s="180" t="s">
        <v>35</v>
      </c>
      <c r="H62" s="161">
        <v>8085.7910000000002</v>
      </c>
      <c r="I62" s="162">
        <v>20701.821</v>
      </c>
      <c r="J62" s="166">
        <v>29702.239000000001</v>
      </c>
      <c r="K62" s="167">
        <f t="shared" si="1"/>
        <v>0.72777166731437315</v>
      </c>
      <c r="L62" s="168">
        <f t="shared" si="2"/>
        <v>0.69697846684217979</v>
      </c>
    </row>
    <row r="63" spans="2:12" ht="15" x14ac:dyDescent="0.2">
      <c r="B63" s="183" t="s">
        <v>5</v>
      </c>
      <c r="C63" s="161">
        <v>26239.687999999998</v>
      </c>
      <c r="D63" s="162">
        <v>913.23699999999997</v>
      </c>
      <c r="E63" s="163">
        <f t="shared" si="0"/>
        <v>3.3633098459926507E-2</v>
      </c>
      <c r="F63" s="175"/>
      <c r="G63" s="180" t="s">
        <v>36</v>
      </c>
      <c r="H63" s="161">
        <v>8205.1880000000001</v>
      </c>
      <c r="I63" s="162">
        <v>24242.789000000001</v>
      </c>
      <c r="J63" s="166">
        <v>33287.339999999997</v>
      </c>
      <c r="K63" s="167">
        <f t="shared" si="1"/>
        <v>0.75350424515746817</v>
      </c>
      <c r="L63" s="168">
        <f t="shared" si="2"/>
        <v>0.72828856255861851</v>
      </c>
    </row>
    <row r="64" spans="2:12" ht="15" x14ac:dyDescent="0.2">
      <c r="B64" s="184" t="s">
        <v>137</v>
      </c>
      <c r="C64" s="172">
        <v>39566.497000000003</v>
      </c>
      <c r="D64" s="173">
        <v>792.55499999999995</v>
      </c>
      <c r="E64" s="174">
        <f t="shared" si="0"/>
        <v>1.9637601993228181E-2</v>
      </c>
      <c r="F64" s="175"/>
      <c r="G64" s="171" t="s">
        <v>138</v>
      </c>
      <c r="H64" s="172">
        <v>5512.268</v>
      </c>
      <c r="I64" s="173">
        <v>36208.491000000002</v>
      </c>
      <c r="J64" s="177">
        <v>42420.053999999996</v>
      </c>
      <c r="K64" s="237">
        <f t="shared" si="1"/>
        <v>0.87005513948662105</v>
      </c>
      <c r="L64" s="179">
        <f t="shared" si="2"/>
        <v>0.85357012982586034</v>
      </c>
    </row>
    <row r="65" spans="2:12" ht="16" thickBot="1" x14ac:dyDescent="0.25">
      <c r="B65" s="260" t="s">
        <v>90</v>
      </c>
      <c r="C65" s="239">
        <f>C57-C60</f>
        <v>27091.918999999998</v>
      </c>
      <c r="D65" s="261">
        <f>D57-D60</f>
        <v>467.24700000000007</v>
      </c>
      <c r="E65" s="240">
        <f t="shared" si="0"/>
        <v>1.6954322928349867E-2</v>
      </c>
      <c r="F65" s="262"/>
      <c r="G65" s="260" t="s">
        <v>90</v>
      </c>
      <c r="H65" s="239">
        <f>H57-H60</f>
        <v>2828.3260000000009</v>
      </c>
      <c r="I65" s="261">
        <f t="shared" ref="I65:J65" si="7">I57-I60</f>
        <v>27091.918999999998</v>
      </c>
      <c r="J65" s="266">
        <f t="shared" si="7"/>
        <v>30387.491999999998</v>
      </c>
      <c r="K65" s="263">
        <f t="shared" si="1"/>
        <v>0.90692466492463408</v>
      </c>
      <c r="L65" s="241">
        <f t="shared" si="2"/>
        <v>0.89154837128381637</v>
      </c>
    </row>
    <row r="66" spans="2:12" ht="16" thickBot="1" x14ac:dyDescent="0.25">
      <c r="B66" s="150" t="s">
        <v>97</v>
      </c>
      <c r="C66" s="151">
        <v>48754.267</v>
      </c>
      <c r="D66" s="152">
        <v>1856.7070000000001</v>
      </c>
      <c r="E66" s="153">
        <f t="shared" si="0"/>
        <v>3.6685857893191308E-2</v>
      </c>
      <c r="F66" s="154"/>
      <c r="G66" s="155" t="s">
        <v>98</v>
      </c>
      <c r="H66" s="151">
        <v>9607.8979999999992</v>
      </c>
      <c r="I66" s="152">
        <v>44213.874000000003</v>
      </c>
      <c r="J66" s="156">
        <v>55469.074000000001</v>
      </c>
      <c r="K66" s="157">
        <f t="shared" si="1"/>
        <v>0.8267882027379797</v>
      </c>
      <c r="L66" s="158">
        <f t="shared" si="2"/>
        <v>0.79709053733256852</v>
      </c>
    </row>
    <row r="67" spans="2:12" ht="15" x14ac:dyDescent="0.2">
      <c r="B67" s="160" t="s">
        <v>119</v>
      </c>
      <c r="C67" s="161">
        <v>463.88299999999998</v>
      </c>
      <c r="D67" s="162">
        <v>79.593000000000004</v>
      </c>
      <c r="E67" s="163">
        <f t="shared" si="0"/>
        <v>0.14645172923919364</v>
      </c>
      <c r="F67" s="164"/>
      <c r="G67" s="165" t="s">
        <v>89</v>
      </c>
      <c r="H67" s="161">
        <v>1809.373</v>
      </c>
      <c r="I67" s="162">
        <v>463.88299999999998</v>
      </c>
      <c r="J67" s="166">
        <v>2352.8490000000002</v>
      </c>
      <c r="K67" s="167">
        <f t="shared" si="1"/>
        <v>0.2309863488902178</v>
      </c>
      <c r="L67" s="168">
        <f t="shared" si="2"/>
        <v>0.19715799866459766</v>
      </c>
    </row>
    <row r="68" spans="2:12" ht="15" x14ac:dyDescent="0.2">
      <c r="B68" s="160" t="s">
        <v>19</v>
      </c>
      <c r="C68" s="161">
        <v>9908.2669999999998</v>
      </c>
      <c r="D68" s="162">
        <v>617.38</v>
      </c>
      <c r="E68" s="163">
        <f t="shared" si="0"/>
        <v>5.8654826634410219E-2</v>
      </c>
      <c r="F68" s="164"/>
      <c r="G68" s="169" t="s">
        <v>19</v>
      </c>
      <c r="H68" s="161">
        <v>3068.0749999999998</v>
      </c>
      <c r="I68" s="162">
        <v>9908.2669999999998</v>
      </c>
      <c r="J68" s="166">
        <v>13593.722</v>
      </c>
      <c r="K68" s="167">
        <f t="shared" si="1"/>
        <v>0.77430206384976841</v>
      </c>
      <c r="L68" s="168">
        <f t="shared" si="2"/>
        <v>0.72888551053199413</v>
      </c>
    </row>
    <row r="69" spans="2:12" ht="15" x14ac:dyDescent="0.2">
      <c r="B69" s="170" t="s">
        <v>90</v>
      </c>
      <c r="C69" s="161">
        <v>29869.582999999999</v>
      </c>
      <c r="D69" s="162">
        <v>936.70799999999997</v>
      </c>
      <c r="E69" s="163">
        <f t="shared" si="0"/>
        <v>3.0406386799371597E-2</v>
      </c>
      <c r="F69" s="164"/>
      <c r="G69" s="170" t="s">
        <v>90</v>
      </c>
      <c r="H69" s="161">
        <v>3322.8319999999999</v>
      </c>
      <c r="I69" s="162">
        <v>29869.582999999999</v>
      </c>
      <c r="J69" s="166">
        <v>34129.123</v>
      </c>
      <c r="K69" s="167">
        <f t="shared" si="1"/>
        <v>0.90263939685763395</v>
      </c>
      <c r="L69" s="168">
        <f t="shared" si="2"/>
        <v>0.87519339421642917</v>
      </c>
    </row>
    <row r="70" spans="2:12" ht="15" x14ac:dyDescent="0.2">
      <c r="B70" s="171" t="s">
        <v>139</v>
      </c>
      <c r="C70" s="172">
        <v>28626.224999999999</v>
      </c>
      <c r="D70" s="173">
        <v>1357.1030000000001</v>
      </c>
      <c r="E70" s="174">
        <f t="shared" si="0"/>
        <v>4.5261920224466082E-2</v>
      </c>
      <c r="F70" s="175"/>
      <c r="G70" s="176" t="s">
        <v>140</v>
      </c>
      <c r="H70" s="172">
        <v>7963.8490000000002</v>
      </c>
      <c r="I70" s="173">
        <v>26581.608</v>
      </c>
      <c r="J70" s="177">
        <v>35831.981</v>
      </c>
      <c r="K70" s="178">
        <f t="shared" si="1"/>
        <v>0.77774466334976</v>
      </c>
      <c r="L70" s="179">
        <f t="shared" si="2"/>
        <v>0.74184031298743991</v>
      </c>
    </row>
    <row r="71" spans="2:12" ht="15" x14ac:dyDescent="0.2">
      <c r="B71" s="180" t="s">
        <v>141</v>
      </c>
      <c r="C71" s="161">
        <v>6780.5559999999996</v>
      </c>
      <c r="D71" s="162">
        <v>524.30799999999999</v>
      </c>
      <c r="E71" s="163">
        <f t="shared" si="0"/>
        <v>7.1775189791349989E-2</v>
      </c>
      <c r="F71" s="164"/>
      <c r="G71" s="180" t="s">
        <v>141</v>
      </c>
      <c r="H71" s="161">
        <v>2784.5189999999998</v>
      </c>
      <c r="I71" s="162">
        <v>6780.5559999999996</v>
      </c>
      <c r="J71" s="166">
        <v>10089.383</v>
      </c>
      <c r="K71" s="167">
        <f t="shared" si="1"/>
        <v>0.72401493728605604</v>
      </c>
      <c r="L71" s="168">
        <f t="shared" si="2"/>
        <v>0.67204862775057694</v>
      </c>
    </row>
    <row r="72" spans="2:12" ht="15" x14ac:dyDescent="0.2">
      <c r="B72" s="182" t="s">
        <v>90</v>
      </c>
      <c r="C72" s="161">
        <v>16826.881000000001</v>
      </c>
      <c r="D72" s="162">
        <v>719.88499999999999</v>
      </c>
      <c r="E72" s="163">
        <f t="shared" si="0"/>
        <v>4.1026648443365572E-2</v>
      </c>
      <c r="F72" s="164"/>
      <c r="G72" s="182" t="s">
        <v>90</v>
      </c>
      <c r="H72" s="161">
        <v>2713.7170000000001</v>
      </c>
      <c r="I72" s="162">
        <v>16826.881000000001</v>
      </c>
      <c r="J72" s="166">
        <v>20260.483</v>
      </c>
      <c r="K72" s="167">
        <f t="shared" si="1"/>
        <v>0.86605862259058675</v>
      </c>
      <c r="L72" s="168">
        <f t="shared" si="2"/>
        <v>0.83052713995021743</v>
      </c>
    </row>
    <row r="73" spans="2:12" ht="15" x14ac:dyDescent="0.2">
      <c r="B73" s="183" t="s">
        <v>0</v>
      </c>
      <c r="C73" s="161">
        <v>1945.329</v>
      </c>
      <c r="D73" s="162">
        <v>215.39099999999999</v>
      </c>
      <c r="E73" s="163">
        <f t="shared" si="0"/>
        <v>9.9684827279795635E-2</v>
      </c>
      <c r="F73" s="175"/>
      <c r="G73" s="180" t="s">
        <v>34</v>
      </c>
      <c r="H73" s="161">
        <v>1630.365</v>
      </c>
      <c r="I73" s="162">
        <v>1788.1030000000001</v>
      </c>
      <c r="J73" s="166">
        <v>3627.2429999999999</v>
      </c>
      <c r="K73" s="167">
        <f t="shared" si="1"/>
        <v>0.55052225615984374</v>
      </c>
      <c r="L73" s="168">
        <f t="shared" si="2"/>
        <v>0.49296476690423002</v>
      </c>
    </row>
    <row r="74" spans="2:12" ht="15" x14ac:dyDescent="0.2">
      <c r="B74" s="183" t="s">
        <v>1</v>
      </c>
      <c r="C74" s="161">
        <v>13253.659</v>
      </c>
      <c r="D74" s="162">
        <v>625.96900000000005</v>
      </c>
      <c r="E74" s="163">
        <f t="shared" si="0"/>
        <v>4.5099839851615621E-2</v>
      </c>
      <c r="F74" s="175"/>
      <c r="G74" s="180" t="s">
        <v>35</v>
      </c>
      <c r="H74" s="161">
        <v>3273.6590000000001</v>
      </c>
      <c r="I74" s="162">
        <v>12381.27</v>
      </c>
      <c r="J74" s="166">
        <v>16250.046</v>
      </c>
      <c r="K74" s="167">
        <f t="shared" si="1"/>
        <v>0.79854463181211921</v>
      </c>
      <c r="L74" s="168">
        <f t="shared" si="2"/>
        <v>0.76192215086652681</v>
      </c>
    </row>
    <row r="75" spans="2:12" ht="15" x14ac:dyDescent="0.2">
      <c r="B75" s="183" t="s">
        <v>5</v>
      </c>
      <c r="C75" s="161">
        <v>13427.236999999999</v>
      </c>
      <c r="D75" s="162">
        <v>515.74300000000005</v>
      </c>
      <c r="E75" s="163">
        <f t="shared" ref="E75:E144" si="8">D75/(C75+D75)</f>
        <v>3.6989438412735304E-2</v>
      </c>
      <c r="F75" s="175"/>
      <c r="G75" s="180" t="s">
        <v>36</v>
      </c>
      <c r="H75" s="161">
        <v>3059.8249999999998</v>
      </c>
      <c r="I75" s="162">
        <v>12412.235000000001</v>
      </c>
      <c r="J75" s="166">
        <v>15954.691999999999</v>
      </c>
      <c r="K75" s="167">
        <f t="shared" si="1"/>
        <v>0.80821785842058247</v>
      </c>
      <c r="L75" s="168">
        <f t="shared" si="2"/>
        <v>0.77796769752747352</v>
      </c>
    </row>
    <row r="76" spans="2:12" ht="15" x14ac:dyDescent="0.2">
      <c r="B76" s="184" t="s">
        <v>137</v>
      </c>
      <c r="C76" s="172">
        <v>19664.161</v>
      </c>
      <c r="D76" s="173">
        <v>420.01100000000002</v>
      </c>
      <c r="E76" s="174">
        <f t="shared" si="8"/>
        <v>2.0912537494699807E-2</v>
      </c>
      <c r="F76" s="175"/>
      <c r="G76" s="171" t="s">
        <v>138</v>
      </c>
      <c r="H76" s="172">
        <v>1644.049</v>
      </c>
      <c r="I76" s="173">
        <v>17632.266</v>
      </c>
      <c r="J76" s="177">
        <v>19637.093000000001</v>
      </c>
      <c r="K76" s="237">
        <f t="shared" ref="K76:K145" si="9">(J76-H76)/J76</f>
        <v>0.91627839212250006</v>
      </c>
      <c r="L76" s="179">
        <f t="shared" ref="L76:L145" si="10">I76/J76</f>
        <v>0.8979061208295952</v>
      </c>
    </row>
    <row r="77" spans="2:12" ht="16" thickBot="1" x14ac:dyDescent="0.25">
      <c r="B77" s="260" t="s">
        <v>90</v>
      </c>
      <c r="C77" s="239">
        <f>C69-C72</f>
        <v>13042.701999999997</v>
      </c>
      <c r="D77" s="261">
        <f>D69-D72</f>
        <v>216.82299999999998</v>
      </c>
      <c r="E77" s="240">
        <f t="shared" si="8"/>
        <v>1.6352244895650486E-2</v>
      </c>
      <c r="F77" s="262"/>
      <c r="G77" s="260" t="s">
        <v>90</v>
      </c>
      <c r="H77" s="239">
        <f>H69-H72</f>
        <v>609.11499999999978</v>
      </c>
      <c r="I77" s="261">
        <f t="shared" ref="I77:J77" si="11">I69-I72</f>
        <v>13042.701999999997</v>
      </c>
      <c r="J77" s="266">
        <f t="shared" si="11"/>
        <v>13868.64</v>
      </c>
      <c r="K77" s="263">
        <f t="shared" si="9"/>
        <v>0.9560796876982891</v>
      </c>
      <c r="L77" s="241">
        <f t="shared" si="10"/>
        <v>0.94044563850528951</v>
      </c>
    </row>
    <row r="78" spans="2:12" ht="16" thickBot="1" x14ac:dyDescent="0.25">
      <c r="B78" s="150" t="s">
        <v>99</v>
      </c>
      <c r="C78" s="151">
        <v>43624.228000000003</v>
      </c>
      <c r="D78" s="152">
        <v>1277.748</v>
      </c>
      <c r="E78" s="153">
        <f t="shared" si="8"/>
        <v>2.8456386863687247E-2</v>
      </c>
      <c r="F78" s="154"/>
      <c r="G78" s="155" t="s">
        <v>100</v>
      </c>
      <c r="H78" s="151">
        <v>15553.772000000001</v>
      </c>
      <c r="I78" s="152">
        <v>39791.362000000001</v>
      </c>
      <c r="J78" s="156">
        <v>56458.063999999998</v>
      </c>
      <c r="K78" s="157">
        <f t="shared" si="9"/>
        <v>0.72450752119307527</v>
      </c>
      <c r="L78" s="158">
        <f t="shared" si="10"/>
        <v>0.70479501387082633</v>
      </c>
    </row>
    <row r="79" spans="2:12" ht="15" x14ac:dyDescent="0.2">
      <c r="B79" s="160" t="s">
        <v>119</v>
      </c>
      <c r="C79" s="161">
        <v>525.19100000000003</v>
      </c>
      <c r="D79" s="162">
        <v>55.256</v>
      </c>
      <c r="E79" s="163">
        <f t="shared" si="8"/>
        <v>9.5195599253678626E-2</v>
      </c>
      <c r="F79" s="164"/>
      <c r="G79" s="165" t="s">
        <v>89</v>
      </c>
      <c r="H79" s="161">
        <v>1587.8630000000001</v>
      </c>
      <c r="I79" s="162">
        <v>525.19100000000003</v>
      </c>
      <c r="J79" s="166">
        <v>2168.31</v>
      </c>
      <c r="K79" s="167">
        <f t="shared" si="9"/>
        <v>0.26769557858424298</v>
      </c>
      <c r="L79" s="168">
        <f t="shared" si="10"/>
        <v>0.2422121375633558</v>
      </c>
    </row>
    <row r="80" spans="2:12" ht="15" x14ac:dyDescent="0.2">
      <c r="B80" s="160" t="s">
        <v>19</v>
      </c>
      <c r="C80" s="161">
        <v>9183.7530000000006</v>
      </c>
      <c r="D80" s="162">
        <v>381.685</v>
      </c>
      <c r="E80" s="163">
        <f t="shared" si="8"/>
        <v>3.9902511521166098E-2</v>
      </c>
      <c r="F80" s="164"/>
      <c r="G80" s="169" t="s">
        <v>19</v>
      </c>
      <c r="H80" s="161">
        <v>3838.2370000000001</v>
      </c>
      <c r="I80" s="162">
        <v>9183.7530000000006</v>
      </c>
      <c r="J80" s="166">
        <v>13403.674999999999</v>
      </c>
      <c r="K80" s="167">
        <f t="shared" si="9"/>
        <v>0.7136429374779677</v>
      </c>
      <c r="L80" s="168">
        <f t="shared" si="10"/>
        <v>0.68516679194325447</v>
      </c>
    </row>
    <row r="81" spans="1:12" ht="15" x14ac:dyDescent="0.2">
      <c r="B81" s="170" t="s">
        <v>90</v>
      </c>
      <c r="C81" s="161">
        <v>26509.984</v>
      </c>
      <c r="D81" s="162">
        <v>679.36599999999999</v>
      </c>
      <c r="E81" s="163">
        <f t="shared" si="8"/>
        <v>2.4986474483575372E-2</v>
      </c>
      <c r="F81" s="164"/>
      <c r="G81" s="170" t="s">
        <v>90</v>
      </c>
      <c r="H81" s="161">
        <v>7360.0379999999996</v>
      </c>
      <c r="I81" s="162">
        <v>26509.984</v>
      </c>
      <c r="J81" s="166">
        <v>34549.387999999999</v>
      </c>
      <c r="K81" s="167">
        <f t="shared" si="9"/>
        <v>0.78697052462984296</v>
      </c>
      <c r="L81" s="168">
        <f t="shared" si="10"/>
        <v>0.76730690569685345</v>
      </c>
    </row>
    <row r="82" spans="1:12" ht="15" x14ac:dyDescent="0.2">
      <c r="B82" s="171" t="s">
        <v>139</v>
      </c>
      <c r="C82" s="172">
        <v>23196.701000000001</v>
      </c>
      <c r="D82" s="173">
        <v>849.94799999999998</v>
      </c>
      <c r="E82" s="174">
        <f t="shared" si="8"/>
        <v>3.5345798077728002E-2</v>
      </c>
      <c r="F82" s="175"/>
      <c r="G82" s="176" t="s">
        <v>140</v>
      </c>
      <c r="H82" s="172">
        <v>11685.553</v>
      </c>
      <c r="I82" s="173">
        <v>21215.137999999999</v>
      </c>
      <c r="J82" s="177">
        <v>33675.105000000003</v>
      </c>
      <c r="K82" s="178">
        <f t="shared" si="9"/>
        <v>0.65299134182358154</v>
      </c>
      <c r="L82" s="179">
        <f t="shared" si="10"/>
        <v>0.62999470974181071</v>
      </c>
    </row>
    <row r="83" spans="1:12" ht="15" x14ac:dyDescent="0.2">
      <c r="B83" s="180" t="s">
        <v>141</v>
      </c>
      <c r="C83" s="161">
        <v>5636.3090000000002</v>
      </c>
      <c r="D83" s="162">
        <v>304.13200000000001</v>
      </c>
      <c r="E83" s="163">
        <f t="shared" si="8"/>
        <v>5.1196872420751258E-2</v>
      </c>
      <c r="F83" s="164"/>
      <c r="G83" s="180" t="s">
        <v>141</v>
      </c>
      <c r="H83" s="161">
        <v>3328.8960000000002</v>
      </c>
      <c r="I83" s="162">
        <v>5636.3090000000002</v>
      </c>
      <c r="J83" s="166">
        <v>9269.3369999999995</v>
      </c>
      <c r="K83" s="167">
        <f t="shared" si="9"/>
        <v>0.64087010753843554</v>
      </c>
      <c r="L83" s="168">
        <f t="shared" si="10"/>
        <v>0.6080595624045172</v>
      </c>
    </row>
    <row r="84" spans="1:12" ht="15" x14ac:dyDescent="0.2">
      <c r="A84" s="16"/>
      <c r="B84" s="182" t="s">
        <v>90</v>
      </c>
      <c r="C84" s="161">
        <v>12460.766</v>
      </c>
      <c r="D84" s="162">
        <v>428.94200000000001</v>
      </c>
      <c r="E84" s="163">
        <f t="shared" si="8"/>
        <v>3.3277867892740474E-2</v>
      </c>
      <c r="F84" s="164"/>
      <c r="G84" s="182" t="s">
        <v>90</v>
      </c>
      <c r="H84" s="161">
        <v>5140.8270000000002</v>
      </c>
      <c r="I84" s="162">
        <v>12460.766</v>
      </c>
      <c r="J84" s="166">
        <v>18030.535</v>
      </c>
      <c r="K84" s="167">
        <f t="shared" si="9"/>
        <v>0.71488217071761873</v>
      </c>
      <c r="L84" s="168">
        <f t="shared" si="10"/>
        <v>0.69109241628160223</v>
      </c>
    </row>
    <row r="85" spans="1:12" ht="15" x14ac:dyDescent="0.2">
      <c r="A85" s="16"/>
      <c r="B85" s="183" t="s">
        <v>0</v>
      </c>
      <c r="C85" s="161">
        <v>1161.943</v>
      </c>
      <c r="D85" s="162">
        <v>102.414</v>
      </c>
      <c r="E85" s="163">
        <f t="shared" si="8"/>
        <v>8.1000856561872961E-2</v>
      </c>
      <c r="F85" s="175"/>
      <c r="G85" s="180" t="s">
        <v>34</v>
      </c>
      <c r="H85" s="161">
        <v>1728.058</v>
      </c>
      <c r="I85" s="162">
        <v>1064.0340000000001</v>
      </c>
      <c r="J85" s="166">
        <v>2890.2669999999998</v>
      </c>
      <c r="K85" s="167">
        <f t="shared" si="9"/>
        <v>0.4021112928321155</v>
      </c>
      <c r="L85" s="168">
        <f t="shared" si="10"/>
        <v>0.36814384276608358</v>
      </c>
    </row>
    <row r="86" spans="1:12" ht="15" x14ac:dyDescent="0.2">
      <c r="A86" s="16"/>
      <c r="B86" s="183" t="s">
        <v>1</v>
      </c>
      <c r="C86" s="161">
        <v>9222.3070000000007</v>
      </c>
      <c r="D86" s="162">
        <v>350.04</v>
      </c>
      <c r="E86" s="163">
        <f t="shared" si="8"/>
        <v>3.6567834408844556E-2</v>
      </c>
      <c r="F86" s="175"/>
      <c r="G86" s="180" t="s">
        <v>35</v>
      </c>
      <c r="H86" s="161">
        <v>4812.1319999999996</v>
      </c>
      <c r="I86" s="162">
        <v>8320.5509999999995</v>
      </c>
      <c r="J86" s="166">
        <v>13452.191999999999</v>
      </c>
      <c r="K86" s="167">
        <f t="shared" si="9"/>
        <v>0.64227896836441234</v>
      </c>
      <c r="L86" s="168">
        <f t="shared" si="10"/>
        <v>0.61852752324676896</v>
      </c>
    </row>
    <row r="87" spans="1:12" ht="15" x14ac:dyDescent="0.2">
      <c r="A87" s="16"/>
      <c r="B87" s="183" t="s">
        <v>5</v>
      </c>
      <c r="C87" s="161">
        <v>12812.450999999999</v>
      </c>
      <c r="D87" s="162">
        <v>397.49400000000003</v>
      </c>
      <c r="E87" s="163">
        <f t="shared" si="8"/>
        <v>3.0090511353378084E-2</v>
      </c>
      <c r="F87" s="175"/>
      <c r="G87" s="180" t="s">
        <v>36</v>
      </c>
      <c r="H87" s="161">
        <v>5145.3630000000003</v>
      </c>
      <c r="I87" s="162">
        <v>11830.553</v>
      </c>
      <c r="J87" s="166">
        <v>17332.646000000001</v>
      </c>
      <c r="K87" s="167">
        <f t="shared" si="9"/>
        <v>0.70314036298900928</v>
      </c>
      <c r="L87" s="168">
        <f t="shared" si="10"/>
        <v>0.68255896993453857</v>
      </c>
    </row>
    <row r="88" spans="1:12" ht="15" x14ac:dyDescent="0.2">
      <c r="B88" s="184" t="s">
        <v>137</v>
      </c>
      <c r="C88" s="172">
        <v>19902.335999999999</v>
      </c>
      <c r="D88" s="173">
        <v>372.54399999999998</v>
      </c>
      <c r="E88" s="174">
        <f t="shared" si="8"/>
        <v>1.8374658690951558E-2</v>
      </c>
      <c r="F88" s="175"/>
      <c r="G88" s="171" t="s">
        <v>138</v>
      </c>
      <c r="H88" s="172">
        <v>3868.2190000000001</v>
      </c>
      <c r="I88" s="173">
        <v>18576.223999999998</v>
      </c>
      <c r="J88" s="177">
        <v>22782.958999999999</v>
      </c>
      <c r="K88" s="237">
        <f t="shared" si="9"/>
        <v>0.83021437206642035</v>
      </c>
      <c r="L88" s="179">
        <f t="shared" si="10"/>
        <v>0.81535607380937658</v>
      </c>
    </row>
    <row r="89" spans="1:12" ht="16" thickBot="1" x14ac:dyDescent="0.25">
      <c r="B89" s="260" t="s">
        <v>90</v>
      </c>
      <c r="C89" s="239">
        <f>C81-C84</f>
        <v>14049.218000000001</v>
      </c>
      <c r="D89" s="261">
        <f>D81-D84</f>
        <v>250.42399999999998</v>
      </c>
      <c r="E89" s="240">
        <f t="shared" si="8"/>
        <v>1.7512606259653212E-2</v>
      </c>
      <c r="F89" s="262"/>
      <c r="G89" s="260" t="s">
        <v>90</v>
      </c>
      <c r="H89" s="239">
        <f>H81-H84</f>
        <v>2219.2109999999993</v>
      </c>
      <c r="I89" s="261">
        <f t="shared" ref="I89:J89" si="12">I81-I84</f>
        <v>14049.218000000001</v>
      </c>
      <c r="J89" s="266">
        <f t="shared" si="12"/>
        <v>16518.852999999999</v>
      </c>
      <c r="K89" s="263">
        <f t="shared" si="9"/>
        <v>0.8656558660580127</v>
      </c>
      <c r="L89" s="241">
        <f t="shared" si="10"/>
        <v>0.85049597571937963</v>
      </c>
    </row>
    <row r="90" spans="1:12" ht="16" thickBot="1" x14ac:dyDescent="0.25">
      <c r="B90" s="150" t="s">
        <v>45</v>
      </c>
      <c r="C90" s="151">
        <v>15219.662</v>
      </c>
      <c r="D90" s="152">
        <v>1249.3579999999999</v>
      </c>
      <c r="E90" s="153">
        <f t="shared" si="8"/>
        <v>7.5861101632033953E-2</v>
      </c>
      <c r="F90" s="154"/>
      <c r="G90" s="155" t="s">
        <v>46</v>
      </c>
      <c r="H90" s="151">
        <v>6088.9830000000002</v>
      </c>
      <c r="I90" s="152">
        <v>14370.151</v>
      </c>
      <c r="J90" s="156">
        <v>21616.304</v>
      </c>
      <c r="K90" s="157">
        <f t="shared" si="9"/>
        <v>0.71831525870472579</v>
      </c>
      <c r="L90" s="158">
        <f t="shared" si="10"/>
        <v>0.66478298047621831</v>
      </c>
    </row>
    <row r="91" spans="1:12" ht="15" x14ac:dyDescent="0.2">
      <c r="B91" s="160" t="s">
        <v>119</v>
      </c>
      <c r="C91" s="161">
        <v>142.60400000000001</v>
      </c>
      <c r="D91" s="162">
        <v>61.781999999999996</v>
      </c>
      <c r="E91" s="163">
        <f t="shared" si="8"/>
        <v>0.30228097814918825</v>
      </c>
      <c r="F91" s="164"/>
      <c r="G91" s="165" t="s">
        <v>89</v>
      </c>
      <c r="H91" s="161">
        <v>950.78099999999995</v>
      </c>
      <c r="I91" s="162">
        <v>142.60400000000001</v>
      </c>
      <c r="J91" s="166">
        <v>1155.1669999999999</v>
      </c>
      <c r="K91" s="167">
        <f t="shared" si="9"/>
        <v>0.17693199338277493</v>
      </c>
      <c r="L91" s="168">
        <f t="shared" si="10"/>
        <v>0.12344881735714405</v>
      </c>
    </row>
    <row r="92" spans="1:12" ht="15" x14ac:dyDescent="0.2">
      <c r="B92" s="160" t="s">
        <v>19</v>
      </c>
      <c r="C92" s="161">
        <v>4015.498</v>
      </c>
      <c r="D92" s="162">
        <v>585.43399999999997</v>
      </c>
      <c r="E92" s="163">
        <f t="shared" si="8"/>
        <v>0.12724248043657241</v>
      </c>
      <c r="F92" s="164"/>
      <c r="G92" s="169" t="s">
        <v>19</v>
      </c>
      <c r="H92" s="161">
        <v>1931.02</v>
      </c>
      <c r="I92" s="162">
        <v>4015.498</v>
      </c>
      <c r="J92" s="166">
        <v>6531.9520000000002</v>
      </c>
      <c r="K92" s="167">
        <f t="shared" si="9"/>
        <v>0.70437321033589972</v>
      </c>
      <c r="L92" s="168">
        <f t="shared" si="10"/>
        <v>0.61474701589968817</v>
      </c>
    </row>
    <row r="93" spans="1:12" ht="15" x14ac:dyDescent="0.2">
      <c r="B93" s="170" t="s">
        <v>90</v>
      </c>
      <c r="C93" s="161">
        <v>10340.800999999999</v>
      </c>
      <c r="D93" s="162">
        <v>695.39099999999996</v>
      </c>
      <c r="E93" s="163">
        <f t="shared" si="8"/>
        <v>6.3010049118391559E-2</v>
      </c>
      <c r="F93" s="164"/>
      <c r="G93" s="170" t="s">
        <v>90</v>
      </c>
      <c r="H93" s="161">
        <v>2755.48</v>
      </c>
      <c r="I93" s="162">
        <v>10340.800999999999</v>
      </c>
      <c r="J93" s="166">
        <v>13791.672</v>
      </c>
      <c r="K93" s="167">
        <f t="shared" si="9"/>
        <v>0.80020696547887749</v>
      </c>
      <c r="L93" s="168">
        <f t="shared" si="10"/>
        <v>0.74978588527917422</v>
      </c>
    </row>
    <row r="94" spans="1:12" ht="15" x14ac:dyDescent="0.2">
      <c r="B94" s="171" t="s">
        <v>139</v>
      </c>
      <c r="C94" s="172">
        <v>10642.109</v>
      </c>
      <c r="D94" s="173">
        <v>1057.473</v>
      </c>
      <c r="E94" s="174">
        <f t="shared" si="8"/>
        <v>9.0385536850803722E-2</v>
      </c>
      <c r="F94" s="175"/>
      <c r="G94" s="176" t="s">
        <v>140</v>
      </c>
      <c r="H94" s="172">
        <v>5367.8960000000006</v>
      </c>
      <c r="I94" s="173">
        <v>10134.062999999998</v>
      </c>
      <c r="J94" s="177">
        <v>16539.673999999999</v>
      </c>
      <c r="K94" s="178">
        <f t="shared" si="9"/>
        <v>0.67545333723022594</v>
      </c>
      <c r="L94" s="179">
        <f t="shared" si="10"/>
        <v>0.61271237873249484</v>
      </c>
    </row>
    <row r="95" spans="1:12" ht="15" x14ac:dyDescent="0.2">
      <c r="B95" s="180" t="s">
        <v>141</v>
      </c>
      <c r="C95" s="161">
        <v>3167.393</v>
      </c>
      <c r="D95" s="162">
        <v>535.31200000000001</v>
      </c>
      <c r="E95" s="163">
        <f t="shared" si="8"/>
        <v>0.14457322416989743</v>
      </c>
      <c r="F95" s="164"/>
      <c r="G95" s="180" t="s">
        <v>141</v>
      </c>
      <c r="H95" s="161">
        <v>1794.9110000000001</v>
      </c>
      <c r="I95" s="162">
        <v>3167.393</v>
      </c>
      <c r="J95" s="166">
        <v>5497.616</v>
      </c>
      <c r="K95" s="167">
        <f t="shared" si="9"/>
        <v>0.67351102732529877</v>
      </c>
      <c r="L95" s="168">
        <f t="shared" si="10"/>
        <v>0.57613936659090048</v>
      </c>
    </row>
    <row r="96" spans="1:12" ht="15" x14ac:dyDescent="0.2">
      <c r="B96" s="182" t="s">
        <v>90</v>
      </c>
      <c r="C96" s="161">
        <v>6989.5910000000003</v>
      </c>
      <c r="D96" s="162">
        <v>610.93100000000004</v>
      </c>
      <c r="E96" s="163">
        <f t="shared" si="8"/>
        <v>8.0380137048481667E-2</v>
      </c>
      <c r="F96" s="164"/>
      <c r="G96" s="182" t="s">
        <v>90</v>
      </c>
      <c r="H96" s="161">
        <v>2352.5509999999999</v>
      </c>
      <c r="I96" s="162">
        <v>6989.5910000000003</v>
      </c>
      <c r="J96" s="166">
        <v>9953.0730000000003</v>
      </c>
      <c r="K96" s="167">
        <f t="shared" si="9"/>
        <v>0.76363571331185864</v>
      </c>
      <c r="L96" s="168">
        <f t="shared" si="10"/>
        <v>0.70225457002073632</v>
      </c>
    </row>
    <row r="97" spans="2:12" ht="15" x14ac:dyDescent="0.2">
      <c r="B97" s="183" t="s">
        <v>0</v>
      </c>
      <c r="C97" s="161">
        <v>851.89800000000002</v>
      </c>
      <c r="D97" s="162">
        <v>178.62299999999999</v>
      </c>
      <c r="E97" s="163">
        <f t="shared" si="8"/>
        <v>0.17333271228825031</v>
      </c>
      <c r="F97" s="175"/>
      <c r="G97" s="180" t="s">
        <v>34</v>
      </c>
      <c r="H97" s="161">
        <v>1253.19</v>
      </c>
      <c r="I97" s="162">
        <v>790.52</v>
      </c>
      <c r="J97" s="166">
        <v>2218.596</v>
      </c>
      <c r="K97" s="167">
        <f t="shared" si="9"/>
        <v>0.4351427659655025</v>
      </c>
      <c r="L97" s="168">
        <f t="shared" si="10"/>
        <v>0.35631543552769407</v>
      </c>
    </row>
    <row r="98" spans="2:12" ht="15" x14ac:dyDescent="0.2">
      <c r="B98" s="183" t="s">
        <v>1</v>
      </c>
      <c r="C98" s="161">
        <v>4696.1379999999999</v>
      </c>
      <c r="D98" s="162">
        <v>510.66699999999997</v>
      </c>
      <c r="E98" s="163">
        <f t="shared" si="8"/>
        <v>9.8076843669006222E-2</v>
      </c>
      <c r="F98" s="175"/>
      <c r="G98" s="180" t="s">
        <v>35</v>
      </c>
      <c r="H98" s="161">
        <v>2364.5070000000001</v>
      </c>
      <c r="I98" s="162">
        <v>4464.2190000000001</v>
      </c>
      <c r="J98" s="166">
        <v>7333.7340000000004</v>
      </c>
      <c r="K98" s="167">
        <f t="shared" si="9"/>
        <v>0.6775848428644945</v>
      </c>
      <c r="L98" s="168">
        <f t="shared" si="10"/>
        <v>0.60872387790448901</v>
      </c>
    </row>
    <row r="99" spans="2:12" ht="15" x14ac:dyDescent="0.2">
      <c r="B99" s="183" t="s">
        <v>5</v>
      </c>
      <c r="C99" s="161">
        <v>5094.0730000000003</v>
      </c>
      <c r="D99" s="162">
        <v>368.18299999999999</v>
      </c>
      <c r="E99" s="163">
        <f t="shared" si="8"/>
        <v>6.7404933053302515E-2</v>
      </c>
      <c r="F99" s="175"/>
      <c r="G99" s="180" t="s">
        <v>36</v>
      </c>
      <c r="H99" s="161">
        <v>1750.1990000000001</v>
      </c>
      <c r="I99" s="162">
        <v>4879.3239999999996</v>
      </c>
      <c r="J99" s="166">
        <v>6987.3440000000001</v>
      </c>
      <c r="K99" s="167">
        <f t="shared" si="9"/>
        <v>0.7495187012404142</v>
      </c>
      <c r="L99" s="168">
        <f t="shared" si="10"/>
        <v>0.69830882807544603</v>
      </c>
    </row>
    <row r="100" spans="2:12" ht="15" x14ac:dyDescent="0.2">
      <c r="B100" s="184" t="s">
        <v>137</v>
      </c>
      <c r="C100" s="172">
        <v>4434.9480000000003</v>
      </c>
      <c r="D100" s="173">
        <v>130.10400000000001</v>
      </c>
      <c r="E100" s="174">
        <f t="shared" si="8"/>
        <v>2.850000394299999E-2</v>
      </c>
      <c r="F100" s="175"/>
      <c r="G100" s="171" t="s">
        <v>138</v>
      </c>
      <c r="H100" s="172">
        <v>721.08699999999999</v>
      </c>
      <c r="I100" s="173">
        <v>4236.0879999999997</v>
      </c>
      <c r="J100" s="177">
        <v>5076.63</v>
      </c>
      <c r="K100" s="237">
        <f t="shared" si="9"/>
        <v>0.85795951251125246</v>
      </c>
      <c r="L100" s="179">
        <f t="shared" si="10"/>
        <v>0.83442913901544913</v>
      </c>
    </row>
    <row r="101" spans="2:12" ht="16" thickBot="1" x14ac:dyDescent="0.25">
      <c r="B101" s="260" t="s">
        <v>90</v>
      </c>
      <c r="C101" s="239">
        <f>C93-C96</f>
        <v>3351.2099999999991</v>
      </c>
      <c r="D101" s="261">
        <f>D93-D96</f>
        <v>84.459999999999923</v>
      </c>
      <c r="E101" s="240">
        <f t="shared" si="8"/>
        <v>2.4583269056690529E-2</v>
      </c>
      <c r="F101" s="262"/>
      <c r="G101" s="260" t="s">
        <v>90</v>
      </c>
      <c r="H101" s="239">
        <f>H93-H96</f>
        <v>402.92900000000009</v>
      </c>
      <c r="I101" s="261">
        <f t="shared" ref="I101:J101" si="13">I93-I96</f>
        <v>3351.2099999999991</v>
      </c>
      <c r="J101" s="266">
        <f t="shared" si="13"/>
        <v>3838.5990000000002</v>
      </c>
      <c r="K101" s="263">
        <f t="shared" si="9"/>
        <v>0.89503227609864955</v>
      </c>
      <c r="L101" s="241">
        <f t="shared" si="10"/>
        <v>0.87302945684089406</v>
      </c>
    </row>
    <row r="102" spans="2:12" ht="16" thickBot="1" x14ac:dyDescent="0.25">
      <c r="B102" s="150" t="s">
        <v>101</v>
      </c>
      <c r="C102" s="151">
        <v>6929.7190000000001</v>
      </c>
      <c r="D102" s="152">
        <v>686.46199999999999</v>
      </c>
      <c r="E102" s="153">
        <f t="shared" si="8"/>
        <v>9.0132049120156141E-2</v>
      </c>
      <c r="F102" s="154"/>
      <c r="G102" s="155" t="s">
        <v>102</v>
      </c>
      <c r="H102" s="151">
        <v>2666.2849999999999</v>
      </c>
      <c r="I102" s="152">
        <v>6580.6059999999998</v>
      </c>
      <c r="J102" s="156">
        <v>9890.5020000000004</v>
      </c>
      <c r="K102" s="157">
        <f t="shared" si="9"/>
        <v>0.73041964907342416</v>
      </c>
      <c r="L102" s="158">
        <f t="shared" si="10"/>
        <v>0.66534600569313873</v>
      </c>
    </row>
    <row r="103" spans="2:12" ht="15" x14ac:dyDescent="0.2">
      <c r="B103" s="160" t="s">
        <v>119</v>
      </c>
      <c r="C103" s="161">
        <v>64.016000000000005</v>
      </c>
      <c r="D103" s="162">
        <v>28.896999999999998</v>
      </c>
      <c r="E103" s="163">
        <f t="shared" si="8"/>
        <v>0.31101137623368091</v>
      </c>
      <c r="F103" s="164"/>
      <c r="G103" s="165" t="s">
        <v>89</v>
      </c>
      <c r="H103" s="161">
        <v>483.42</v>
      </c>
      <c r="I103" s="162">
        <v>64.016000000000005</v>
      </c>
      <c r="J103" s="166">
        <v>576.33299999999997</v>
      </c>
      <c r="K103" s="167">
        <f t="shared" si="9"/>
        <v>0.16121408977101773</v>
      </c>
      <c r="L103" s="168">
        <f t="shared" si="10"/>
        <v>0.11107467384307337</v>
      </c>
    </row>
    <row r="104" spans="2:12" ht="15" x14ac:dyDescent="0.2">
      <c r="B104" s="160" t="s">
        <v>19</v>
      </c>
      <c r="C104" s="161">
        <v>1847.7080000000001</v>
      </c>
      <c r="D104" s="162">
        <v>330.10599999999999</v>
      </c>
      <c r="E104" s="163">
        <f t="shared" si="8"/>
        <v>0.15157676459054811</v>
      </c>
      <c r="F104" s="164"/>
      <c r="G104" s="169" t="s">
        <v>19</v>
      </c>
      <c r="H104" s="161">
        <v>941.95299999999997</v>
      </c>
      <c r="I104" s="162">
        <v>1847.7080000000001</v>
      </c>
      <c r="J104" s="166">
        <v>3119.7669999999998</v>
      </c>
      <c r="K104" s="167">
        <f t="shared" si="9"/>
        <v>0.69806943916003983</v>
      </c>
      <c r="L104" s="168">
        <f t="shared" si="10"/>
        <v>0.59225833211262258</v>
      </c>
    </row>
    <row r="105" spans="2:12" ht="15" x14ac:dyDescent="0.2">
      <c r="B105" s="170" t="s">
        <v>90</v>
      </c>
      <c r="C105" s="161">
        <v>4787.8010000000004</v>
      </c>
      <c r="D105" s="162">
        <v>373.95299999999997</v>
      </c>
      <c r="E105" s="163">
        <f t="shared" si="8"/>
        <v>7.2446885302941577E-2</v>
      </c>
      <c r="F105" s="164"/>
      <c r="G105" s="170" t="s">
        <v>90</v>
      </c>
      <c r="H105" s="161">
        <v>1133.095</v>
      </c>
      <c r="I105" s="162">
        <v>4787.8010000000004</v>
      </c>
      <c r="J105" s="166">
        <v>6294.8490000000002</v>
      </c>
      <c r="K105" s="167">
        <f t="shared" si="9"/>
        <v>0.81999647648418572</v>
      </c>
      <c r="L105" s="168">
        <f t="shared" si="10"/>
        <v>0.76059028580351973</v>
      </c>
    </row>
    <row r="106" spans="2:12" ht="15" x14ac:dyDescent="0.2">
      <c r="B106" s="171" t="s">
        <v>139</v>
      </c>
      <c r="C106" s="172">
        <v>5120.42</v>
      </c>
      <c r="D106" s="173">
        <v>587.11099999999999</v>
      </c>
      <c r="E106" s="174">
        <f t="shared" si="8"/>
        <v>0.10286602035100642</v>
      </c>
      <c r="F106" s="175"/>
      <c r="G106" s="176" t="s">
        <v>140</v>
      </c>
      <c r="H106" s="172">
        <v>2402.4969999999998</v>
      </c>
      <c r="I106" s="173">
        <v>4914.6710000000003</v>
      </c>
      <c r="J106" s="177">
        <v>7892.7780000000002</v>
      </c>
      <c r="K106" s="178">
        <f t="shared" si="9"/>
        <v>0.69560818763684984</v>
      </c>
      <c r="L106" s="179">
        <f t="shared" si="10"/>
        <v>0.62267949256902955</v>
      </c>
    </row>
    <row r="107" spans="2:12" ht="15" x14ac:dyDescent="0.2">
      <c r="B107" s="180" t="s">
        <v>141</v>
      </c>
      <c r="C107" s="161">
        <v>1546.104</v>
      </c>
      <c r="D107" s="162">
        <v>295.55900000000003</v>
      </c>
      <c r="E107" s="163">
        <f t="shared" si="8"/>
        <v>0.16048484440421512</v>
      </c>
      <c r="F107" s="164"/>
      <c r="G107" s="180" t="s">
        <v>141</v>
      </c>
      <c r="H107" s="161">
        <v>892.41300000000001</v>
      </c>
      <c r="I107" s="162">
        <v>1546.104</v>
      </c>
      <c r="J107" s="166">
        <v>2734.076</v>
      </c>
      <c r="K107" s="167">
        <f t="shared" si="9"/>
        <v>0.67359612534545488</v>
      </c>
      <c r="L107" s="168">
        <f t="shared" si="10"/>
        <v>0.56549415597810737</v>
      </c>
    </row>
    <row r="108" spans="2:12" ht="15" x14ac:dyDescent="0.2">
      <c r="B108" s="182" t="s">
        <v>90</v>
      </c>
      <c r="C108" s="161">
        <v>3474.5059999999999</v>
      </c>
      <c r="D108" s="162">
        <v>324.59199999999998</v>
      </c>
      <c r="E108" s="163">
        <f t="shared" si="8"/>
        <v>8.543922794305385E-2</v>
      </c>
      <c r="F108" s="164"/>
      <c r="G108" s="182" t="s">
        <v>90</v>
      </c>
      <c r="H108" s="161">
        <v>984.34199999999998</v>
      </c>
      <c r="I108" s="162">
        <v>3474.5059999999999</v>
      </c>
      <c r="J108" s="166">
        <v>4783.4399999999996</v>
      </c>
      <c r="K108" s="167">
        <f t="shared" si="9"/>
        <v>0.79421880487682506</v>
      </c>
      <c r="L108" s="168">
        <f t="shared" si="10"/>
        <v>0.72636136337029422</v>
      </c>
    </row>
    <row r="109" spans="2:12" ht="15" x14ac:dyDescent="0.2">
      <c r="B109" s="183" t="s">
        <v>0</v>
      </c>
      <c r="C109" s="161">
        <v>420.572</v>
      </c>
      <c r="D109" s="162">
        <v>102.25700000000001</v>
      </c>
      <c r="E109" s="163">
        <f t="shared" si="8"/>
        <v>0.19558402460460306</v>
      </c>
      <c r="F109" s="175"/>
      <c r="G109" s="180" t="s">
        <v>34</v>
      </c>
      <c r="H109" s="161">
        <v>659.23599999999999</v>
      </c>
      <c r="I109" s="162">
        <v>396.51</v>
      </c>
      <c r="J109" s="166">
        <v>1155.4849999999999</v>
      </c>
      <c r="K109" s="167">
        <f t="shared" si="9"/>
        <v>0.42947247259808646</v>
      </c>
      <c r="L109" s="168">
        <f t="shared" si="10"/>
        <v>0.34315460607450554</v>
      </c>
    </row>
    <row r="110" spans="2:12" ht="15" x14ac:dyDescent="0.2">
      <c r="B110" s="183" t="s">
        <v>1</v>
      </c>
      <c r="C110" s="161">
        <v>2476.491</v>
      </c>
      <c r="D110" s="162">
        <v>316.166</v>
      </c>
      <c r="E110" s="163">
        <f t="shared" si="8"/>
        <v>0.11321333053074545</v>
      </c>
      <c r="F110" s="175"/>
      <c r="G110" s="180" t="s">
        <v>35</v>
      </c>
      <c r="H110" s="161">
        <v>1094.752</v>
      </c>
      <c r="I110" s="162">
        <v>2379.0140000000001</v>
      </c>
      <c r="J110" s="166">
        <v>3786.299</v>
      </c>
      <c r="K110" s="167">
        <f t="shared" si="9"/>
        <v>0.71086488415204396</v>
      </c>
      <c r="L110" s="168">
        <f t="shared" si="10"/>
        <v>0.6283217463808326</v>
      </c>
    </row>
    <row r="111" spans="2:12" ht="15" x14ac:dyDescent="0.2">
      <c r="B111" s="183" t="s">
        <v>5</v>
      </c>
      <c r="C111" s="161">
        <v>2223.357</v>
      </c>
      <c r="D111" s="162">
        <v>168.68799999999999</v>
      </c>
      <c r="E111" s="163">
        <f t="shared" si="8"/>
        <v>7.0520412450434666E-2</v>
      </c>
      <c r="F111" s="175"/>
      <c r="G111" s="180" t="s">
        <v>36</v>
      </c>
      <c r="H111" s="161">
        <v>648.50900000000001</v>
      </c>
      <c r="I111" s="162">
        <v>2139.1469999999999</v>
      </c>
      <c r="J111" s="166">
        <v>2950.9940000000001</v>
      </c>
      <c r="K111" s="167">
        <f t="shared" si="9"/>
        <v>0.78024048845914296</v>
      </c>
      <c r="L111" s="168">
        <f t="shared" si="10"/>
        <v>0.72489032509046103</v>
      </c>
    </row>
    <row r="112" spans="2:12" ht="15" x14ac:dyDescent="0.2">
      <c r="B112" s="184" t="s">
        <v>137</v>
      </c>
      <c r="C112" s="172">
        <v>1745.2829999999999</v>
      </c>
      <c r="D112" s="173">
        <v>70.453999999999994</v>
      </c>
      <c r="E112" s="174">
        <f t="shared" si="8"/>
        <v>3.8801874941139604E-2</v>
      </c>
      <c r="F112" s="175"/>
      <c r="G112" s="171" t="s">
        <v>138</v>
      </c>
      <c r="H112" s="172">
        <v>263.78800000000001</v>
      </c>
      <c r="I112" s="173">
        <v>1665.9349999999999</v>
      </c>
      <c r="J112" s="177">
        <v>1997.7239999999999</v>
      </c>
      <c r="K112" s="237">
        <f t="shared" si="9"/>
        <v>0.86795573362486511</v>
      </c>
      <c r="L112" s="179">
        <f t="shared" si="10"/>
        <v>0.83391649697355585</v>
      </c>
    </row>
    <row r="113" spans="2:12" ht="16" thickBot="1" x14ac:dyDescent="0.25">
      <c r="B113" s="260" t="s">
        <v>90</v>
      </c>
      <c r="C113" s="239">
        <f>C105-C108</f>
        <v>1313.2950000000005</v>
      </c>
      <c r="D113" s="261">
        <f>D105-D108</f>
        <v>49.36099999999999</v>
      </c>
      <c r="E113" s="240">
        <f t="shared" si="8"/>
        <v>3.6224109386374825E-2</v>
      </c>
      <c r="F113" s="262"/>
      <c r="G113" s="260" t="s">
        <v>90</v>
      </c>
      <c r="H113" s="239">
        <f>H105-H108</f>
        <v>148.75300000000004</v>
      </c>
      <c r="I113" s="261">
        <f t="shared" ref="I113:J113" si="14">I105-I108</f>
        <v>1313.2950000000005</v>
      </c>
      <c r="J113" s="266">
        <f t="shared" si="14"/>
        <v>1511.4090000000006</v>
      </c>
      <c r="K113" s="263">
        <f t="shared" si="9"/>
        <v>0.90157991648852154</v>
      </c>
      <c r="L113" s="241">
        <f t="shared" si="10"/>
        <v>0.86892098697308273</v>
      </c>
    </row>
    <row r="114" spans="2:12" ht="16" thickBot="1" x14ac:dyDescent="0.25">
      <c r="B114" s="150" t="s">
        <v>103</v>
      </c>
      <c r="C114" s="151">
        <v>8289.9429999999993</v>
      </c>
      <c r="D114" s="152">
        <v>562.89599999999996</v>
      </c>
      <c r="E114" s="153">
        <f t="shared" si="8"/>
        <v>6.3583670729807681E-2</v>
      </c>
      <c r="F114" s="154"/>
      <c r="G114" s="155" t="s">
        <v>104</v>
      </c>
      <c r="H114" s="151">
        <v>3422.6979999999999</v>
      </c>
      <c r="I114" s="152">
        <v>7789.5439999999999</v>
      </c>
      <c r="J114" s="156">
        <v>11725.800999999999</v>
      </c>
      <c r="K114" s="157">
        <f t="shared" si="9"/>
        <v>0.70810539936674688</v>
      </c>
      <c r="L114" s="158">
        <f t="shared" si="10"/>
        <v>0.66430805025601236</v>
      </c>
    </row>
    <row r="115" spans="2:12" ht="15" x14ac:dyDescent="0.2">
      <c r="B115" s="160" t="s">
        <v>119</v>
      </c>
      <c r="C115" s="161">
        <v>78.587999999999994</v>
      </c>
      <c r="D115" s="162">
        <v>32.884999999999998</v>
      </c>
      <c r="E115" s="163">
        <f t="shared" si="8"/>
        <v>0.29500417141370561</v>
      </c>
      <c r="F115" s="164"/>
      <c r="G115" s="165" t="s">
        <v>89</v>
      </c>
      <c r="H115" s="161">
        <v>467.36200000000002</v>
      </c>
      <c r="I115" s="162">
        <v>78.587999999999994</v>
      </c>
      <c r="J115" s="166">
        <v>578.83500000000004</v>
      </c>
      <c r="K115" s="167">
        <f t="shared" si="9"/>
        <v>0.19258165107500411</v>
      </c>
      <c r="L115" s="168">
        <f t="shared" si="10"/>
        <v>0.13576926067013914</v>
      </c>
    </row>
    <row r="116" spans="2:12" ht="15" x14ac:dyDescent="0.2">
      <c r="B116" s="160" t="s">
        <v>19</v>
      </c>
      <c r="C116" s="161">
        <v>2167.7890000000002</v>
      </c>
      <c r="D116" s="162">
        <v>255.327</v>
      </c>
      <c r="E116" s="163">
        <f t="shared" si="8"/>
        <v>0.10537134829698619</v>
      </c>
      <c r="F116" s="164"/>
      <c r="G116" s="169" t="s">
        <v>19</v>
      </c>
      <c r="H116" s="161">
        <v>989.06600000000003</v>
      </c>
      <c r="I116" s="162">
        <v>2167.7890000000002</v>
      </c>
      <c r="J116" s="166">
        <v>3412.1819999999998</v>
      </c>
      <c r="K116" s="167">
        <f t="shared" si="9"/>
        <v>0.71013679809576402</v>
      </c>
      <c r="L116" s="168">
        <f t="shared" si="10"/>
        <v>0.6353087262051087</v>
      </c>
    </row>
    <row r="117" spans="2:12" ht="15" x14ac:dyDescent="0.2">
      <c r="B117" s="170" t="s">
        <v>90</v>
      </c>
      <c r="C117" s="161">
        <v>5553</v>
      </c>
      <c r="D117" s="162">
        <v>321.43900000000002</v>
      </c>
      <c r="E117" s="163">
        <f t="shared" si="8"/>
        <v>5.4718246287007152E-2</v>
      </c>
      <c r="F117" s="164"/>
      <c r="G117" s="170" t="s">
        <v>90</v>
      </c>
      <c r="H117" s="161">
        <v>1622.385</v>
      </c>
      <c r="I117" s="162">
        <v>5553</v>
      </c>
      <c r="J117" s="166">
        <v>7496.8239999999996</v>
      </c>
      <c r="K117" s="167">
        <f t="shared" si="9"/>
        <v>0.7835903577301534</v>
      </c>
      <c r="L117" s="168">
        <f t="shared" si="10"/>
        <v>0.74071366754775092</v>
      </c>
    </row>
    <row r="118" spans="2:12" ht="15" x14ac:dyDescent="0.2">
      <c r="B118" s="171" t="s">
        <v>139</v>
      </c>
      <c r="C118" s="172">
        <v>5521.69</v>
      </c>
      <c r="D118" s="173">
        <v>470.36200000000002</v>
      </c>
      <c r="E118" s="174">
        <f t="shared" si="8"/>
        <v>7.84976498868835E-2</v>
      </c>
      <c r="F118" s="175"/>
      <c r="G118" s="176" t="s">
        <v>140</v>
      </c>
      <c r="H118" s="172">
        <v>2965.3989999999999</v>
      </c>
      <c r="I118" s="173">
        <v>5219.3919999999998</v>
      </c>
      <c r="J118" s="177">
        <v>8646.8960000000006</v>
      </c>
      <c r="K118" s="178">
        <f t="shared" si="9"/>
        <v>0.65705624307265875</v>
      </c>
      <c r="L118" s="179">
        <f t="shared" si="10"/>
        <v>0.60361452248298109</v>
      </c>
    </row>
    <row r="119" spans="2:12" ht="15" x14ac:dyDescent="0.2">
      <c r="B119" s="180" t="s">
        <v>141</v>
      </c>
      <c r="C119" s="161">
        <v>1621.288</v>
      </c>
      <c r="D119" s="162">
        <v>239.75200000000001</v>
      </c>
      <c r="E119" s="163">
        <f t="shared" si="8"/>
        <v>0.12882689249022053</v>
      </c>
      <c r="F119" s="164"/>
      <c r="G119" s="180" t="s">
        <v>141</v>
      </c>
      <c r="H119" s="161">
        <v>902.49699999999996</v>
      </c>
      <c r="I119" s="162">
        <v>1621.288</v>
      </c>
      <c r="J119" s="166">
        <v>2763.5369999999998</v>
      </c>
      <c r="K119" s="167">
        <f t="shared" si="9"/>
        <v>0.67342684393225061</v>
      </c>
      <c r="L119" s="168">
        <f t="shared" si="10"/>
        <v>0.58667135630896206</v>
      </c>
    </row>
    <row r="120" spans="2:12" ht="15" x14ac:dyDescent="0.2">
      <c r="B120" s="182" t="s">
        <v>90</v>
      </c>
      <c r="C120" s="161">
        <v>3515.085</v>
      </c>
      <c r="D120" s="162">
        <v>286.33999999999997</v>
      </c>
      <c r="E120" s="163">
        <f t="shared" si="8"/>
        <v>7.532438493459688E-2</v>
      </c>
      <c r="F120" s="164"/>
      <c r="G120" s="182" t="s">
        <v>90</v>
      </c>
      <c r="H120" s="161">
        <v>1368.2090000000001</v>
      </c>
      <c r="I120" s="162">
        <v>3515.085</v>
      </c>
      <c r="J120" s="166">
        <v>5169.634</v>
      </c>
      <c r="K120" s="167">
        <f t="shared" si="9"/>
        <v>0.73533735657108412</v>
      </c>
      <c r="L120" s="168">
        <f t="shared" si="10"/>
        <v>0.67994852246793491</v>
      </c>
    </row>
    <row r="121" spans="2:12" ht="15" x14ac:dyDescent="0.2">
      <c r="B121" s="183" t="s">
        <v>0</v>
      </c>
      <c r="C121" s="161">
        <v>431.32600000000002</v>
      </c>
      <c r="D121" s="162">
        <v>76.366</v>
      </c>
      <c r="E121" s="163">
        <f t="shared" si="8"/>
        <v>0.15041796995028481</v>
      </c>
      <c r="F121" s="175"/>
      <c r="G121" s="180" t="s">
        <v>34</v>
      </c>
      <c r="H121" s="161">
        <v>593.95399999999995</v>
      </c>
      <c r="I121" s="162">
        <v>394.01</v>
      </c>
      <c r="J121" s="166">
        <v>1063.1120000000001</v>
      </c>
      <c r="K121" s="167">
        <f t="shared" si="9"/>
        <v>0.44130627817200829</v>
      </c>
      <c r="L121" s="168">
        <f t="shared" si="10"/>
        <v>0.37061946436499632</v>
      </c>
    </row>
    <row r="122" spans="2:12" ht="15" x14ac:dyDescent="0.2">
      <c r="B122" s="183" t="s">
        <v>1</v>
      </c>
      <c r="C122" s="161">
        <v>2219.6480000000001</v>
      </c>
      <c r="D122" s="162">
        <v>194.5</v>
      </c>
      <c r="E122" s="163">
        <f t="shared" si="8"/>
        <v>8.0566725817969725E-2</v>
      </c>
      <c r="F122" s="175"/>
      <c r="G122" s="180" t="s">
        <v>35</v>
      </c>
      <c r="H122" s="161">
        <v>1269.7550000000001</v>
      </c>
      <c r="I122" s="162">
        <v>2085.2049999999999</v>
      </c>
      <c r="J122" s="166">
        <v>3547.4340000000002</v>
      </c>
      <c r="K122" s="167">
        <f t="shared" si="9"/>
        <v>0.64206381288559555</v>
      </c>
      <c r="L122" s="168">
        <f t="shared" si="10"/>
        <v>0.58780656666198716</v>
      </c>
    </row>
    <row r="123" spans="2:12" ht="15" x14ac:dyDescent="0.2">
      <c r="B123" s="183" t="s">
        <v>5</v>
      </c>
      <c r="C123" s="161">
        <v>2870.7159999999999</v>
      </c>
      <c r="D123" s="162">
        <v>199.49600000000001</v>
      </c>
      <c r="E123" s="163">
        <f t="shared" si="8"/>
        <v>6.4977923348615671E-2</v>
      </c>
      <c r="F123" s="175"/>
      <c r="G123" s="180" t="s">
        <v>36</v>
      </c>
      <c r="H123" s="161">
        <v>1101.69</v>
      </c>
      <c r="I123" s="162">
        <v>2740.1770000000001</v>
      </c>
      <c r="J123" s="166">
        <v>4036.35</v>
      </c>
      <c r="K123" s="167">
        <f t="shared" si="9"/>
        <v>0.72705786168196507</v>
      </c>
      <c r="L123" s="168">
        <f t="shared" si="10"/>
        <v>0.6788749736767129</v>
      </c>
    </row>
    <row r="124" spans="2:12" ht="15" x14ac:dyDescent="0.2">
      <c r="B124" s="184" t="s">
        <v>137</v>
      </c>
      <c r="C124" s="172">
        <v>2689.665</v>
      </c>
      <c r="D124" s="173">
        <v>59.65</v>
      </c>
      <c r="E124" s="174">
        <f t="shared" si="8"/>
        <v>2.1696313445349114E-2</v>
      </c>
      <c r="F124" s="175"/>
      <c r="G124" s="171" t="s">
        <v>138</v>
      </c>
      <c r="H124" s="172">
        <v>457.29899999999998</v>
      </c>
      <c r="I124" s="173">
        <v>2570.152</v>
      </c>
      <c r="J124" s="177">
        <v>3078.9050000000002</v>
      </c>
      <c r="K124" s="237">
        <f t="shared" si="9"/>
        <v>0.85147349463526811</v>
      </c>
      <c r="L124" s="179">
        <f t="shared" si="10"/>
        <v>0.83476170911411685</v>
      </c>
    </row>
    <row r="125" spans="2:12" ht="16" thickBot="1" x14ac:dyDescent="0.25">
      <c r="B125" s="260" t="s">
        <v>90</v>
      </c>
      <c r="C125" s="239">
        <f>C117-C120</f>
        <v>2037.915</v>
      </c>
      <c r="D125" s="261">
        <f>D117-D120</f>
        <v>35.099000000000046</v>
      </c>
      <c r="E125" s="240">
        <f t="shared" si="8"/>
        <v>1.6931385895126633E-2</v>
      </c>
      <c r="F125" s="262"/>
      <c r="G125" s="260" t="s">
        <v>90</v>
      </c>
      <c r="H125" s="239">
        <f>H117-H120</f>
        <v>254.17599999999993</v>
      </c>
      <c r="I125" s="261">
        <f t="shared" ref="I125:J125" si="15">I117-I120</f>
        <v>2037.915</v>
      </c>
      <c r="J125" s="266">
        <f t="shared" si="15"/>
        <v>2327.1899999999996</v>
      </c>
      <c r="K125" s="263">
        <f t="shared" si="9"/>
        <v>0.8907798675656049</v>
      </c>
      <c r="L125" s="241">
        <f t="shared" si="10"/>
        <v>0.87569772988024197</v>
      </c>
    </row>
    <row r="126" spans="2:12" ht="16" thickBot="1" x14ac:dyDescent="0.25">
      <c r="B126" s="150" t="s">
        <v>105</v>
      </c>
      <c r="C126" s="151">
        <v>14277.768</v>
      </c>
      <c r="D126" s="152">
        <v>834.77599999999995</v>
      </c>
      <c r="E126" s="153">
        <f t="shared" si="8"/>
        <v>5.5237291616818451E-2</v>
      </c>
      <c r="F126" s="154"/>
      <c r="G126" s="155" t="s">
        <v>106</v>
      </c>
      <c r="H126" s="151">
        <v>4873.1170000000002</v>
      </c>
      <c r="I126" s="152">
        <v>13737.65</v>
      </c>
      <c r="J126" s="156">
        <v>19375.348999999998</v>
      </c>
      <c r="K126" s="157">
        <f t="shared" si="9"/>
        <v>0.7484888143176156</v>
      </c>
      <c r="L126" s="158">
        <f t="shared" si="10"/>
        <v>0.70902722836115106</v>
      </c>
    </row>
    <row r="127" spans="2:12" ht="15" x14ac:dyDescent="0.2">
      <c r="B127" s="160" t="s">
        <v>119</v>
      </c>
      <c r="C127" s="161">
        <v>221.79499999999999</v>
      </c>
      <c r="D127" s="162">
        <v>55.536000000000001</v>
      </c>
      <c r="E127" s="163">
        <f t="shared" si="8"/>
        <v>0.20025168480984815</v>
      </c>
      <c r="F127" s="164"/>
      <c r="G127" s="165" t="s">
        <v>89</v>
      </c>
      <c r="H127" s="161">
        <v>1510.0730000000001</v>
      </c>
      <c r="I127" s="162">
        <v>221.79499999999999</v>
      </c>
      <c r="J127" s="166">
        <v>1787.404</v>
      </c>
      <c r="K127" s="167">
        <f t="shared" si="9"/>
        <v>0.15515854278047936</v>
      </c>
      <c r="L127" s="168">
        <f t="shared" si="10"/>
        <v>0.12408778317604749</v>
      </c>
    </row>
    <row r="128" spans="2:12" ht="15" x14ac:dyDescent="0.2">
      <c r="B128" s="160" t="s">
        <v>19</v>
      </c>
      <c r="C128" s="161">
        <v>5624.5140000000001</v>
      </c>
      <c r="D128" s="162">
        <v>483.71600000000001</v>
      </c>
      <c r="E128" s="163">
        <f t="shared" si="8"/>
        <v>7.9190862164653264E-2</v>
      </c>
      <c r="F128" s="164"/>
      <c r="G128" s="169" t="s">
        <v>19</v>
      </c>
      <c r="H128" s="161">
        <v>2510.8829999999998</v>
      </c>
      <c r="I128" s="162">
        <v>5624.5140000000001</v>
      </c>
      <c r="J128" s="166">
        <v>8619.1129999999994</v>
      </c>
      <c r="K128" s="167">
        <f t="shared" si="9"/>
        <v>0.7086842926876582</v>
      </c>
      <c r="L128" s="168">
        <f t="shared" si="10"/>
        <v>0.65256297254717521</v>
      </c>
    </row>
    <row r="129" spans="2:12" ht="15" x14ac:dyDescent="0.2">
      <c r="B129" s="170" t="s">
        <v>90</v>
      </c>
      <c r="C129" s="161">
        <v>9421.3850000000002</v>
      </c>
      <c r="D129" s="162">
        <v>381.23700000000002</v>
      </c>
      <c r="E129" s="163">
        <f t="shared" si="8"/>
        <v>3.8891329279043915E-2</v>
      </c>
      <c r="F129" s="164"/>
      <c r="G129" s="170" t="s">
        <v>90</v>
      </c>
      <c r="H129" s="161">
        <v>2170.86</v>
      </c>
      <c r="I129" s="162">
        <v>9421.3850000000002</v>
      </c>
      <c r="J129" s="166">
        <v>11973.482</v>
      </c>
      <c r="K129" s="167">
        <f t="shared" si="9"/>
        <v>0.81869434471943914</v>
      </c>
      <c r="L129" s="168">
        <f t="shared" si="10"/>
        <v>0.78685423338006444</v>
      </c>
    </row>
    <row r="130" spans="2:12" ht="15" x14ac:dyDescent="0.2">
      <c r="B130" s="171" t="s">
        <v>139</v>
      </c>
      <c r="C130" s="172">
        <v>10768.22</v>
      </c>
      <c r="D130" s="173">
        <v>691.25</v>
      </c>
      <c r="E130" s="174">
        <f t="shared" si="8"/>
        <v>6.0321288855418272E-2</v>
      </c>
      <c r="F130" s="175"/>
      <c r="G130" s="176" t="s">
        <v>140</v>
      </c>
      <c r="H130" s="172">
        <v>4392.9930000000004</v>
      </c>
      <c r="I130" s="173">
        <v>10545.699000000001</v>
      </c>
      <c r="J130" s="177">
        <v>15623.823</v>
      </c>
      <c r="K130" s="178">
        <f t="shared" si="9"/>
        <v>0.71882726782043038</v>
      </c>
      <c r="L130" s="179">
        <f t="shared" si="10"/>
        <v>0.67497558056053253</v>
      </c>
    </row>
    <row r="131" spans="2:12" ht="15" x14ac:dyDescent="0.2">
      <c r="B131" s="180" t="s">
        <v>141</v>
      </c>
      <c r="C131" s="161">
        <v>4740.8500000000004</v>
      </c>
      <c r="D131" s="162">
        <v>444.67899999999997</v>
      </c>
      <c r="E131" s="163">
        <f t="shared" si="8"/>
        <v>8.5753835336761189E-2</v>
      </c>
      <c r="F131" s="164"/>
      <c r="G131" s="180" t="s">
        <v>141</v>
      </c>
      <c r="H131" s="161">
        <v>2377.2270000000003</v>
      </c>
      <c r="I131" s="162">
        <v>4740.8500000000004</v>
      </c>
      <c r="J131" s="166">
        <v>7562.7559999999994</v>
      </c>
      <c r="K131" s="167">
        <f t="shared" si="9"/>
        <v>0.68566657446042145</v>
      </c>
      <c r="L131" s="168">
        <f t="shared" si="10"/>
        <v>0.6268680359382216</v>
      </c>
    </row>
    <row r="132" spans="2:12" ht="15" x14ac:dyDescent="0.2">
      <c r="B132" s="182" t="s">
        <v>90</v>
      </c>
      <c r="C132" s="161">
        <v>6809.9459999999999</v>
      </c>
      <c r="D132" s="162">
        <v>328.95400000000001</v>
      </c>
      <c r="E132" s="163">
        <f t="shared" si="8"/>
        <v>4.6079087814649318E-2</v>
      </c>
      <c r="F132" s="164"/>
      <c r="G132" s="182" t="s">
        <v>90</v>
      </c>
      <c r="H132" s="161">
        <v>1867.6220000000001</v>
      </c>
      <c r="I132" s="162">
        <v>6809.9459999999999</v>
      </c>
      <c r="J132" s="166">
        <v>9006.5220000000008</v>
      </c>
      <c r="K132" s="167">
        <f t="shared" si="9"/>
        <v>0.79263671370591227</v>
      </c>
      <c r="L132" s="168">
        <f t="shared" si="10"/>
        <v>0.75611273696994241</v>
      </c>
    </row>
    <row r="133" spans="2:12" ht="15" x14ac:dyDescent="0.2">
      <c r="B133" s="183" t="s">
        <v>0</v>
      </c>
      <c r="C133" s="161">
        <v>1244.0999999999999</v>
      </c>
      <c r="D133" s="162">
        <v>140.56100000000001</v>
      </c>
      <c r="E133" s="163">
        <f t="shared" si="8"/>
        <v>0.10151293349058002</v>
      </c>
      <c r="F133" s="175"/>
      <c r="G133" s="180" t="s">
        <v>34</v>
      </c>
      <c r="H133" s="161">
        <v>1126.1389999999999</v>
      </c>
      <c r="I133" s="162">
        <v>1204.7159999999999</v>
      </c>
      <c r="J133" s="166">
        <v>2470.7460000000001</v>
      </c>
      <c r="K133" s="167">
        <f t="shared" si="9"/>
        <v>0.54421093872053228</v>
      </c>
      <c r="L133" s="168">
        <f t="shared" si="10"/>
        <v>0.48759200662471974</v>
      </c>
    </row>
    <row r="134" spans="2:12" ht="15" x14ac:dyDescent="0.2">
      <c r="B134" s="183" t="s">
        <v>1</v>
      </c>
      <c r="C134" s="161">
        <v>4569.1279999999997</v>
      </c>
      <c r="D134" s="162">
        <v>280.63400000000001</v>
      </c>
      <c r="E134" s="163">
        <f t="shared" si="8"/>
        <v>5.7865519998713345E-2</v>
      </c>
      <c r="F134" s="175"/>
      <c r="G134" s="180" t="s">
        <v>35</v>
      </c>
      <c r="H134" s="161">
        <v>1711.606</v>
      </c>
      <c r="I134" s="162">
        <v>4476.25</v>
      </c>
      <c r="J134" s="166">
        <v>6464.2939999999999</v>
      </c>
      <c r="K134" s="167">
        <f t="shared" si="9"/>
        <v>0.73522151065530128</v>
      </c>
      <c r="L134" s="168">
        <f t="shared" si="10"/>
        <v>0.69245767596585184</v>
      </c>
    </row>
    <row r="135" spans="2:12" ht="15" x14ac:dyDescent="0.2">
      <c r="B135" s="183" t="s">
        <v>5</v>
      </c>
      <c r="C135" s="161">
        <v>4954.9920000000002</v>
      </c>
      <c r="D135" s="162">
        <v>270.05500000000001</v>
      </c>
      <c r="E135" s="163">
        <f t="shared" si="8"/>
        <v>5.1684702549087115E-2</v>
      </c>
      <c r="F135" s="175"/>
      <c r="G135" s="180" t="s">
        <v>36</v>
      </c>
      <c r="H135" s="161">
        <v>1555.248</v>
      </c>
      <c r="I135" s="162">
        <v>4864.7330000000002</v>
      </c>
      <c r="J135" s="166">
        <v>6688.7830000000004</v>
      </c>
      <c r="K135" s="167">
        <f t="shared" si="9"/>
        <v>0.7674841596744878</v>
      </c>
      <c r="L135" s="168">
        <f t="shared" si="10"/>
        <v>0.72729717797692051</v>
      </c>
    </row>
    <row r="136" spans="2:12" ht="15" x14ac:dyDescent="0.2">
      <c r="B136" s="184" t="s">
        <v>137</v>
      </c>
      <c r="C136" s="172">
        <v>3287.752</v>
      </c>
      <c r="D136" s="173">
        <v>87.99</v>
      </c>
      <c r="E136" s="174">
        <f t="shared" si="8"/>
        <v>2.6065380588919416E-2</v>
      </c>
      <c r="F136" s="175"/>
      <c r="G136" s="171" t="s">
        <v>138</v>
      </c>
      <c r="H136" s="172">
        <v>480.12400000000002</v>
      </c>
      <c r="I136" s="173">
        <v>3191.951</v>
      </c>
      <c r="J136" s="177">
        <v>3751.5259999999998</v>
      </c>
      <c r="K136" s="237">
        <f t="shared" si="9"/>
        <v>0.87201901306295093</v>
      </c>
      <c r="L136" s="179">
        <f t="shared" si="10"/>
        <v>0.85084069789200456</v>
      </c>
    </row>
    <row r="137" spans="2:12" ht="16" thickBot="1" x14ac:dyDescent="0.25">
      <c r="B137" s="260" t="s">
        <v>90</v>
      </c>
      <c r="C137" s="239">
        <f>C129-C132</f>
        <v>2611.4390000000003</v>
      </c>
      <c r="D137" s="261">
        <f>D129-D132</f>
        <v>52.283000000000015</v>
      </c>
      <c r="E137" s="240">
        <f t="shared" si="8"/>
        <v>1.9627798997042489E-2</v>
      </c>
      <c r="F137" s="262"/>
      <c r="G137" s="260" t="s">
        <v>90</v>
      </c>
      <c r="H137" s="239">
        <f>H129-H132</f>
        <v>303.23800000000006</v>
      </c>
      <c r="I137" s="261">
        <f t="shared" ref="I137:J137" si="16">I129-I132</f>
        <v>2611.4390000000003</v>
      </c>
      <c r="J137" s="266">
        <f t="shared" si="16"/>
        <v>2966.9599999999991</v>
      </c>
      <c r="K137" s="263">
        <f t="shared" si="9"/>
        <v>0.89779504947825373</v>
      </c>
      <c r="L137" s="241">
        <f t="shared" si="10"/>
        <v>0.88017330870655519</v>
      </c>
    </row>
    <row r="138" spans="2:12" ht="16" thickBot="1" x14ac:dyDescent="0.25">
      <c r="B138" s="150" t="s">
        <v>107</v>
      </c>
      <c r="C138" s="151">
        <v>7500.28</v>
      </c>
      <c r="D138" s="152">
        <v>476.786</v>
      </c>
      <c r="E138" s="153">
        <f t="shared" si="8"/>
        <v>5.9769594484989849E-2</v>
      </c>
      <c r="F138" s="154"/>
      <c r="G138" s="155" t="s">
        <v>108</v>
      </c>
      <c r="H138" s="151">
        <v>1945.1110000000001</v>
      </c>
      <c r="I138" s="152">
        <v>7218.01</v>
      </c>
      <c r="J138" s="156">
        <v>9600.366</v>
      </c>
      <c r="K138" s="157">
        <f t="shared" si="9"/>
        <v>0.7973919952635139</v>
      </c>
      <c r="L138" s="158">
        <f t="shared" si="10"/>
        <v>0.75184737748540009</v>
      </c>
    </row>
    <row r="139" spans="2:12" ht="15" x14ac:dyDescent="0.2">
      <c r="B139" s="160" t="s">
        <v>119</v>
      </c>
      <c r="C139" s="161">
        <v>123.77</v>
      </c>
      <c r="D139" s="162">
        <v>31.445</v>
      </c>
      <c r="E139" s="163">
        <f t="shared" si="8"/>
        <v>0.20258995586766743</v>
      </c>
      <c r="F139" s="164"/>
      <c r="G139" s="165" t="s">
        <v>89</v>
      </c>
      <c r="H139" s="161">
        <v>736.15300000000002</v>
      </c>
      <c r="I139" s="162">
        <v>123.77</v>
      </c>
      <c r="J139" s="166">
        <v>891.36800000000005</v>
      </c>
      <c r="K139" s="167">
        <f t="shared" si="9"/>
        <v>0.17413122301900003</v>
      </c>
      <c r="L139" s="168">
        <f t="shared" si="10"/>
        <v>0.13885398623239784</v>
      </c>
    </row>
    <row r="140" spans="2:12" ht="15" x14ac:dyDescent="0.2">
      <c r="B140" s="160" t="s">
        <v>19</v>
      </c>
      <c r="C140" s="161">
        <v>2918.5909999999999</v>
      </c>
      <c r="D140" s="162">
        <v>281.863</v>
      </c>
      <c r="E140" s="163">
        <f t="shared" si="8"/>
        <v>8.8069692612360626E-2</v>
      </c>
      <c r="F140" s="164"/>
      <c r="G140" s="169" t="s">
        <v>19</v>
      </c>
      <c r="H140" s="161">
        <v>1100.739</v>
      </c>
      <c r="I140" s="162">
        <v>2918.5909999999999</v>
      </c>
      <c r="J140" s="166">
        <v>4301.1930000000002</v>
      </c>
      <c r="K140" s="167">
        <f t="shared" si="9"/>
        <v>0.74408518752820441</v>
      </c>
      <c r="L140" s="168">
        <f t="shared" si="10"/>
        <v>0.67855383378518463</v>
      </c>
    </row>
    <row r="141" spans="2:12" ht="15" x14ac:dyDescent="0.2">
      <c r="B141" s="170" t="s">
        <v>90</v>
      </c>
      <c r="C141" s="161">
        <v>5020.55</v>
      </c>
      <c r="D141" s="162">
        <v>215.251</v>
      </c>
      <c r="E141" s="163">
        <f t="shared" si="8"/>
        <v>4.1111379137595182E-2</v>
      </c>
      <c r="F141" s="164"/>
      <c r="G141" s="170" t="s">
        <v>90</v>
      </c>
      <c r="H141" s="161">
        <v>717.01400000000001</v>
      </c>
      <c r="I141" s="162">
        <v>5020.55</v>
      </c>
      <c r="J141" s="166">
        <v>5952.8149999999996</v>
      </c>
      <c r="K141" s="167">
        <f t="shared" si="9"/>
        <v>0.87955043118255816</v>
      </c>
      <c r="L141" s="168">
        <f t="shared" si="10"/>
        <v>0.84339089993557681</v>
      </c>
    </row>
    <row r="142" spans="2:12" ht="15" x14ac:dyDescent="0.2">
      <c r="B142" s="171" t="s">
        <v>139</v>
      </c>
      <c r="C142" s="172">
        <v>5886.4650000000001</v>
      </c>
      <c r="D142" s="173">
        <v>397.72800000000001</v>
      </c>
      <c r="E142" s="174">
        <f t="shared" si="8"/>
        <v>6.3290226764200277E-2</v>
      </c>
      <c r="F142" s="175"/>
      <c r="G142" s="176" t="s">
        <v>140</v>
      </c>
      <c r="H142" s="172">
        <v>1782.02</v>
      </c>
      <c r="I142" s="173">
        <v>5777.1710000000003</v>
      </c>
      <c r="J142" s="177">
        <v>7953.5829999999996</v>
      </c>
      <c r="K142" s="178">
        <f t="shared" si="9"/>
        <v>0.77594751950158825</v>
      </c>
      <c r="L142" s="179">
        <f t="shared" si="10"/>
        <v>0.7263608112218104</v>
      </c>
    </row>
    <row r="143" spans="2:12" ht="15" x14ac:dyDescent="0.2">
      <c r="B143" s="180" t="s">
        <v>141</v>
      </c>
      <c r="C143" s="161">
        <v>2556.7750000000001</v>
      </c>
      <c r="D143" s="162">
        <v>259.47699999999998</v>
      </c>
      <c r="E143" s="163">
        <f t="shared" si="8"/>
        <v>9.2135575935676201E-2</v>
      </c>
      <c r="F143" s="164"/>
      <c r="G143" s="180" t="s">
        <v>141</v>
      </c>
      <c r="H143" s="161">
        <v>1061.405</v>
      </c>
      <c r="I143" s="162">
        <v>2556.7750000000001</v>
      </c>
      <c r="J143" s="166">
        <v>3877.6570000000002</v>
      </c>
      <c r="K143" s="167">
        <f t="shared" si="9"/>
        <v>0.72627671813159345</v>
      </c>
      <c r="L143" s="168">
        <f t="shared" si="10"/>
        <v>0.65936079441786621</v>
      </c>
    </row>
    <row r="144" spans="2:12" ht="15" x14ac:dyDescent="0.2">
      <c r="B144" s="182" t="s">
        <v>90</v>
      </c>
      <c r="C144" s="161">
        <v>3836.48</v>
      </c>
      <c r="D144" s="162">
        <v>185.40700000000001</v>
      </c>
      <c r="E144" s="163">
        <f t="shared" si="8"/>
        <v>4.6099505033333855E-2</v>
      </c>
      <c r="F144" s="164"/>
      <c r="G144" s="182" t="s">
        <v>90</v>
      </c>
      <c r="H144" s="161">
        <v>632.02499999999998</v>
      </c>
      <c r="I144" s="162">
        <v>3836.48</v>
      </c>
      <c r="J144" s="166">
        <v>4653.9120000000003</v>
      </c>
      <c r="K144" s="167">
        <f t="shared" si="9"/>
        <v>0.86419489668047011</v>
      </c>
      <c r="L144" s="168">
        <f t="shared" si="10"/>
        <v>0.82435593969116727</v>
      </c>
    </row>
    <row r="145" spans="2:12" ht="15" x14ac:dyDescent="0.2">
      <c r="B145" s="183" t="s">
        <v>0</v>
      </c>
      <c r="C145" s="161">
        <v>769.76300000000003</v>
      </c>
      <c r="D145" s="162">
        <v>90.277000000000001</v>
      </c>
      <c r="E145" s="163">
        <f t="shared" ref="E145:E208" si="17">D145/(C145+D145)</f>
        <v>0.10496837356402026</v>
      </c>
      <c r="F145" s="175"/>
      <c r="G145" s="180" t="s">
        <v>34</v>
      </c>
      <c r="H145" s="161">
        <v>489.57499999999999</v>
      </c>
      <c r="I145" s="162">
        <v>755.01499999999999</v>
      </c>
      <c r="J145" s="166">
        <v>1334.5350000000001</v>
      </c>
      <c r="K145" s="167">
        <f t="shared" si="9"/>
        <v>0.63314937412656846</v>
      </c>
      <c r="L145" s="168">
        <f t="shared" si="10"/>
        <v>0.565751366580869</v>
      </c>
    </row>
    <row r="146" spans="2:12" ht="15" x14ac:dyDescent="0.2">
      <c r="B146" s="183" t="s">
        <v>1</v>
      </c>
      <c r="C146" s="161">
        <v>2683.212</v>
      </c>
      <c r="D146" s="162">
        <v>175.553</v>
      </c>
      <c r="E146" s="163">
        <f t="shared" si="17"/>
        <v>6.1408685218966932E-2</v>
      </c>
      <c r="F146" s="175"/>
      <c r="G146" s="180" t="s">
        <v>35</v>
      </c>
      <c r="H146" s="161">
        <v>693.553</v>
      </c>
      <c r="I146" s="162">
        <v>2647.3119999999999</v>
      </c>
      <c r="J146" s="166">
        <v>3514.6669999999999</v>
      </c>
      <c r="K146" s="167">
        <f t="shared" ref="K146:K209" si="18">(J146-H146)/J146</f>
        <v>0.80266892994414551</v>
      </c>
      <c r="L146" s="168">
        <f t="shared" ref="L146:L209" si="19">I146/J146</f>
        <v>0.75321844146259087</v>
      </c>
    </row>
    <row r="147" spans="2:12" ht="15" x14ac:dyDescent="0.2">
      <c r="B147" s="183" t="s">
        <v>5</v>
      </c>
      <c r="C147" s="161">
        <v>2433.4899999999998</v>
      </c>
      <c r="D147" s="162">
        <v>131.898</v>
      </c>
      <c r="E147" s="163">
        <f t="shared" si="17"/>
        <v>5.1414444910477482E-2</v>
      </c>
      <c r="F147" s="175"/>
      <c r="G147" s="180" t="s">
        <v>36</v>
      </c>
      <c r="H147" s="161">
        <v>598.89200000000005</v>
      </c>
      <c r="I147" s="162">
        <v>2374.8440000000001</v>
      </c>
      <c r="J147" s="166">
        <v>3104.3809999999999</v>
      </c>
      <c r="K147" s="167">
        <f t="shared" si="18"/>
        <v>0.80708166942137571</v>
      </c>
      <c r="L147" s="168">
        <f t="shared" si="19"/>
        <v>0.76499759533382017</v>
      </c>
    </row>
    <row r="148" spans="2:12" ht="15" x14ac:dyDescent="0.2">
      <c r="B148" s="184" t="s">
        <v>137</v>
      </c>
      <c r="C148" s="172">
        <v>1490.046</v>
      </c>
      <c r="D148" s="173">
        <v>47.613</v>
      </c>
      <c r="E148" s="174">
        <f t="shared" si="17"/>
        <v>3.0964602684990624E-2</v>
      </c>
      <c r="F148" s="175"/>
      <c r="G148" s="171" t="s">
        <v>138</v>
      </c>
      <c r="H148" s="172">
        <v>163.09100000000001</v>
      </c>
      <c r="I148" s="173">
        <v>1440.8389999999999</v>
      </c>
      <c r="J148" s="177">
        <v>1646.7829999999999</v>
      </c>
      <c r="K148" s="237">
        <f t="shared" si="18"/>
        <v>0.90096387927249677</v>
      </c>
      <c r="L148" s="179">
        <f t="shared" si="19"/>
        <v>0.87494162861773528</v>
      </c>
    </row>
    <row r="149" spans="2:12" ht="16" thickBot="1" x14ac:dyDescent="0.25">
      <c r="B149" s="260" t="s">
        <v>90</v>
      </c>
      <c r="C149" s="239">
        <f>C141-C144</f>
        <v>1184.0700000000002</v>
      </c>
      <c r="D149" s="261">
        <f>D141-D144</f>
        <v>29.843999999999994</v>
      </c>
      <c r="E149" s="240">
        <f t="shared" si="17"/>
        <v>2.4584937647971757E-2</v>
      </c>
      <c r="F149" s="262"/>
      <c r="G149" s="260" t="s">
        <v>90</v>
      </c>
      <c r="H149" s="239">
        <f>H141-H144</f>
        <v>84.989000000000033</v>
      </c>
      <c r="I149" s="261">
        <f t="shared" ref="I149:J149" si="20">I141-I144</f>
        <v>1184.0700000000002</v>
      </c>
      <c r="J149" s="266">
        <f t="shared" si="20"/>
        <v>1298.9029999999993</v>
      </c>
      <c r="K149" s="263">
        <f t="shared" si="18"/>
        <v>0.93456863214574137</v>
      </c>
      <c r="L149" s="241">
        <f t="shared" si="19"/>
        <v>0.91159232059668871</v>
      </c>
    </row>
    <row r="150" spans="2:12" ht="16" thickBot="1" x14ac:dyDescent="0.25">
      <c r="B150" s="150" t="s">
        <v>109</v>
      </c>
      <c r="C150" s="151">
        <v>6777.4870000000001</v>
      </c>
      <c r="D150" s="152">
        <v>357.99</v>
      </c>
      <c r="E150" s="153">
        <f t="shared" si="17"/>
        <v>5.0170437099019451E-2</v>
      </c>
      <c r="F150" s="154"/>
      <c r="G150" s="155" t="s">
        <v>110</v>
      </c>
      <c r="H150" s="151">
        <v>2928.0070000000001</v>
      </c>
      <c r="I150" s="152">
        <v>6519.6409999999996</v>
      </c>
      <c r="J150" s="156">
        <v>9774.9850000000006</v>
      </c>
      <c r="K150" s="157">
        <f t="shared" si="18"/>
        <v>0.70045918229030535</v>
      </c>
      <c r="L150" s="158">
        <f t="shared" si="19"/>
        <v>0.6669719697779587</v>
      </c>
    </row>
    <row r="151" spans="2:12" ht="15" x14ac:dyDescent="0.2">
      <c r="B151" s="160" t="s">
        <v>119</v>
      </c>
      <c r="C151" s="161">
        <v>98.025000000000006</v>
      </c>
      <c r="D151" s="162">
        <v>24.09</v>
      </c>
      <c r="E151" s="163">
        <f t="shared" si="17"/>
        <v>0.19727306227736149</v>
      </c>
      <c r="F151" s="164"/>
      <c r="G151" s="165" t="s">
        <v>89</v>
      </c>
      <c r="H151" s="161">
        <v>773.92</v>
      </c>
      <c r="I151" s="162">
        <v>98.025000000000006</v>
      </c>
      <c r="J151" s="166">
        <v>896.03499999999997</v>
      </c>
      <c r="K151" s="167">
        <f t="shared" si="18"/>
        <v>0.1362837389164486</v>
      </c>
      <c r="L151" s="168">
        <f t="shared" si="19"/>
        <v>0.10939862840179235</v>
      </c>
    </row>
    <row r="152" spans="2:12" ht="15" x14ac:dyDescent="0.2">
      <c r="B152" s="160" t="s">
        <v>19</v>
      </c>
      <c r="C152" s="161">
        <v>2705.9229999999998</v>
      </c>
      <c r="D152" s="162">
        <v>201.85400000000001</v>
      </c>
      <c r="E152" s="163">
        <f t="shared" si="17"/>
        <v>6.941866587430881E-2</v>
      </c>
      <c r="F152" s="164"/>
      <c r="G152" s="169" t="s">
        <v>19</v>
      </c>
      <c r="H152" s="161">
        <v>1410.144</v>
      </c>
      <c r="I152" s="162">
        <v>2705.9229999999998</v>
      </c>
      <c r="J152" s="166">
        <v>4317.9210000000003</v>
      </c>
      <c r="K152" s="167">
        <f t="shared" si="18"/>
        <v>0.67342061144703658</v>
      </c>
      <c r="L152" s="168">
        <f t="shared" si="19"/>
        <v>0.62667265102812197</v>
      </c>
    </row>
    <row r="153" spans="2:12" ht="15" x14ac:dyDescent="0.2">
      <c r="B153" s="170" t="s">
        <v>90</v>
      </c>
      <c r="C153" s="161">
        <v>4400.835</v>
      </c>
      <c r="D153" s="162">
        <v>165.98599999999999</v>
      </c>
      <c r="E153" s="163">
        <f t="shared" si="17"/>
        <v>3.6346070932055358E-2</v>
      </c>
      <c r="F153" s="164"/>
      <c r="G153" s="170" t="s">
        <v>90</v>
      </c>
      <c r="H153" s="161">
        <v>1453.846</v>
      </c>
      <c r="I153" s="162">
        <v>4400.835</v>
      </c>
      <c r="J153" s="166">
        <v>6020.6670000000004</v>
      </c>
      <c r="K153" s="167">
        <f t="shared" si="18"/>
        <v>0.75852409708093793</v>
      </c>
      <c r="L153" s="168">
        <f t="shared" si="19"/>
        <v>0.730954726444761</v>
      </c>
    </row>
    <row r="154" spans="2:12" ht="15" x14ac:dyDescent="0.2">
      <c r="B154" s="171" t="s">
        <v>139</v>
      </c>
      <c r="C154" s="172">
        <v>4881.7560000000003</v>
      </c>
      <c r="D154" s="173">
        <v>293.52300000000002</v>
      </c>
      <c r="E154" s="174">
        <f t="shared" si="17"/>
        <v>5.6716362538135626E-2</v>
      </c>
      <c r="F154" s="175"/>
      <c r="G154" s="176" t="s">
        <v>140</v>
      </c>
      <c r="H154" s="172">
        <v>2610.9740000000002</v>
      </c>
      <c r="I154" s="173">
        <v>4768.5280000000002</v>
      </c>
      <c r="J154" s="177">
        <v>7670.241</v>
      </c>
      <c r="K154" s="178">
        <f t="shared" si="18"/>
        <v>0.65959687576961401</v>
      </c>
      <c r="L154" s="179">
        <f t="shared" si="19"/>
        <v>0.62169206938869326</v>
      </c>
    </row>
    <row r="155" spans="2:12" ht="15" x14ac:dyDescent="0.2">
      <c r="B155" s="180" t="s">
        <v>141</v>
      </c>
      <c r="C155" s="161">
        <v>2184.0749999999998</v>
      </c>
      <c r="D155" s="162">
        <v>185.203</v>
      </c>
      <c r="E155" s="163">
        <f t="shared" si="17"/>
        <v>7.8168539107694418E-2</v>
      </c>
      <c r="F155" s="164"/>
      <c r="G155" s="180" t="s">
        <v>141</v>
      </c>
      <c r="H155" s="161">
        <v>1315.8219999999999</v>
      </c>
      <c r="I155" s="162">
        <v>2184.0749999999998</v>
      </c>
      <c r="J155" s="166">
        <v>3685.1</v>
      </c>
      <c r="K155" s="167">
        <f t="shared" si="18"/>
        <v>0.64293452009443441</v>
      </c>
      <c r="L155" s="168">
        <f t="shared" si="19"/>
        <v>0.5926772679167458</v>
      </c>
    </row>
    <row r="156" spans="2:12" ht="15" x14ac:dyDescent="0.2">
      <c r="B156" s="182" t="s">
        <v>90</v>
      </c>
      <c r="C156" s="161">
        <v>2973.4659999999999</v>
      </c>
      <c r="D156" s="162">
        <v>143.547</v>
      </c>
      <c r="E156" s="163">
        <f t="shared" si="17"/>
        <v>4.6052743443803411E-2</v>
      </c>
      <c r="F156" s="164"/>
      <c r="G156" s="182" t="s">
        <v>90</v>
      </c>
      <c r="H156" s="161">
        <v>1235.597</v>
      </c>
      <c r="I156" s="162">
        <v>2973.4659999999999</v>
      </c>
      <c r="J156" s="166">
        <v>4352.6099999999997</v>
      </c>
      <c r="K156" s="167">
        <f t="shared" si="18"/>
        <v>0.71612503762110558</v>
      </c>
      <c r="L156" s="168">
        <f t="shared" si="19"/>
        <v>0.68314551498985665</v>
      </c>
    </row>
    <row r="157" spans="2:12" ht="15" x14ac:dyDescent="0.2">
      <c r="B157" s="183" t="s">
        <v>0</v>
      </c>
      <c r="C157" s="161">
        <v>474.33800000000002</v>
      </c>
      <c r="D157" s="162">
        <v>50.283999999999999</v>
      </c>
      <c r="E157" s="163">
        <f t="shared" si="17"/>
        <v>9.5848058220966703E-2</v>
      </c>
      <c r="F157" s="175"/>
      <c r="G157" s="180" t="s">
        <v>34</v>
      </c>
      <c r="H157" s="161">
        <v>636.56399999999996</v>
      </c>
      <c r="I157" s="162">
        <v>449.70100000000002</v>
      </c>
      <c r="J157" s="166">
        <v>1136.211</v>
      </c>
      <c r="K157" s="167">
        <f t="shared" si="18"/>
        <v>0.43974842700871586</v>
      </c>
      <c r="L157" s="168">
        <f t="shared" si="19"/>
        <v>0.39579004251851108</v>
      </c>
    </row>
    <row r="158" spans="2:12" ht="15" x14ac:dyDescent="0.2">
      <c r="B158" s="183" t="s">
        <v>1</v>
      </c>
      <c r="C158" s="161">
        <v>1885.9159999999999</v>
      </c>
      <c r="D158" s="162">
        <v>105.081</v>
      </c>
      <c r="E158" s="163">
        <f t="shared" si="17"/>
        <v>5.2778080529503564E-2</v>
      </c>
      <c r="F158" s="175"/>
      <c r="G158" s="180" t="s">
        <v>35</v>
      </c>
      <c r="H158" s="161">
        <v>1018.053</v>
      </c>
      <c r="I158" s="162">
        <v>1828.9380000000001</v>
      </c>
      <c r="J158" s="166">
        <v>2949.6260000000002</v>
      </c>
      <c r="K158" s="167">
        <f t="shared" si="18"/>
        <v>0.65485353058319939</v>
      </c>
      <c r="L158" s="168">
        <f t="shared" si="19"/>
        <v>0.62005759374239311</v>
      </c>
    </row>
    <row r="159" spans="2:12" ht="15" x14ac:dyDescent="0.2">
      <c r="B159" s="183" t="s">
        <v>5</v>
      </c>
      <c r="C159" s="161">
        <v>2521.502</v>
      </c>
      <c r="D159" s="162">
        <v>138.15799999999999</v>
      </c>
      <c r="E159" s="163">
        <f t="shared" si="17"/>
        <v>5.1945737425084404E-2</v>
      </c>
      <c r="F159" s="175"/>
      <c r="G159" s="180" t="s">
        <v>36</v>
      </c>
      <c r="H159" s="161">
        <v>956.35699999999997</v>
      </c>
      <c r="I159" s="162">
        <v>2489.8890000000001</v>
      </c>
      <c r="J159" s="166">
        <v>3584.404</v>
      </c>
      <c r="K159" s="167">
        <f t="shared" si="18"/>
        <v>0.73318939494543589</v>
      </c>
      <c r="L159" s="168">
        <f t="shared" si="19"/>
        <v>0.69464519066489161</v>
      </c>
    </row>
    <row r="160" spans="2:12" ht="15" x14ac:dyDescent="0.2">
      <c r="B160" s="184" t="s">
        <v>137</v>
      </c>
      <c r="C160" s="172">
        <v>1797.7070000000001</v>
      </c>
      <c r="D160" s="173">
        <v>40.377000000000002</v>
      </c>
      <c r="E160" s="174">
        <f t="shared" si="17"/>
        <v>2.1966895963405373E-2</v>
      </c>
      <c r="F160" s="175"/>
      <c r="G160" s="171" t="s">
        <v>138</v>
      </c>
      <c r="H160" s="172">
        <v>317.03300000000002</v>
      </c>
      <c r="I160" s="173">
        <v>1751.1130000000001</v>
      </c>
      <c r="J160" s="177">
        <v>2104.7440000000001</v>
      </c>
      <c r="K160" s="237">
        <f t="shared" si="18"/>
        <v>0.84937218017963234</v>
      </c>
      <c r="L160" s="179">
        <f t="shared" si="19"/>
        <v>0.83198384221549027</v>
      </c>
    </row>
    <row r="161" spans="2:13" ht="16" thickBot="1" x14ac:dyDescent="0.25">
      <c r="B161" s="260" t="s">
        <v>90</v>
      </c>
      <c r="C161" s="239">
        <f>C153-C156</f>
        <v>1427.3690000000001</v>
      </c>
      <c r="D161" s="261">
        <f>D153-D156</f>
        <v>22.438999999999993</v>
      </c>
      <c r="E161" s="240">
        <f t="shared" si="17"/>
        <v>1.5477221811439852E-2</v>
      </c>
      <c r="F161" s="262"/>
      <c r="G161" s="260" t="s">
        <v>90</v>
      </c>
      <c r="H161" s="239">
        <f>H153-H156</f>
        <v>218.24900000000002</v>
      </c>
      <c r="I161" s="261">
        <f t="shared" ref="I161:J161" si="21">I153-I156</f>
        <v>1427.3690000000001</v>
      </c>
      <c r="J161" s="266">
        <f t="shared" si="21"/>
        <v>1668.0570000000007</v>
      </c>
      <c r="K161" s="263">
        <f t="shared" si="18"/>
        <v>0.86915974693910347</v>
      </c>
      <c r="L161" s="241">
        <f t="shared" si="19"/>
        <v>0.85570756874615173</v>
      </c>
    </row>
    <row r="162" spans="2:13" ht="16" thickBot="1" x14ac:dyDescent="0.25">
      <c r="B162" s="150" t="s">
        <v>28</v>
      </c>
      <c r="C162" s="151">
        <v>27632.541000000001</v>
      </c>
      <c r="D162" s="152">
        <v>1166.1400000000001</v>
      </c>
      <c r="E162" s="153">
        <f t="shared" si="17"/>
        <v>4.0492826737446766E-2</v>
      </c>
      <c r="F162" s="154"/>
      <c r="G162" s="155" t="s">
        <v>27</v>
      </c>
      <c r="H162" s="151">
        <v>8573.5640000000003</v>
      </c>
      <c r="I162" s="152">
        <v>26138.648000000001</v>
      </c>
      <c r="J162" s="156">
        <v>35790.322</v>
      </c>
      <c r="K162" s="157">
        <f t="shared" si="18"/>
        <v>0.76045021332861995</v>
      </c>
      <c r="L162" s="158">
        <f t="shared" si="19"/>
        <v>0.73032726556637295</v>
      </c>
      <c r="M162" s="7"/>
    </row>
    <row r="163" spans="2:13" ht="15" x14ac:dyDescent="0.2">
      <c r="B163" s="160" t="s">
        <v>119</v>
      </c>
      <c r="C163" s="161">
        <v>75.781999999999996</v>
      </c>
      <c r="D163" s="162">
        <v>8.6890000000000001</v>
      </c>
      <c r="E163" s="163">
        <f t="shared" si="17"/>
        <v>0.10286370470338932</v>
      </c>
      <c r="F163" s="164"/>
      <c r="G163" s="165" t="s">
        <v>89</v>
      </c>
      <c r="H163" s="161">
        <v>453.92500000000001</v>
      </c>
      <c r="I163" s="162">
        <v>75.781999999999996</v>
      </c>
      <c r="J163" s="166">
        <v>538.39599999999996</v>
      </c>
      <c r="K163" s="167">
        <f t="shared" si="18"/>
        <v>0.15689381050379267</v>
      </c>
      <c r="L163" s="168">
        <f t="shared" si="19"/>
        <v>0.14075513191034109</v>
      </c>
    </row>
    <row r="164" spans="2:13" ht="15" x14ac:dyDescent="0.2">
      <c r="B164" s="160" t="s">
        <v>19</v>
      </c>
      <c r="C164" s="161">
        <v>4145.9179999999997</v>
      </c>
      <c r="D164" s="162">
        <v>238.75399999999999</v>
      </c>
      <c r="E164" s="163">
        <f t="shared" si="17"/>
        <v>5.4451963567628325E-2</v>
      </c>
      <c r="F164" s="164"/>
      <c r="G164" s="169" t="s">
        <v>19</v>
      </c>
      <c r="H164" s="161">
        <v>1960.1089999999999</v>
      </c>
      <c r="I164" s="162">
        <v>4145.9179999999997</v>
      </c>
      <c r="J164" s="166">
        <v>6344.7809999999999</v>
      </c>
      <c r="K164" s="167">
        <f t="shared" si="18"/>
        <v>0.69106750887067658</v>
      </c>
      <c r="L164" s="168">
        <f t="shared" si="19"/>
        <v>0.6534375260548787</v>
      </c>
    </row>
    <row r="165" spans="2:13" ht="15" x14ac:dyDescent="0.2">
      <c r="B165" s="170" t="s">
        <v>90</v>
      </c>
      <c r="C165" s="161">
        <v>20126.107</v>
      </c>
      <c r="D165" s="162">
        <v>796.43799999999999</v>
      </c>
      <c r="E165" s="163">
        <f t="shared" si="17"/>
        <v>3.806601921515762E-2</v>
      </c>
      <c r="F165" s="164"/>
      <c r="G165" s="170" t="s">
        <v>90</v>
      </c>
      <c r="H165" s="161">
        <v>5369.3649999999998</v>
      </c>
      <c r="I165" s="162">
        <v>20126.107</v>
      </c>
      <c r="J165" s="166">
        <v>26291.91</v>
      </c>
      <c r="K165" s="167">
        <f t="shared" si="18"/>
        <v>0.79577881561286334</v>
      </c>
      <c r="L165" s="168">
        <f t="shared" si="19"/>
        <v>0.76548668392672881</v>
      </c>
    </row>
    <row r="166" spans="2:13" ht="15" x14ac:dyDescent="0.2">
      <c r="B166" s="171" t="s">
        <v>139</v>
      </c>
      <c r="C166" s="172">
        <v>17112.311999999998</v>
      </c>
      <c r="D166" s="173">
        <v>799.11500000000001</v>
      </c>
      <c r="E166" s="174">
        <f t="shared" si="17"/>
        <v>4.4614814888841635E-2</v>
      </c>
      <c r="F166" s="175"/>
      <c r="G166" s="176" t="s">
        <v>140</v>
      </c>
      <c r="H166" s="172">
        <v>6222.3140000000003</v>
      </c>
      <c r="I166" s="173">
        <v>16316.14</v>
      </c>
      <c r="J166" s="177">
        <v>23295.030999999999</v>
      </c>
      <c r="K166" s="178">
        <f t="shared" si="18"/>
        <v>0.73289093283456019</v>
      </c>
      <c r="L166" s="179">
        <f t="shared" si="19"/>
        <v>0.7004128906289071</v>
      </c>
    </row>
    <row r="167" spans="2:13" ht="15" x14ac:dyDescent="0.2">
      <c r="B167" s="180" t="s">
        <v>141</v>
      </c>
      <c r="C167" s="161">
        <v>2691.4279999999999</v>
      </c>
      <c r="D167" s="162">
        <v>180.733</v>
      </c>
      <c r="E167" s="163">
        <f t="shared" si="17"/>
        <v>6.2925790023609401E-2</v>
      </c>
      <c r="F167" s="164"/>
      <c r="G167" s="180" t="s">
        <v>141</v>
      </c>
      <c r="H167" s="161">
        <v>1473.6559999999999</v>
      </c>
      <c r="I167" s="162">
        <v>2691.4279999999999</v>
      </c>
      <c r="J167" s="166">
        <v>4345.817</v>
      </c>
      <c r="K167" s="167">
        <f t="shared" si="18"/>
        <v>0.66090242640221619</v>
      </c>
      <c r="L167" s="168">
        <f t="shared" si="19"/>
        <v>0.61931461909233632</v>
      </c>
    </row>
    <row r="168" spans="2:13" ht="15" x14ac:dyDescent="0.2">
      <c r="B168" s="182" t="s">
        <v>90</v>
      </c>
      <c r="C168" s="161">
        <v>12238.7</v>
      </c>
      <c r="D168" s="162">
        <v>542.04999999999995</v>
      </c>
      <c r="E168" s="163">
        <f t="shared" si="17"/>
        <v>4.2411439078301347E-2</v>
      </c>
      <c r="F168" s="164"/>
      <c r="G168" s="182" t="s">
        <v>90</v>
      </c>
      <c r="H168" s="161">
        <v>3646.4270000000001</v>
      </c>
      <c r="I168" s="162">
        <v>12238.7</v>
      </c>
      <c r="J168" s="166">
        <v>16427.177</v>
      </c>
      <c r="K168" s="167">
        <f t="shared" si="18"/>
        <v>0.77802473303842778</v>
      </c>
      <c r="L168" s="168">
        <f t="shared" si="19"/>
        <v>0.74502758447175688</v>
      </c>
    </row>
    <row r="169" spans="2:13" ht="15" x14ac:dyDescent="0.2">
      <c r="B169" s="183" t="s">
        <v>0</v>
      </c>
      <c r="C169" s="161">
        <v>5488.9170000000004</v>
      </c>
      <c r="D169" s="162">
        <v>326.375</v>
      </c>
      <c r="E169" s="163">
        <f t="shared" si="17"/>
        <v>5.6123579005147119E-2</v>
      </c>
      <c r="F169" s="175"/>
      <c r="G169" s="180" t="s">
        <v>34</v>
      </c>
      <c r="H169" s="161">
        <v>2465.0819999999999</v>
      </c>
      <c r="I169" s="162">
        <v>5258.9250000000002</v>
      </c>
      <c r="J169" s="166">
        <v>8038.3029999999999</v>
      </c>
      <c r="K169" s="167">
        <f t="shared" si="18"/>
        <v>0.69333303310412653</v>
      </c>
      <c r="L169" s="168">
        <f t="shared" si="19"/>
        <v>0.65423323803544109</v>
      </c>
    </row>
    <row r="170" spans="2:13" ht="15" x14ac:dyDescent="0.2">
      <c r="B170" s="183" t="s">
        <v>1</v>
      </c>
      <c r="C170" s="161">
        <v>6940.2269999999999</v>
      </c>
      <c r="D170" s="162">
        <v>287.089</v>
      </c>
      <c r="E170" s="163">
        <f t="shared" si="17"/>
        <v>3.972276845235493E-2</v>
      </c>
      <c r="F170" s="175"/>
      <c r="G170" s="180" t="s">
        <v>35</v>
      </c>
      <c r="H170" s="161">
        <v>2143.5819999999999</v>
      </c>
      <c r="I170" s="162">
        <v>6612.9049999999997</v>
      </c>
      <c r="J170" s="166">
        <v>9025.5349999999999</v>
      </c>
      <c r="K170" s="167">
        <f t="shared" si="18"/>
        <v>0.76249806798156561</v>
      </c>
      <c r="L170" s="168">
        <f t="shared" si="19"/>
        <v>0.7326884223483705</v>
      </c>
    </row>
    <row r="171" spans="2:13" ht="15" x14ac:dyDescent="0.2">
      <c r="B171" s="183" t="s">
        <v>5</v>
      </c>
      <c r="C171" s="161">
        <v>4683.1679999999997</v>
      </c>
      <c r="D171" s="162">
        <v>185.65100000000001</v>
      </c>
      <c r="E171" s="163">
        <f t="shared" si="17"/>
        <v>3.8130602102891896E-2</v>
      </c>
      <c r="F171" s="175"/>
      <c r="G171" s="180" t="s">
        <v>36</v>
      </c>
      <c r="H171" s="161">
        <v>1613.65</v>
      </c>
      <c r="I171" s="162">
        <v>4444.3100000000004</v>
      </c>
      <c r="J171" s="166">
        <v>6231.1930000000002</v>
      </c>
      <c r="K171" s="167">
        <f t="shared" si="18"/>
        <v>0.74103674850064816</v>
      </c>
      <c r="L171" s="168">
        <f t="shared" si="19"/>
        <v>0.71323581214704801</v>
      </c>
    </row>
    <row r="172" spans="2:13" ht="15" x14ac:dyDescent="0.2">
      <c r="B172" s="184" t="s">
        <v>137</v>
      </c>
      <c r="C172" s="172">
        <v>10444.447</v>
      </c>
      <c r="D172" s="173">
        <v>358.33600000000001</v>
      </c>
      <c r="E172" s="174">
        <f t="shared" si="17"/>
        <v>3.3170711658282871E-2</v>
      </c>
      <c r="F172" s="175"/>
      <c r="G172" s="171" t="s">
        <v>138</v>
      </c>
      <c r="H172" s="172">
        <v>2351.25</v>
      </c>
      <c r="I172" s="173">
        <v>9822.5079999999998</v>
      </c>
      <c r="J172" s="177">
        <v>12495.290999999999</v>
      </c>
      <c r="K172" s="237">
        <f t="shared" si="18"/>
        <v>0.81182911226317178</v>
      </c>
      <c r="L172" s="179">
        <f t="shared" si="19"/>
        <v>0.78609677837835068</v>
      </c>
    </row>
    <row r="173" spans="2:13" ht="16" thickBot="1" x14ac:dyDescent="0.25">
      <c r="B173" s="260" t="s">
        <v>90</v>
      </c>
      <c r="C173" s="239">
        <f>C165-C168</f>
        <v>7887.4069999999992</v>
      </c>
      <c r="D173" s="261">
        <f>D165-D168</f>
        <v>254.38800000000003</v>
      </c>
      <c r="E173" s="240">
        <f t="shared" si="17"/>
        <v>3.1244707094688587E-2</v>
      </c>
      <c r="F173" s="262"/>
      <c r="G173" s="260" t="s">
        <v>90</v>
      </c>
      <c r="H173" s="239">
        <f>H165-H168</f>
        <v>1722.9379999999996</v>
      </c>
      <c r="I173" s="261">
        <f t="shared" ref="I173:J173" si="22">I165-I168</f>
        <v>7887.4069999999992</v>
      </c>
      <c r="J173" s="266">
        <f t="shared" si="22"/>
        <v>9864.7330000000002</v>
      </c>
      <c r="K173" s="263">
        <f t="shared" si="18"/>
        <v>0.82534367630629235</v>
      </c>
      <c r="L173" s="241">
        <f t="shared" si="19"/>
        <v>0.79955605488764869</v>
      </c>
    </row>
    <row r="174" spans="2:13" ht="16" thickBot="1" x14ac:dyDescent="0.25">
      <c r="B174" s="150" t="s">
        <v>111</v>
      </c>
      <c r="C174" s="151">
        <v>15880.63</v>
      </c>
      <c r="D174" s="152">
        <v>629.54499999999996</v>
      </c>
      <c r="E174" s="153">
        <f t="shared" si="17"/>
        <v>3.8130728475016161E-2</v>
      </c>
      <c r="F174" s="154"/>
      <c r="G174" s="155" t="s">
        <v>112</v>
      </c>
      <c r="H174" s="151">
        <v>2258.9409999999998</v>
      </c>
      <c r="I174" s="152">
        <v>15058.493</v>
      </c>
      <c r="J174" s="156">
        <v>17899.134999999998</v>
      </c>
      <c r="K174" s="157">
        <f t="shared" si="18"/>
        <v>0.87379608008990384</v>
      </c>
      <c r="L174" s="158">
        <f t="shared" si="19"/>
        <v>0.84129724704573727</v>
      </c>
    </row>
    <row r="175" spans="2:13" ht="15" x14ac:dyDescent="0.2">
      <c r="B175" s="160" t="s">
        <v>119</v>
      </c>
      <c r="C175" s="161">
        <v>32.347999999999999</v>
      </c>
      <c r="D175" s="162">
        <v>2.0659999999999998</v>
      </c>
      <c r="E175" s="163">
        <f t="shared" si="17"/>
        <v>6.0033707212181084E-2</v>
      </c>
      <c r="F175" s="164"/>
      <c r="G175" s="165" t="s">
        <v>89</v>
      </c>
      <c r="H175" s="161">
        <v>235.72800000000001</v>
      </c>
      <c r="I175" s="162">
        <v>32.347999999999999</v>
      </c>
      <c r="J175" s="166">
        <v>270.142</v>
      </c>
      <c r="K175" s="167">
        <f t="shared" si="18"/>
        <v>0.12739226036677001</v>
      </c>
      <c r="L175" s="168">
        <f t="shared" si="19"/>
        <v>0.11974443070681345</v>
      </c>
    </row>
    <row r="176" spans="2:13" ht="15" x14ac:dyDescent="0.2">
      <c r="B176" s="160" t="s">
        <v>19</v>
      </c>
      <c r="C176" s="161">
        <v>2393.893</v>
      </c>
      <c r="D176" s="162">
        <v>123.533</v>
      </c>
      <c r="E176" s="163">
        <f t="shared" si="17"/>
        <v>4.9071154425194628E-2</v>
      </c>
      <c r="F176" s="164"/>
      <c r="G176" s="169" t="s">
        <v>19</v>
      </c>
      <c r="H176" s="161">
        <v>811.71900000000005</v>
      </c>
      <c r="I176" s="162">
        <v>2393.893</v>
      </c>
      <c r="J176" s="166">
        <v>3329.145</v>
      </c>
      <c r="K176" s="167">
        <f t="shared" si="18"/>
        <v>0.75617793757856744</v>
      </c>
      <c r="L176" s="168">
        <f t="shared" si="19"/>
        <v>0.71907141323072443</v>
      </c>
    </row>
    <row r="177" spans="2:12" ht="15" x14ac:dyDescent="0.2">
      <c r="B177" s="170" t="s">
        <v>90</v>
      </c>
      <c r="C177" s="161">
        <v>11758.609</v>
      </c>
      <c r="D177" s="162">
        <v>434.18799999999999</v>
      </c>
      <c r="E177" s="163">
        <f t="shared" si="17"/>
        <v>3.5610204943131586E-2</v>
      </c>
      <c r="F177" s="164"/>
      <c r="G177" s="170" t="s">
        <v>90</v>
      </c>
      <c r="H177" s="161">
        <v>1039.287</v>
      </c>
      <c r="I177" s="162">
        <v>11758.609</v>
      </c>
      <c r="J177" s="166">
        <v>13232.084000000001</v>
      </c>
      <c r="K177" s="167">
        <f t="shared" si="18"/>
        <v>0.92145704335008749</v>
      </c>
      <c r="L177" s="168">
        <f t="shared" si="19"/>
        <v>0.8886437691900988</v>
      </c>
    </row>
    <row r="178" spans="2:12" ht="15" x14ac:dyDescent="0.2">
      <c r="B178" s="171" t="s">
        <v>139</v>
      </c>
      <c r="C178" s="172">
        <v>10153.058999999999</v>
      </c>
      <c r="D178" s="173">
        <v>438.75400000000002</v>
      </c>
      <c r="E178" s="174">
        <f t="shared" si="17"/>
        <v>4.1423880878561588E-2</v>
      </c>
      <c r="F178" s="175"/>
      <c r="G178" s="176" t="s">
        <v>140</v>
      </c>
      <c r="H178" s="172">
        <v>1722.2660000000001</v>
      </c>
      <c r="I178" s="173">
        <v>9721.2160000000003</v>
      </c>
      <c r="J178" s="177">
        <v>11859.942999999999</v>
      </c>
      <c r="K178" s="178">
        <f t="shared" si="18"/>
        <v>0.85478294457233062</v>
      </c>
      <c r="L178" s="179">
        <f t="shared" si="19"/>
        <v>0.81966802032691055</v>
      </c>
    </row>
    <row r="179" spans="2:12" ht="15" x14ac:dyDescent="0.2">
      <c r="B179" s="180" t="s">
        <v>141</v>
      </c>
      <c r="C179" s="161">
        <v>1651.1289999999999</v>
      </c>
      <c r="D179" s="162">
        <v>90.055000000000007</v>
      </c>
      <c r="E179" s="163">
        <f t="shared" si="17"/>
        <v>5.1720553370580021E-2</v>
      </c>
      <c r="F179" s="164"/>
      <c r="G179" s="180" t="s">
        <v>141</v>
      </c>
      <c r="H179" s="161">
        <v>632.05999999999995</v>
      </c>
      <c r="I179" s="162">
        <v>1651.1289999999999</v>
      </c>
      <c r="J179" s="166">
        <v>2373.2440000000001</v>
      </c>
      <c r="K179" s="167">
        <f t="shared" si="18"/>
        <v>0.73367255958510802</v>
      </c>
      <c r="L179" s="168">
        <f t="shared" si="19"/>
        <v>0.69572660881055626</v>
      </c>
    </row>
    <row r="180" spans="2:12" ht="15" x14ac:dyDescent="0.2">
      <c r="B180" s="182" t="s">
        <v>90</v>
      </c>
      <c r="C180" s="161">
        <v>7409.3969999999999</v>
      </c>
      <c r="D180" s="162">
        <v>311.63099999999997</v>
      </c>
      <c r="E180" s="163">
        <f t="shared" si="17"/>
        <v>4.0361335304055362E-2</v>
      </c>
      <c r="F180" s="164"/>
      <c r="G180" s="182" t="s">
        <v>90</v>
      </c>
      <c r="H180" s="161">
        <v>726.99099999999999</v>
      </c>
      <c r="I180" s="162">
        <v>7409.3969999999999</v>
      </c>
      <c r="J180" s="166">
        <v>8448.0190000000002</v>
      </c>
      <c r="K180" s="167">
        <f t="shared" si="18"/>
        <v>0.91394538767017452</v>
      </c>
      <c r="L180" s="168">
        <f t="shared" si="19"/>
        <v>0.87705733142882369</v>
      </c>
    </row>
    <row r="181" spans="2:12" ht="15" x14ac:dyDescent="0.2">
      <c r="B181" s="183" t="s">
        <v>0</v>
      </c>
      <c r="C181" s="161">
        <v>3557.5230000000001</v>
      </c>
      <c r="D181" s="162">
        <v>200.03399999999999</v>
      </c>
      <c r="E181" s="163">
        <f t="shared" si="17"/>
        <v>5.323512058499711E-2</v>
      </c>
      <c r="F181" s="175"/>
      <c r="G181" s="180" t="s">
        <v>34</v>
      </c>
      <c r="H181" s="161">
        <v>623.99</v>
      </c>
      <c r="I181" s="162">
        <v>3427.473</v>
      </c>
      <c r="J181" s="166">
        <v>4243.2269999999999</v>
      </c>
      <c r="K181" s="167">
        <f t="shared" si="18"/>
        <v>0.85294446891481412</v>
      </c>
      <c r="L181" s="168">
        <f t="shared" si="19"/>
        <v>0.80775150610608393</v>
      </c>
    </row>
    <row r="182" spans="2:12" ht="15" x14ac:dyDescent="0.2">
      <c r="B182" s="183" t="s">
        <v>1</v>
      </c>
      <c r="C182" s="161">
        <v>4104.8639999999996</v>
      </c>
      <c r="D182" s="162">
        <v>146.05799999999999</v>
      </c>
      <c r="E182" s="163">
        <f t="shared" si="17"/>
        <v>3.4359134324271304E-2</v>
      </c>
      <c r="F182" s="175"/>
      <c r="G182" s="180" t="s">
        <v>35</v>
      </c>
      <c r="H182" s="161">
        <v>532.87800000000004</v>
      </c>
      <c r="I182" s="162">
        <v>3935.252</v>
      </c>
      <c r="J182" s="166">
        <v>4605.0200000000004</v>
      </c>
      <c r="K182" s="167">
        <f t="shared" si="18"/>
        <v>0.88428323872643333</v>
      </c>
      <c r="L182" s="168">
        <f t="shared" si="19"/>
        <v>0.85455698346586972</v>
      </c>
    </row>
    <row r="183" spans="2:12" ht="15" x14ac:dyDescent="0.2">
      <c r="B183" s="183" t="s">
        <v>5</v>
      </c>
      <c r="C183" s="161">
        <v>2490.672</v>
      </c>
      <c r="D183" s="162">
        <v>92.662000000000006</v>
      </c>
      <c r="E183" s="163">
        <f t="shared" si="17"/>
        <v>3.586915203376722E-2</v>
      </c>
      <c r="F183" s="175"/>
      <c r="G183" s="180" t="s">
        <v>36</v>
      </c>
      <c r="H183" s="161">
        <v>565.39800000000002</v>
      </c>
      <c r="I183" s="162">
        <v>2358.491</v>
      </c>
      <c r="J183" s="166">
        <v>3011.6959999999999</v>
      </c>
      <c r="K183" s="167">
        <f t="shared" si="18"/>
        <v>0.81226591262863179</v>
      </c>
      <c r="L183" s="168">
        <f t="shared" si="19"/>
        <v>0.78311057955384611</v>
      </c>
    </row>
    <row r="184" spans="2:12" ht="15" x14ac:dyDescent="0.2">
      <c r="B184" s="184" t="s">
        <v>137</v>
      </c>
      <c r="C184" s="172">
        <v>5695.223</v>
      </c>
      <c r="D184" s="173">
        <v>188.72499999999999</v>
      </c>
      <c r="E184" s="174">
        <f t="shared" si="17"/>
        <v>3.2074552664299545E-2</v>
      </c>
      <c r="F184" s="175"/>
      <c r="G184" s="171" t="s">
        <v>138</v>
      </c>
      <c r="H184" s="172">
        <v>536.67499999999995</v>
      </c>
      <c r="I184" s="173">
        <v>5337.277</v>
      </c>
      <c r="J184" s="177">
        <v>6039.192</v>
      </c>
      <c r="K184" s="237">
        <f t="shared" si="18"/>
        <v>0.91113463522934857</v>
      </c>
      <c r="L184" s="179">
        <f t="shared" si="19"/>
        <v>0.88377335908512267</v>
      </c>
    </row>
    <row r="185" spans="2:12" ht="16" thickBot="1" x14ac:dyDescent="0.25">
      <c r="B185" s="260" t="s">
        <v>90</v>
      </c>
      <c r="C185" s="239">
        <f>C177-C180</f>
        <v>4349.2120000000004</v>
      </c>
      <c r="D185" s="261">
        <f>D177-D180</f>
        <v>122.55700000000002</v>
      </c>
      <c r="E185" s="240">
        <f t="shared" si="17"/>
        <v>2.7406827141562996E-2</v>
      </c>
      <c r="F185" s="262"/>
      <c r="G185" s="260" t="s">
        <v>90</v>
      </c>
      <c r="H185" s="239">
        <f>H177-H180</f>
        <v>312.29600000000005</v>
      </c>
      <c r="I185" s="261">
        <f t="shared" ref="I185:J185" si="23">I177-I180</f>
        <v>4349.2120000000004</v>
      </c>
      <c r="J185" s="266">
        <f t="shared" si="23"/>
        <v>4784.0650000000005</v>
      </c>
      <c r="K185" s="263">
        <f t="shared" si="18"/>
        <v>0.93472162272042703</v>
      </c>
      <c r="L185" s="241">
        <f t="shared" si="19"/>
        <v>0.9091038687810471</v>
      </c>
    </row>
    <row r="186" spans="2:12" ht="16" thickBot="1" x14ac:dyDescent="0.25">
      <c r="B186" s="150" t="s">
        <v>113</v>
      </c>
      <c r="C186" s="151">
        <v>11751.911</v>
      </c>
      <c r="D186" s="152">
        <v>536.59500000000003</v>
      </c>
      <c r="E186" s="153">
        <f t="shared" si="17"/>
        <v>4.3666414778167503E-2</v>
      </c>
      <c r="F186" s="154"/>
      <c r="G186" s="155" t="s">
        <v>114</v>
      </c>
      <c r="H186" s="151">
        <v>6314.6229999999996</v>
      </c>
      <c r="I186" s="152">
        <v>11080.155000000001</v>
      </c>
      <c r="J186" s="156">
        <v>17891.187000000002</v>
      </c>
      <c r="K186" s="157">
        <f t="shared" si="18"/>
        <v>0.64705399367856364</v>
      </c>
      <c r="L186" s="158">
        <f t="shared" si="19"/>
        <v>0.61930798666404863</v>
      </c>
    </row>
    <row r="187" spans="2:12" ht="15" x14ac:dyDescent="0.2">
      <c r="B187" s="160" t="s">
        <v>119</v>
      </c>
      <c r="C187" s="161">
        <v>43.433999999999997</v>
      </c>
      <c r="D187" s="162">
        <v>6.6230000000000002</v>
      </c>
      <c r="E187" s="163">
        <f t="shared" si="17"/>
        <v>0.13230916754899416</v>
      </c>
      <c r="F187" s="164"/>
      <c r="G187" s="165" t="s">
        <v>89</v>
      </c>
      <c r="H187" s="161">
        <v>218.197</v>
      </c>
      <c r="I187" s="162">
        <v>43.433999999999997</v>
      </c>
      <c r="J187" s="166">
        <v>268.25400000000002</v>
      </c>
      <c r="K187" s="167">
        <f t="shared" si="18"/>
        <v>0.18660299566828459</v>
      </c>
      <c r="L187" s="168">
        <f t="shared" si="19"/>
        <v>0.16191370864926521</v>
      </c>
    </row>
    <row r="188" spans="2:12" ht="15" x14ac:dyDescent="0.2">
      <c r="B188" s="160" t="s">
        <v>19</v>
      </c>
      <c r="C188" s="161">
        <v>1752.0250000000001</v>
      </c>
      <c r="D188" s="162">
        <v>115.22</v>
      </c>
      <c r="E188" s="163">
        <f t="shared" si="17"/>
        <v>6.1705882195426949E-2</v>
      </c>
      <c r="F188" s="164"/>
      <c r="G188" s="169" t="s">
        <v>19</v>
      </c>
      <c r="H188" s="161">
        <v>1148.3900000000001</v>
      </c>
      <c r="I188" s="162">
        <v>1752.0250000000001</v>
      </c>
      <c r="J188" s="166">
        <v>3015.6350000000002</v>
      </c>
      <c r="K188" s="167">
        <f t="shared" si="18"/>
        <v>0.61918799854756956</v>
      </c>
      <c r="L188" s="168">
        <f t="shared" si="19"/>
        <v>0.5809804568523711</v>
      </c>
    </row>
    <row r="189" spans="2:12" ht="15" x14ac:dyDescent="0.2">
      <c r="B189" s="170" t="s">
        <v>90</v>
      </c>
      <c r="C189" s="161">
        <v>8367.4979999999996</v>
      </c>
      <c r="D189" s="162">
        <v>362.25099999999998</v>
      </c>
      <c r="E189" s="163">
        <f t="shared" si="17"/>
        <v>4.1496152982176231E-2</v>
      </c>
      <c r="F189" s="164"/>
      <c r="G189" s="170" t="s">
        <v>90</v>
      </c>
      <c r="H189" s="161">
        <v>4330.0780000000004</v>
      </c>
      <c r="I189" s="162">
        <v>8367.4979999999996</v>
      </c>
      <c r="J189" s="166">
        <v>13059.826999999999</v>
      </c>
      <c r="K189" s="167">
        <f t="shared" si="18"/>
        <v>0.66844292807247752</v>
      </c>
      <c r="L189" s="168">
        <f t="shared" si="19"/>
        <v>0.64070511806932817</v>
      </c>
    </row>
    <row r="190" spans="2:12" ht="15" x14ac:dyDescent="0.2">
      <c r="B190" s="171" t="s">
        <v>139</v>
      </c>
      <c r="C190" s="172">
        <v>6959.2520000000004</v>
      </c>
      <c r="D190" s="173">
        <v>360.36099999999999</v>
      </c>
      <c r="E190" s="174">
        <f t="shared" si="17"/>
        <v>4.9232247661180992E-2</v>
      </c>
      <c r="F190" s="175"/>
      <c r="G190" s="176" t="s">
        <v>140</v>
      </c>
      <c r="H190" s="172">
        <v>4500.0479999999998</v>
      </c>
      <c r="I190" s="173">
        <v>6594.924</v>
      </c>
      <c r="J190" s="177">
        <v>11435.088</v>
      </c>
      <c r="K190" s="178">
        <f t="shared" si="18"/>
        <v>0.60647019069726438</v>
      </c>
      <c r="L190" s="179">
        <f t="shared" si="19"/>
        <v>0.57672700026444923</v>
      </c>
    </row>
    <row r="191" spans="2:12" ht="15" x14ac:dyDescent="0.2">
      <c r="B191" s="180" t="s">
        <v>141</v>
      </c>
      <c r="C191" s="161">
        <v>1040.299</v>
      </c>
      <c r="D191" s="162">
        <v>90.677999999999997</v>
      </c>
      <c r="E191" s="163">
        <f t="shared" si="17"/>
        <v>8.0176696785168935E-2</v>
      </c>
      <c r="F191" s="164"/>
      <c r="G191" s="180" t="s">
        <v>141</v>
      </c>
      <c r="H191" s="161">
        <v>841.596</v>
      </c>
      <c r="I191" s="162">
        <v>1040.299</v>
      </c>
      <c r="J191" s="166">
        <v>1972.5730000000001</v>
      </c>
      <c r="K191" s="167">
        <f t="shared" si="18"/>
        <v>0.57335115100936695</v>
      </c>
      <c r="L191" s="168">
        <f t="shared" si="19"/>
        <v>0.52738174962346129</v>
      </c>
    </row>
    <row r="192" spans="2:12" ht="15" x14ac:dyDescent="0.2">
      <c r="B192" s="182" t="s">
        <v>90</v>
      </c>
      <c r="C192" s="161">
        <v>4829.3029999999999</v>
      </c>
      <c r="D192" s="162">
        <v>230.42</v>
      </c>
      <c r="E192" s="163">
        <f t="shared" si="17"/>
        <v>4.5540042409436245E-2</v>
      </c>
      <c r="F192" s="164"/>
      <c r="G192" s="182" t="s">
        <v>90</v>
      </c>
      <c r="H192" s="161">
        <v>2919.4360000000001</v>
      </c>
      <c r="I192" s="162">
        <v>4829.3029999999999</v>
      </c>
      <c r="J192" s="166">
        <v>7979.1589999999997</v>
      </c>
      <c r="K192" s="167">
        <f t="shared" si="18"/>
        <v>0.63411732990907943</v>
      </c>
      <c r="L192" s="168">
        <f t="shared" si="19"/>
        <v>0.60523959981246145</v>
      </c>
    </row>
    <row r="193" spans="2:12" ht="15" x14ac:dyDescent="0.2">
      <c r="B193" s="183" t="s">
        <v>0</v>
      </c>
      <c r="C193" s="161">
        <v>1931.394</v>
      </c>
      <c r="D193" s="162">
        <v>126.34099999999999</v>
      </c>
      <c r="E193" s="163">
        <f t="shared" si="17"/>
        <v>6.1398090619054442E-2</v>
      </c>
      <c r="F193" s="175"/>
      <c r="G193" s="180" t="s">
        <v>34</v>
      </c>
      <c r="H193" s="161">
        <v>1841.0920000000001</v>
      </c>
      <c r="I193" s="162">
        <v>1831.452</v>
      </c>
      <c r="J193" s="166">
        <v>3795.076</v>
      </c>
      <c r="K193" s="167">
        <f t="shared" si="18"/>
        <v>0.51487348342958084</v>
      </c>
      <c r="L193" s="168">
        <f t="shared" si="19"/>
        <v>0.48258638298679657</v>
      </c>
    </row>
    <row r="194" spans="2:12" ht="15" x14ac:dyDescent="0.2">
      <c r="B194" s="183" t="s">
        <v>1</v>
      </c>
      <c r="C194" s="161">
        <v>2835.3620000000001</v>
      </c>
      <c r="D194" s="162">
        <v>141.03100000000001</v>
      </c>
      <c r="E194" s="163">
        <f t="shared" si="17"/>
        <v>4.7383191668573341E-2</v>
      </c>
      <c r="F194" s="175"/>
      <c r="G194" s="180" t="s">
        <v>35</v>
      </c>
      <c r="H194" s="161">
        <v>1610.7049999999999</v>
      </c>
      <c r="I194" s="162">
        <v>2677.6529999999998</v>
      </c>
      <c r="J194" s="166">
        <v>4420.5159999999996</v>
      </c>
      <c r="K194" s="167">
        <f t="shared" si="18"/>
        <v>0.63562964142647604</v>
      </c>
      <c r="L194" s="168">
        <f t="shared" si="19"/>
        <v>0.60573313160726039</v>
      </c>
    </row>
    <row r="195" spans="2:12" ht="15" x14ac:dyDescent="0.2">
      <c r="B195" s="183" t="s">
        <v>5</v>
      </c>
      <c r="C195" s="161">
        <v>2192.4960000000001</v>
      </c>
      <c r="D195" s="162">
        <v>92.989000000000004</v>
      </c>
      <c r="E195" s="163">
        <f t="shared" si="17"/>
        <v>4.0686768891504431E-2</v>
      </c>
      <c r="F195" s="175"/>
      <c r="G195" s="180" t="s">
        <v>36</v>
      </c>
      <c r="H195" s="161">
        <v>1048.251</v>
      </c>
      <c r="I195" s="162">
        <v>2085.819</v>
      </c>
      <c r="J195" s="166">
        <v>3219.4960000000001</v>
      </c>
      <c r="K195" s="167">
        <f t="shared" si="18"/>
        <v>0.67440524852337136</v>
      </c>
      <c r="L195" s="168">
        <f t="shared" si="19"/>
        <v>0.64787128171614439</v>
      </c>
    </row>
    <row r="196" spans="2:12" ht="15" x14ac:dyDescent="0.2">
      <c r="B196" s="184" t="s">
        <v>137</v>
      </c>
      <c r="C196" s="172">
        <v>4749.2240000000002</v>
      </c>
      <c r="D196" s="173">
        <v>169.61099999999999</v>
      </c>
      <c r="E196" s="174">
        <f t="shared" si="17"/>
        <v>3.4481945420002907E-2</v>
      </c>
      <c r="F196" s="175"/>
      <c r="G196" s="171" t="s">
        <v>138</v>
      </c>
      <c r="H196" s="172">
        <v>1814.575</v>
      </c>
      <c r="I196" s="173">
        <v>4485.2309999999998</v>
      </c>
      <c r="J196" s="177">
        <v>6456.0990000000002</v>
      </c>
      <c r="K196" s="237">
        <f t="shared" si="18"/>
        <v>0.71893631123066737</v>
      </c>
      <c r="L196" s="179">
        <f t="shared" si="19"/>
        <v>0.69472772954689821</v>
      </c>
    </row>
    <row r="197" spans="2:12" ht="16" thickBot="1" x14ac:dyDescent="0.25">
      <c r="B197" s="260" t="s">
        <v>90</v>
      </c>
      <c r="C197" s="239">
        <f>C189-C192</f>
        <v>3538.1949999999997</v>
      </c>
      <c r="D197" s="261">
        <f>D189-D192</f>
        <v>131.83099999999999</v>
      </c>
      <c r="E197" s="240">
        <f t="shared" si="17"/>
        <v>3.5920998924803257E-2</v>
      </c>
      <c r="F197" s="262"/>
      <c r="G197" s="260" t="s">
        <v>90</v>
      </c>
      <c r="H197" s="239">
        <f>H189-H192</f>
        <v>1410.6420000000003</v>
      </c>
      <c r="I197" s="261">
        <f t="shared" ref="I197:J197" si="24">I189-I192</f>
        <v>3538.1949999999997</v>
      </c>
      <c r="J197" s="266">
        <f t="shared" si="24"/>
        <v>5080.6679999999997</v>
      </c>
      <c r="K197" s="263">
        <f t="shared" si="18"/>
        <v>0.72235107666944576</v>
      </c>
      <c r="L197" s="241">
        <f t="shared" si="19"/>
        <v>0.69640350442107213</v>
      </c>
    </row>
    <row r="198" spans="2:12" ht="16" thickBot="1" x14ac:dyDescent="0.25">
      <c r="B198" s="192" t="s">
        <v>115</v>
      </c>
      <c r="C198" s="151">
        <v>13041.213</v>
      </c>
      <c r="D198" s="152">
        <v>632.53399999999999</v>
      </c>
      <c r="E198" s="153">
        <f t="shared" si="17"/>
        <v>4.6259010057740572E-2</v>
      </c>
      <c r="F198" s="154"/>
      <c r="G198" s="155" t="s">
        <v>116</v>
      </c>
      <c r="H198" s="151">
        <v>4075.4050000000002</v>
      </c>
      <c r="I198" s="152">
        <v>12511.788</v>
      </c>
      <c r="J198" s="156">
        <v>17184.325000000001</v>
      </c>
      <c r="K198" s="157">
        <f t="shared" si="18"/>
        <v>0.76284171767002773</v>
      </c>
      <c r="L198" s="158">
        <f t="shared" si="19"/>
        <v>0.72809307319315708</v>
      </c>
    </row>
    <row r="199" spans="2:12" ht="15" x14ac:dyDescent="0.2">
      <c r="B199" s="193" t="s">
        <v>119</v>
      </c>
      <c r="C199" s="161">
        <v>40.389000000000003</v>
      </c>
      <c r="D199" s="162">
        <v>5.9690000000000003</v>
      </c>
      <c r="E199" s="163">
        <f t="shared" si="17"/>
        <v>0.12875879028430906</v>
      </c>
      <c r="F199" s="164"/>
      <c r="G199" s="165" t="s">
        <v>89</v>
      </c>
      <c r="H199" s="161">
        <v>210.816</v>
      </c>
      <c r="I199" s="162">
        <v>40.389000000000003</v>
      </c>
      <c r="J199" s="166">
        <v>257.17399999999998</v>
      </c>
      <c r="K199" s="167">
        <f t="shared" si="18"/>
        <v>0.18025927970945732</v>
      </c>
      <c r="L199" s="168">
        <f t="shared" si="19"/>
        <v>0.15704931291654681</v>
      </c>
    </row>
    <row r="200" spans="2:12" ht="15" x14ac:dyDescent="0.2">
      <c r="B200" s="193" t="s">
        <v>19</v>
      </c>
      <c r="C200" s="161">
        <v>2008.3440000000001</v>
      </c>
      <c r="D200" s="162">
        <v>123.209</v>
      </c>
      <c r="E200" s="163">
        <f t="shared" si="17"/>
        <v>5.7802456706448305E-2</v>
      </c>
      <c r="F200" s="164"/>
      <c r="G200" s="169" t="s">
        <v>19</v>
      </c>
      <c r="H200" s="161">
        <v>736.04200000000003</v>
      </c>
      <c r="I200" s="162">
        <v>2008.3440000000001</v>
      </c>
      <c r="J200" s="166">
        <v>2867.5949999999998</v>
      </c>
      <c r="K200" s="167">
        <f t="shared" si="18"/>
        <v>0.74332428393828276</v>
      </c>
      <c r="L200" s="168">
        <f t="shared" si="19"/>
        <v>0.70035831419708861</v>
      </c>
    </row>
    <row r="201" spans="2:12" ht="15" x14ac:dyDescent="0.2">
      <c r="B201" s="194" t="s">
        <v>90</v>
      </c>
      <c r="C201" s="161">
        <v>9777.31</v>
      </c>
      <c r="D201" s="162">
        <v>452.363</v>
      </c>
      <c r="E201" s="163">
        <f t="shared" si="17"/>
        <v>4.4220670592305347E-2</v>
      </c>
      <c r="F201" s="164"/>
      <c r="G201" s="170" t="s">
        <v>90</v>
      </c>
      <c r="H201" s="161">
        <v>2697.636</v>
      </c>
      <c r="I201" s="162">
        <v>9777.31</v>
      </c>
      <c r="J201" s="166">
        <v>12927.308999999999</v>
      </c>
      <c r="K201" s="167">
        <f t="shared" si="18"/>
        <v>0.79132269523378762</v>
      </c>
      <c r="L201" s="168">
        <f t="shared" si="19"/>
        <v>0.75632987499563908</v>
      </c>
    </row>
    <row r="202" spans="2:12" ht="15" x14ac:dyDescent="0.2">
      <c r="B202" s="195" t="s">
        <v>139</v>
      </c>
      <c r="C202" s="172">
        <v>10902.322</v>
      </c>
      <c r="D202" s="173">
        <v>555.68700000000001</v>
      </c>
      <c r="E202" s="174">
        <f t="shared" si="17"/>
        <v>4.8497692749237674E-2</v>
      </c>
      <c r="F202" s="175"/>
      <c r="G202" s="176" t="s">
        <v>140</v>
      </c>
      <c r="H202" s="172">
        <v>3629.694</v>
      </c>
      <c r="I202" s="173">
        <v>10519.349</v>
      </c>
      <c r="J202" s="177">
        <v>14682.281999999999</v>
      </c>
      <c r="K202" s="178">
        <f t="shared" si="18"/>
        <v>0.75278406994226099</v>
      </c>
      <c r="L202" s="179">
        <f t="shared" si="19"/>
        <v>0.71646553308266392</v>
      </c>
    </row>
    <row r="203" spans="2:12" ht="15" x14ac:dyDescent="0.2">
      <c r="B203" s="196" t="s">
        <v>141</v>
      </c>
      <c r="C203" s="161">
        <v>1733.5940000000001</v>
      </c>
      <c r="D203" s="162">
        <v>119.35400000000001</v>
      </c>
      <c r="E203" s="163">
        <f t="shared" si="17"/>
        <v>6.4413032637721079E-2</v>
      </c>
      <c r="F203" s="164"/>
      <c r="G203" s="180" t="s">
        <v>141</v>
      </c>
      <c r="H203" s="161">
        <v>687.48500000000001</v>
      </c>
      <c r="I203" s="162">
        <v>1733.5940000000001</v>
      </c>
      <c r="J203" s="166">
        <v>2540.433</v>
      </c>
      <c r="K203" s="167">
        <f t="shared" si="18"/>
        <v>0.72938274695691629</v>
      </c>
      <c r="L203" s="168">
        <f t="shared" si="19"/>
        <v>0.68240099227178996</v>
      </c>
    </row>
    <row r="204" spans="2:12" ht="15" x14ac:dyDescent="0.2">
      <c r="B204" s="197" t="s">
        <v>90</v>
      </c>
      <c r="C204" s="161">
        <v>8185.3109999999997</v>
      </c>
      <c r="D204" s="162">
        <v>398.38099999999997</v>
      </c>
      <c r="E204" s="163">
        <f t="shared" si="17"/>
        <v>4.6411381023457043E-2</v>
      </c>
      <c r="F204" s="164"/>
      <c r="G204" s="182" t="s">
        <v>90</v>
      </c>
      <c r="H204" s="161">
        <v>2368.2310000000002</v>
      </c>
      <c r="I204" s="162">
        <v>8185.3109999999997</v>
      </c>
      <c r="J204" s="166">
        <v>10951.923000000001</v>
      </c>
      <c r="K204" s="167">
        <f t="shared" si="18"/>
        <v>0.78376117143993806</v>
      </c>
      <c r="L204" s="168">
        <f t="shared" si="19"/>
        <v>0.74738573308084788</v>
      </c>
    </row>
    <row r="205" spans="2:12" ht="15" x14ac:dyDescent="0.2">
      <c r="B205" s="198" t="s">
        <v>0</v>
      </c>
      <c r="C205" s="161">
        <v>4644.2359999999999</v>
      </c>
      <c r="D205" s="162">
        <v>296.923</v>
      </c>
      <c r="E205" s="163">
        <f t="shared" si="17"/>
        <v>6.0091771991146209E-2</v>
      </c>
      <c r="F205" s="175"/>
      <c r="G205" s="180" t="s">
        <v>34</v>
      </c>
      <c r="H205" s="161">
        <v>1883.691</v>
      </c>
      <c r="I205" s="162">
        <v>4487.2529999999997</v>
      </c>
      <c r="J205" s="166">
        <v>6661.4160000000002</v>
      </c>
      <c r="K205" s="167">
        <f t="shared" si="18"/>
        <v>0.71722363533519007</v>
      </c>
      <c r="L205" s="168">
        <f t="shared" si="19"/>
        <v>0.6736184919242395</v>
      </c>
    </row>
    <row r="206" spans="2:12" ht="15" x14ac:dyDescent="0.2">
      <c r="B206" s="198" t="s">
        <v>1</v>
      </c>
      <c r="C206" s="161">
        <v>4146.9579999999996</v>
      </c>
      <c r="D206" s="162">
        <v>184.07499999999999</v>
      </c>
      <c r="E206" s="163">
        <f t="shared" si="17"/>
        <v>4.2501407862743139E-2</v>
      </c>
      <c r="F206" s="175"/>
      <c r="G206" s="180" t="s">
        <v>35</v>
      </c>
      <c r="H206" s="161">
        <v>1153.884</v>
      </c>
      <c r="I206" s="162">
        <v>4007.2739999999999</v>
      </c>
      <c r="J206" s="166">
        <v>5332.7749999999996</v>
      </c>
      <c r="K206" s="167">
        <f t="shared" si="18"/>
        <v>0.78362409814777478</v>
      </c>
      <c r="L206" s="168">
        <f t="shared" si="19"/>
        <v>0.75144254164107804</v>
      </c>
    </row>
    <row r="207" spans="2:12" ht="15" x14ac:dyDescent="0.2">
      <c r="B207" s="198" t="s">
        <v>5</v>
      </c>
      <c r="C207" s="161">
        <v>2111.1280000000002</v>
      </c>
      <c r="D207" s="162">
        <v>74.688999999999993</v>
      </c>
      <c r="E207" s="163">
        <f t="shared" si="17"/>
        <v>3.416983214971793E-2</v>
      </c>
      <c r="F207" s="175"/>
      <c r="G207" s="180" t="s">
        <v>36</v>
      </c>
      <c r="H207" s="161">
        <v>592.11900000000003</v>
      </c>
      <c r="I207" s="162">
        <v>2024.8219999999999</v>
      </c>
      <c r="J207" s="166">
        <v>2688.0909999999999</v>
      </c>
      <c r="K207" s="167">
        <f t="shared" si="18"/>
        <v>0.77972509115204802</v>
      </c>
      <c r="L207" s="168">
        <f t="shared" si="19"/>
        <v>0.75325649317675625</v>
      </c>
    </row>
    <row r="208" spans="2:12" ht="15" x14ac:dyDescent="0.2">
      <c r="B208" s="184" t="s">
        <v>137</v>
      </c>
      <c r="C208" s="172">
        <v>2098.502</v>
      </c>
      <c r="D208" s="173">
        <v>70.879000000000005</v>
      </c>
      <c r="E208" s="174">
        <f t="shared" si="17"/>
        <v>3.2672453570857317E-2</v>
      </c>
      <c r="F208" s="175"/>
      <c r="G208" s="171" t="s">
        <v>138</v>
      </c>
      <c r="H208" s="172">
        <v>445.71100000000001</v>
      </c>
      <c r="I208" s="173">
        <v>1992.4390000000001</v>
      </c>
      <c r="J208" s="177">
        <v>2502.0430000000001</v>
      </c>
      <c r="K208" s="237">
        <f t="shared" si="18"/>
        <v>0.82186117504775102</v>
      </c>
      <c r="L208" s="179">
        <f t="shared" si="19"/>
        <v>0.79632484333802411</v>
      </c>
    </row>
    <row r="209" spans="2:12" ht="16" thickBot="1" x14ac:dyDescent="0.25">
      <c r="B209" s="260" t="s">
        <v>90</v>
      </c>
      <c r="C209" s="239">
        <f>C201-C204</f>
        <v>1591.9989999999998</v>
      </c>
      <c r="D209" s="261">
        <f>D201-D204</f>
        <v>53.982000000000028</v>
      </c>
      <c r="E209" s="240">
        <f t="shared" ref="E209" si="25">D209/(C209+D209)</f>
        <v>3.2796247344288931E-2</v>
      </c>
      <c r="F209" s="262"/>
      <c r="G209" s="260" t="s">
        <v>90</v>
      </c>
      <c r="H209" s="239">
        <f>H201-H204</f>
        <v>329.40499999999975</v>
      </c>
      <c r="I209" s="261">
        <f t="shared" ref="I209:J209" si="26">I201-I204</f>
        <v>1591.9989999999998</v>
      </c>
      <c r="J209" s="266">
        <f t="shared" si="26"/>
        <v>1975.3859999999986</v>
      </c>
      <c r="K209" s="263">
        <f t="shared" si="18"/>
        <v>0.83324524928292498</v>
      </c>
      <c r="L209" s="241">
        <f t="shared" si="19"/>
        <v>0.80591793198898898</v>
      </c>
    </row>
    <row r="210" spans="2:12" ht="57" customHeight="1" x14ac:dyDescent="0.15">
      <c r="B210" s="340" t="s">
        <v>150</v>
      </c>
      <c r="C210" s="341"/>
      <c r="D210" s="341"/>
      <c r="E210" s="341"/>
      <c r="F210" s="341"/>
      <c r="G210" s="341"/>
      <c r="H210" s="341"/>
      <c r="I210" s="341"/>
      <c r="J210" s="341"/>
      <c r="K210" s="341"/>
      <c r="L210" s="341"/>
    </row>
    <row r="211" spans="2:12" ht="15" x14ac:dyDescent="0.15">
      <c r="B211" s="51" t="s">
        <v>149</v>
      </c>
      <c r="C211" s="43"/>
      <c r="D211" s="43"/>
      <c r="E211" s="43"/>
      <c r="F211" s="52"/>
      <c r="G211" s="52"/>
      <c r="H211" s="43"/>
      <c r="I211" s="43"/>
      <c r="J211" s="43"/>
      <c r="K211" s="43"/>
      <c r="L211" s="43"/>
    </row>
    <row r="212" spans="2:12" ht="15" x14ac:dyDescent="0.15">
      <c r="B212" s="51" t="s">
        <v>24</v>
      </c>
      <c r="C212" s="43"/>
      <c r="D212" s="43"/>
      <c r="E212" s="43"/>
      <c r="F212" s="52"/>
      <c r="G212" s="52"/>
      <c r="H212" s="43"/>
      <c r="I212" s="43"/>
      <c r="J212" s="43"/>
      <c r="K212" s="43"/>
      <c r="L212" s="43"/>
    </row>
    <row r="213" spans="2:12" ht="15" x14ac:dyDescent="0.15">
      <c r="B213" s="53" t="s">
        <v>25</v>
      </c>
      <c r="C213" s="43"/>
      <c r="D213" s="43"/>
      <c r="E213" s="43"/>
      <c r="F213" s="52"/>
      <c r="G213" s="52"/>
      <c r="H213" s="43"/>
      <c r="I213" s="43"/>
      <c r="J213" s="43"/>
      <c r="K213" s="43"/>
      <c r="L213" s="43"/>
    </row>
    <row r="214" spans="2:12" ht="15" x14ac:dyDescent="0.15">
      <c r="B214" s="53" t="s">
        <v>26</v>
      </c>
      <c r="C214" s="37"/>
      <c r="D214" s="37"/>
      <c r="E214" s="37"/>
      <c r="F214" s="54"/>
      <c r="G214" s="54"/>
      <c r="H214" s="37"/>
      <c r="I214" s="37"/>
      <c r="J214" s="37"/>
      <c r="K214" s="55"/>
      <c r="L214" s="37"/>
    </row>
    <row r="215" spans="2:12" x14ac:dyDescent="0.15">
      <c r="B215" s="199"/>
      <c r="C215" s="37"/>
      <c r="D215" s="37"/>
      <c r="E215" s="37"/>
      <c r="F215" s="54"/>
      <c r="G215" s="54"/>
      <c r="H215" s="37"/>
      <c r="I215" s="37"/>
      <c r="J215" s="37"/>
      <c r="K215" s="37"/>
      <c r="L215" s="37"/>
    </row>
    <row r="216" spans="2:12" x14ac:dyDescent="0.15">
      <c r="B216" s="37"/>
      <c r="C216" s="37"/>
      <c r="D216" s="37"/>
      <c r="E216" s="37"/>
      <c r="F216" s="54"/>
      <c r="G216" s="54"/>
      <c r="H216" s="37"/>
      <c r="I216" s="37"/>
      <c r="J216" s="37"/>
      <c r="K216" s="37"/>
      <c r="L216" s="37"/>
    </row>
    <row r="217" spans="2:12" x14ac:dyDescent="0.15">
      <c r="B217" s="37"/>
      <c r="C217" s="37"/>
      <c r="D217" s="37"/>
      <c r="E217" s="37"/>
      <c r="F217" s="54"/>
      <c r="G217" s="54"/>
      <c r="H217" s="37"/>
      <c r="I217" s="37"/>
      <c r="J217" s="37"/>
      <c r="K217" s="37"/>
      <c r="L217" s="37"/>
    </row>
    <row r="218" spans="2:12" x14ac:dyDescent="0.15">
      <c r="B218" s="37"/>
      <c r="C218" s="37"/>
      <c r="D218" s="37"/>
      <c r="E218" s="37"/>
      <c r="F218" s="54"/>
      <c r="G218" s="54"/>
      <c r="H218" s="37"/>
      <c r="I218" s="37"/>
      <c r="J218" s="37"/>
      <c r="K218" s="37"/>
      <c r="L218" s="37"/>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9" tint="-0.249977111117893"/>
  </sheetPr>
  <dimension ref="A1:O216"/>
  <sheetViews>
    <sheetView zoomScaleNormal="100" workbookViewId="0">
      <selection activeCell="B5" sqref="B5"/>
    </sheetView>
  </sheetViews>
  <sheetFormatPr baseColWidth="10" defaultColWidth="9.1640625" defaultRowHeight="13" x14ac:dyDescent="0.15"/>
  <cols>
    <col min="1" max="1" width="9.1640625" style="3"/>
    <col min="2" max="2" width="26.1640625" style="3" customWidth="1"/>
    <col min="3" max="3" width="10" style="3" bestFit="1" customWidth="1"/>
    <col min="4" max="5" width="12.33203125" style="3" bestFit="1" customWidth="1"/>
    <col min="6" max="6" width="0.6640625" style="20" customWidth="1"/>
    <col min="7" max="7" width="27.6640625" style="20" bestFit="1" customWidth="1"/>
    <col min="8" max="8" width="12.83203125" style="3" customWidth="1"/>
    <col min="9" max="9" width="12.6640625" style="3" bestFit="1" customWidth="1"/>
    <col min="10" max="10" width="9" style="3" customWidth="1"/>
    <col min="11" max="11" width="13.1640625" style="3" customWidth="1"/>
    <col min="12" max="12" width="12.33203125" style="3" bestFit="1" customWidth="1"/>
    <col min="13" max="16384" width="9.1640625" style="3"/>
  </cols>
  <sheetData>
    <row r="1" spans="2:15" ht="8.25" customHeight="1" thickBot="1" x14ac:dyDescent="0.2">
      <c r="B1" s="37"/>
      <c r="C1" s="37"/>
      <c r="D1" s="37"/>
      <c r="E1" s="37"/>
      <c r="F1" s="54"/>
      <c r="G1" s="54"/>
      <c r="H1" s="43"/>
      <c r="I1" s="37"/>
      <c r="J1" s="37"/>
      <c r="K1" s="37"/>
      <c r="L1" s="37"/>
    </row>
    <row r="2" spans="2:15" ht="23.25" customHeight="1" x14ac:dyDescent="0.25">
      <c r="B2" s="334" t="s">
        <v>152</v>
      </c>
      <c r="C2" s="335"/>
      <c r="D2" s="335"/>
      <c r="E2" s="335"/>
      <c r="F2" s="335"/>
      <c r="G2" s="335"/>
      <c r="H2" s="335"/>
      <c r="I2" s="335"/>
      <c r="J2" s="335"/>
      <c r="K2" s="335"/>
      <c r="L2" s="336"/>
    </row>
    <row r="3" spans="2:15" ht="23.25" customHeight="1" x14ac:dyDescent="0.25">
      <c r="B3" s="337" t="s">
        <v>73</v>
      </c>
      <c r="C3" s="338"/>
      <c r="D3" s="338"/>
      <c r="E3" s="338"/>
      <c r="F3" s="338"/>
      <c r="G3" s="338"/>
      <c r="H3" s="338"/>
      <c r="I3" s="338"/>
      <c r="J3" s="338"/>
      <c r="K3" s="338"/>
      <c r="L3" s="339"/>
    </row>
    <row r="4" spans="2:15" ht="23.25" customHeight="1" thickBot="1" x14ac:dyDescent="0.3">
      <c r="B4" s="337" t="s">
        <v>147</v>
      </c>
      <c r="C4" s="338"/>
      <c r="D4" s="338"/>
      <c r="E4" s="338"/>
      <c r="F4" s="338"/>
      <c r="G4" s="338"/>
      <c r="H4" s="338"/>
      <c r="I4" s="338"/>
      <c r="J4" s="338"/>
      <c r="K4" s="338"/>
      <c r="L4" s="339"/>
    </row>
    <row r="5" spans="2:15" ht="44.25" customHeight="1" thickBot="1" x14ac:dyDescent="0.2">
      <c r="B5" s="143"/>
      <c r="C5" s="144" t="s">
        <v>3</v>
      </c>
      <c r="D5" s="145" t="s">
        <v>4</v>
      </c>
      <c r="E5" s="146" t="s">
        <v>18</v>
      </c>
      <c r="F5" s="147"/>
      <c r="G5" s="148"/>
      <c r="H5" s="49" t="s">
        <v>31</v>
      </c>
      <c r="I5" s="49" t="s">
        <v>3</v>
      </c>
      <c r="J5" s="149" t="s">
        <v>32</v>
      </c>
      <c r="K5" s="48" t="s">
        <v>29</v>
      </c>
      <c r="L5" s="149" t="s">
        <v>30</v>
      </c>
    </row>
    <row r="6" spans="2:15" ht="15.75" customHeight="1" thickBot="1" x14ac:dyDescent="0.25">
      <c r="B6" s="246" t="s">
        <v>2</v>
      </c>
      <c r="C6" s="247">
        <v>144692</v>
      </c>
      <c r="D6" s="248">
        <v>7320</v>
      </c>
      <c r="E6" s="249">
        <f t="shared" ref="E6:E74" si="0">D6/(C6+D6)</f>
        <v>4.8154093097913325E-2</v>
      </c>
      <c r="F6" s="250"/>
      <c r="G6" s="236" t="s">
        <v>22</v>
      </c>
      <c r="H6" s="247">
        <v>41757</v>
      </c>
      <c r="I6" s="248">
        <v>137199</v>
      </c>
      <c r="J6" s="251">
        <v>185678</v>
      </c>
      <c r="K6" s="264">
        <f>(J6-H6)/J6</f>
        <v>0.7751106754704381</v>
      </c>
      <c r="L6" s="252">
        <f>I6/J6</f>
        <v>0.73890821745171753</v>
      </c>
      <c r="M6" s="7"/>
      <c r="O6" s="7"/>
    </row>
    <row r="7" spans="2:15" ht="15" x14ac:dyDescent="0.2">
      <c r="B7" s="253" t="s">
        <v>89</v>
      </c>
      <c r="C7" s="254">
        <v>2103</v>
      </c>
      <c r="D7" s="255">
        <v>416</v>
      </c>
      <c r="E7" s="256">
        <f t="shared" si="0"/>
        <v>0.16514489876935293</v>
      </c>
      <c r="F7" s="257"/>
      <c r="G7" s="165" t="s">
        <v>89</v>
      </c>
      <c r="H7" s="254">
        <v>6672</v>
      </c>
      <c r="I7" s="255">
        <v>2103</v>
      </c>
      <c r="J7" s="258">
        <v>9190</v>
      </c>
      <c r="K7" s="265">
        <f t="shared" ref="K7:K75" si="1">(J7-H7)/J7</f>
        <v>0.27399347116430905</v>
      </c>
      <c r="L7" s="259">
        <f t="shared" ref="L7:L75" si="2">I7/J7</f>
        <v>0.22883569096844397</v>
      </c>
      <c r="M7" s="7"/>
    </row>
    <row r="8" spans="2:15" ht="15" x14ac:dyDescent="0.2">
      <c r="B8" s="160" t="s">
        <v>19</v>
      </c>
      <c r="C8" s="161">
        <v>33254</v>
      </c>
      <c r="D8" s="162">
        <v>2767</v>
      </c>
      <c r="E8" s="163">
        <f t="shared" si="0"/>
        <v>7.681630160184337E-2</v>
      </c>
      <c r="F8" s="164"/>
      <c r="G8" s="169" t="s">
        <v>19</v>
      </c>
      <c r="H8" s="161">
        <v>12520</v>
      </c>
      <c r="I8" s="162">
        <v>33254</v>
      </c>
      <c r="J8" s="166">
        <v>48541</v>
      </c>
      <c r="K8" s="245">
        <f t="shared" si="1"/>
        <v>0.74207371088358298</v>
      </c>
      <c r="L8" s="168">
        <f t="shared" si="2"/>
        <v>0.68507035289755047</v>
      </c>
      <c r="M8" s="7"/>
    </row>
    <row r="9" spans="2:15" ht="15" x14ac:dyDescent="0.2">
      <c r="B9" s="170" t="s">
        <v>90</v>
      </c>
      <c r="C9" s="161">
        <v>100060.91</v>
      </c>
      <c r="D9" s="162">
        <v>4200.1809999999996</v>
      </c>
      <c r="E9" s="163">
        <f t="shared" si="0"/>
        <v>4.028522011149873E-2</v>
      </c>
      <c r="F9" s="164"/>
      <c r="G9" s="170" t="s">
        <v>90</v>
      </c>
      <c r="H9" s="161">
        <v>21182.174999999999</v>
      </c>
      <c r="I9" s="162">
        <v>100060.91</v>
      </c>
      <c r="J9" s="166">
        <v>125443.266</v>
      </c>
      <c r="K9" s="245">
        <f t="shared" si="1"/>
        <v>0.83114139422996203</v>
      </c>
      <c r="L9" s="168">
        <f t="shared" si="2"/>
        <v>0.79765868021963016</v>
      </c>
      <c r="M9" s="21"/>
    </row>
    <row r="10" spans="2:15" ht="15" x14ac:dyDescent="0.2">
      <c r="B10" s="171" t="s">
        <v>139</v>
      </c>
      <c r="C10" s="172">
        <v>97790</v>
      </c>
      <c r="D10" s="173">
        <v>5975</v>
      </c>
      <c r="E10" s="174">
        <f t="shared" si="0"/>
        <v>5.7582036332096562E-2</v>
      </c>
      <c r="F10" s="175"/>
      <c r="G10" s="176" t="s">
        <v>140</v>
      </c>
      <c r="H10" s="172">
        <v>34563</v>
      </c>
      <c r="I10" s="173">
        <v>94034</v>
      </c>
      <c r="J10" s="177">
        <v>134425</v>
      </c>
      <c r="K10" s="237">
        <f t="shared" si="1"/>
        <v>0.74288264831690531</v>
      </c>
      <c r="L10" s="179">
        <f t="shared" si="2"/>
        <v>0.69952761763064908</v>
      </c>
      <c r="M10" s="7"/>
    </row>
    <row r="11" spans="2:15" ht="13.5" customHeight="1" x14ac:dyDescent="0.2">
      <c r="B11" s="180" t="s">
        <v>141</v>
      </c>
      <c r="C11" s="161">
        <v>25990</v>
      </c>
      <c r="D11" s="162">
        <v>2556</v>
      </c>
      <c r="E11" s="163">
        <f t="shared" si="0"/>
        <v>8.9539690324388702E-2</v>
      </c>
      <c r="F11" s="164"/>
      <c r="G11" s="180" t="s">
        <v>141</v>
      </c>
      <c r="H11" s="161">
        <v>11445</v>
      </c>
      <c r="I11" s="162">
        <v>25990</v>
      </c>
      <c r="J11" s="166">
        <v>39991</v>
      </c>
      <c r="K11" s="245">
        <f t="shared" si="1"/>
        <v>0.71381060738666202</v>
      </c>
      <c r="L11" s="168">
        <f t="shared" si="2"/>
        <v>0.64989622665099644</v>
      </c>
      <c r="M11" s="7"/>
    </row>
    <row r="12" spans="2:15" ht="15" x14ac:dyDescent="0.2">
      <c r="B12" s="182" t="s">
        <v>90</v>
      </c>
      <c r="C12" s="161">
        <v>66112.319000000003</v>
      </c>
      <c r="D12" s="162">
        <v>3548.6669999999999</v>
      </c>
      <c r="E12" s="163">
        <f t="shared" si="0"/>
        <v>5.0941957669103331E-2</v>
      </c>
      <c r="F12" s="164"/>
      <c r="G12" s="182" t="s">
        <v>90</v>
      </c>
      <c r="H12" s="161">
        <v>16712.650000000001</v>
      </c>
      <c r="I12" s="162">
        <v>66112.319000000003</v>
      </c>
      <c r="J12" s="166">
        <v>86373.635999999999</v>
      </c>
      <c r="K12" s="245">
        <f t="shared" si="1"/>
        <v>0.80650750884216571</v>
      </c>
      <c r="L12" s="168">
        <f t="shared" si="2"/>
        <v>0.76542243746691419</v>
      </c>
      <c r="M12" s="7"/>
    </row>
    <row r="13" spans="2:15" ht="15" x14ac:dyDescent="0.2">
      <c r="B13" s="183" t="s">
        <v>0</v>
      </c>
      <c r="C13" s="161">
        <v>14507</v>
      </c>
      <c r="D13" s="162">
        <v>1625</v>
      </c>
      <c r="E13" s="163">
        <f t="shared" si="0"/>
        <v>0.1007314654103645</v>
      </c>
      <c r="F13" s="175"/>
      <c r="G13" s="180" t="s">
        <v>34</v>
      </c>
      <c r="H13" s="161">
        <v>9518</v>
      </c>
      <c r="I13" s="162">
        <v>13797</v>
      </c>
      <c r="J13" s="166">
        <v>24903</v>
      </c>
      <c r="K13" s="245">
        <f t="shared" si="1"/>
        <v>0.61779705256394812</v>
      </c>
      <c r="L13" s="168">
        <f t="shared" si="2"/>
        <v>0.55402963498373692</v>
      </c>
      <c r="M13" s="22"/>
    </row>
    <row r="14" spans="2:15" ht="15" x14ac:dyDescent="0.2">
      <c r="B14" s="183" t="s">
        <v>1</v>
      </c>
      <c r="C14" s="161">
        <v>42572</v>
      </c>
      <c r="D14" s="162">
        <v>2541</v>
      </c>
      <c r="E14" s="163">
        <f t="shared" si="0"/>
        <v>5.6325227761399151E-2</v>
      </c>
      <c r="F14" s="175"/>
      <c r="G14" s="180" t="s">
        <v>35</v>
      </c>
      <c r="H14" s="161">
        <v>13427</v>
      </c>
      <c r="I14" s="162">
        <v>40687</v>
      </c>
      <c r="J14" s="166">
        <v>56589</v>
      </c>
      <c r="K14" s="245">
        <f t="shared" si="1"/>
        <v>0.76272773860644294</v>
      </c>
      <c r="L14" s="168">
        <f t="shared" si="2"/>
        <v>0.71899132340207461</v>
      </c>
      <c r="M14" s="7"/>
    </row>
    <row r="15" spans="2:15" ht="15" x14ac:dyDescent="0.2">
      <c r="B15" s="183" t="s">
        <v>5</v>
      </c>
      <c r="C15" s="161">
        <v>40711</v>
      </c>
      <c r="D15" s="162">
        <v>1809</v>
      </c>
      <c r="E15" s="163">
        <f t="shared" si="0"/>
        <v>4.2544684854186263E-2</v>
      </c>
      <c r="F15" s="175"/>
      <c r="G15" s="180" t="s">
        <v>36</v>
      </c>
      <c r="H15" s="161">
        <v>11618</v>
      </c>
      <c r="I15" s="162">
        <v>39550</v>
      </c>
      <c r="J15" s="166">
        <v>52933</v>
      </c>
      <c r="K15" s="245">
        <f t="shared" si="1"/>
        <v>0.78051499064855567</v>
      </c>
      <c r="L15" s="168">
        <f t="shared" si="2"/>
        <v>0.74717095195813577</v>
      </c>
      <c r="M15" s="7"/>
    </row>
    <row r="16" spans="2:15" ht="15" x14ac:dyDescent="0.2">
      <c r="B16" s="184" t="s">
        <v>137</v>
      </c>
      <c r="C16" s="172">
        <v>44801</v>
      </c>
      <c r="D16" s="173">
        <v>930</v>
      </c>
      <c r="E16" s="174">
        <f t="shared" si="0"/>
        <v>2.0336314534998141E-2</v>
      </c>
      <c r="F16" s="175"/>
      <c r="G16" s="171" t="s">
        <v>138</v>
      </c>
      <c r="H16" s="172">
        <v>7194</v>
      </c>
      <c r="I16" s="173">
        <v>43165</v>
      </c>
      <c r="J16" s="177">
        <v>51253</v>
      </c>
      <c r="K16" s="237">
        <f t="shared" si="1"/>
        <v>0.85963748463504575</v>
      </c>
      <c r="L16" s="179">
        <f t="shared" si="2"/>
        <v>0.84219460324273698</v>
      </c>
      <c r="M16" s="7"/>
    </row>
    <row r="17" spans="2:13" ht="16" thickBot="1" x14ac:dyDescent="0.25">
      <c r="B17" s="260" t="s">
        <v>90</v>
      </c>
      <c r="C17" s="239">
        <f>C9-C12</f>
        <v>33948.591</v>
      </c>
      <c r="D17" s="261">
        <f>D9-D12</f>
        <v>651.51399999999967</v>
      </c>
      <c r="E17" s="240">
        <f t="shared" si="0"/>
        <v>1.8829827250524227E-2</v>
      </c>
      <c r="F17" s="262"/>
      <c r="G17" s="260" t="s">
        <v>90</v>
      </c>
      <c r="H17" s="239">
        <f>H9-H12</f>
        <v>4469.5249999999978</v>
      </c>
      <c r="I17" s="261">
        <f t="shared" ref="I17:J17" si="3">I9-I12</f>
        <v>33948.591</v>
      </c>
      <c r="J17" s="266">
        <f t="shared" si="3"/>
        <v>39069.630000000005</v>
      </c>
      <c r="K17" s="263">
        <f t="shared" si="1"/>
        <v>0.88560104101318615</v>
      </c>
      <c r="L17" s="241">
        <f t="shared" si="2"/>
        <v>0.86892532639802311</v>
      </c>
      <c r="M17" s="7"/>
    </row>
    <row r="18" spans="2:13" ht="16" thickBot="1" x14ac:dyDescent="0.25">
      <c r="B18" s="242" t="s">
        <v>43</v>
      </c>
      <c r="C18" s="185">
        <v>122119</v>
      </c>
      <c r="D18" s="186">
        <v>6238</v>
      </c>
      <c r="E18" s="187">
        <f t="shared" si="0"/>
        <v>4.8598829826187899E-2</v>
      </c>
      <c r="F18" s="243"/>
      <c r="G18" s="244" t="s">
        <v>44</v>
      </c>
      <c r="H18" s="185">
        <v>34547</v>
      </c>
      <c r="I18" s="186">
        <v>115377</v>
      </c>
      <c r="J18" s="188">
        <v>155607</v>
      </c>
      <c r="K18" s="189">
        <f t="shared" si="1"/>
        <v>0.77798556620203463</v>
      </c>
      <c r="L18" s="190">
        <f t="shared" si="2"/>
        <v>0.74146407295301631</v>
      </c>
      <c r="M18" s="7"/>
    </row>
    <row r="19" spans="2:13" ht="15" x14ac:dyDescent="0.2">
      <c r="B19" s="160" t="s">
        <v>89</v>
      </c>
      <c r="C19" s="161">
        <v>2009</v>
      </c>
      <c r="D19" s="162">
        <v>400</v>
      </c>
      <c r="E19" s="163">
        <f t="shared" si="0"/>
        <v>0.16604400166044</v>
      </c>
      <c r="F19" s="164"/>
      <c r="G19" s="165" t="s">
        <v>89</v>
      </c>
      <c r="H19" s="161">
        <v>6164</v>
      </c>
      <c r="I19" s="162">
        <v>2009</v>
      </c>
      <c r="J19" s="166">
        <v>8573</v>
      </c>
      <c r="K19" s="167">
        <f t="shared" si="1"/>
        <v>0.28099848361133795</v>
      </c>
      <c r="L19" s="168">
        <f t="shared" si="2"/>
        <v>0.23434037093199581</v>
      </c>
      <c r="M19" s="7"/>
    </row>
    <row r="20" spans="2:13" ht="15" x14ac:dyDescent="0.2">
      <c r="B20" s="160" t="s">
        <v>19</v>
      </c>
      <c r="C20" s="161">
        <v>28290</v>
      </c>
      <c r="D20" s="162">
        <v>2449</v>
      </c>
      <c r="E20" s="163">
        <f t="shared" si="0"/>
        <v>7.9670776537948532E-2</v>
      </c>
      <c r="F20" s="164"/>
      <c r="G20" s="169" t="s">
        <v>19</v>
      </c>
      <c r="H20" s="161">
        <v>10351</v>
      </c>
      <c r="I20" s="162">
        <v>28290</v>
      </c>
      <c r="J20" s="166">
        <v>41090</v>
      </c>
      <c r="K20" s="167">
        <f t="shared" si="1"/>
        <v>0.74808955950352884</v>
      </c>
      <c r="L20" s="168">
        <f t="shared" si="2"/>
        <v>0.68848868337795088</v>
      </c>
      <c r="M20" s="7"/>
    </row>
    <row r="21" spans="2:13" ht="15" x14ac:dyDescent="0.2">
      <c r="B21" s="170" t="s">
        <v>90</v>
      </c>
      <c r="C21" s="161">
        <v>82755.058000000005</v>
      </c>
      <c r="D21" s="162">
        <v>3469.9920000000002</v>
      </c>
      <c r="E21" s="163">
        <f t="shared" si="0"/>
        <v>4.024343273793405E-2</v>
      </c>
      <c r="F21" s="164"/>
      <c r="G21" s="170" t="s">
        <v>90</v>
      </c>
      <c r="H21" s="161">
        <v>16592.618999999999</v>
      </c>
      <c r="I21" s="162">
        <v>82755.058000000005</v>
      </c>
      <c r="J21" s="166">
        <v>102817.66899999999</v>
      </c>
      <c r="K21" s="167">
        <f t="shared" si="1"/>
        <v>0.83862093780787805</v>
      </c>
      <c r="L21" s="168">
        <f t="shared" si="2"/>
        <v>0.80487195250458377</v>
      </c>
      <c r="M21" s="7"/>
    </row>
    <row r="22" spans="2:13" ht="15" x14ac:dyDescent="0.2">
      <c r="B22" s="171" t="s">
        <v>139</v>
      </c>
      <c r="C22" s="172">
        <v>81930</v>
      </c>
      <c r="D22" s="173">
        <v>5078</v>
      </c>
      <c r="E22" s="174">
        <f t="shared" si="0"/>
        <v>5.8362449429937478E-2</v>
      </c>
      <c r="F22" s="175"/>
      <c r="G22" s="176" t="s">
        <v>140</v>
      </c>
      <c r="H22" s="172">
        <v>28775</v>
      </c>
      <c r="I22" s="173">
        <v>78628</v>
      </c>
      <c r="J22" s="177">
        <v>112355</v>
      </c>
      <c r="K22" s="178">
        <f t="shared" si="1"/>
        <v>0.74389212763116908</v>
      </c>
      <c r="L22" s="179">
        <f t="shared" si="2"/>
        <v>0.69981754261047568</v>
      </c>
      <c r="M22" s="7"/>
    </row>
    <row r="23" spans="2:13" ht="15" x14ac:dyDescent="0.2">
      <c r="B23" s="180" t="s">
        <v>141</v>
      </c>
      <c r="C23" s="161">
        <v>21932</v>
      </c>
      <c r="D23" s="162">
        <v>2273</v>
      </c>
      <c r="E23" s="163">
        <f t="shared" si="0"/>
        <v>9.3906217723610824E-2</v>
      </c>
      <c r="F23" s="164"/>
      <c r="G23" s="180" t="s">
        <v>141</v>
      </c>
      <c r="H23" s="161">
        <v>9567</v>
      </c>
      <c r="I23" s="162">
        <v>21932</v>
      </c>
      <c r="J23" s="166">
        <v>33772</v>
      </c>
      <c r="K23" s="167">
        <f t="shared" si="1"/>
        <v>0.71671799123534286</v>
      </c>
      <c r="L23" s="168">
        <f t="shared" si="2"/>
        <v>0.64941371550396776</v>
      </c>
      <c r="M23" s="7"/>
    </row>
    <row r="24" spans="2:13" ht="15" x14ac:dyDescent="0.2">
      <c r="B24" s="182" t="s">
        <v>142</v>
      </c>
      <c r="C24" s="161">
        <v>54177.04</v>
      </c>
      <c r="D24" s="162">
        <v>2952.0169999999998</v>
      </c>
      <c r="E24" s="163">
        <f t="shared" si="0"/>
        <v>5.1672776604731983E-2</v>
      </c>
      <c r="F24" s="164"/>
      <c r="G24" s="182" t="s">
        <v>142</v>
      </c>
      <c r="H24" s="161">
        <v>13236.873</v>
      </c>
      <c r="I24" s="162">
        <v>54177.04</v>
      </c>
      <c r="J24" s="166">
        <v>70365.929999999993</v>
      </c>
      <c r="K24" s="167">
        <f t="shared" si="1"/>
        <v>0.81188519785072122</v>
      </c>
      <c r="L24" s="168">
        <f t="shared" si="2"/>
        <v>0.76993283539349233</v>
      </c>
      <c r="M24" s="7"/>
    </row>
    <row r="25" spans="2:13" ht="15" x14ac:dyDescent="0.2">
      <c r="B25" s="183" t="s">
        <v>0</v>
      </c>
      <c r="C25" s="161">
        <v>8188</v>
      </c>
      <c r="D25" s="162">
        <v>1163</v>
      </c>
      <c r="E25" s="163">
        <f t="shared" si="0"/>
        <v>0.12437172494920329</v>
      </c>
      <c r="F25" s="175"/>
      <c r="G25" s="180" t="s">
        <v>34</v>
      </c>
      <c r="H25" s="161">
        <v>6793</v>
      </c>
      <c r="I25" s="162">
        <v>7654</v>
      </c>
      <c r="J25" s="166">
        <v>15579</v>
      </c>
      <c r="K25" s="167">
        <f t="shared" si="1"/>
        <v>0.563964310931382</v>
      </c>
      <c r="L25" s="168">
        <f t="shared" si="2"/>
        <v>0.49130239424866806</v>
      </c>
      <c r="M25" s="7"/>
    </row>
    <row r="26" spans="2:13" ht="15" x14ac:dyDescent="0.2">
      <c r="B26" s="183" t="s">
        <v>1</v>
      </c>
      <c r="C26" s="161">
        <v>36909</v>
      </c>
      <c r="D26" s="162">
        <v>2315</v>
      </c>
      <c r="E26" s="163">
        <f t="shared" si="0"/>
        <v>5.9019987762594331E-2</v>
      </c>
      <c r="F26" s="175"/>
      <c r="G26" s="180" t="s">
        <v>35</v>
      </c>
      <c r="H26" s="161">
        <v>11635</v>
      </c>
      <c r="I26" s="162">
        <v>35177</v>
      </c>
      <c r="J26" s="166">
        <v>49066</v>
      </c>
      <c r="K26" s="167">
        <f t="shared" si="1"/>
        <v>0.76287041943504663</v>
      </c>
      <c r="L26" s="168">
        <f t="shared" si="2"/>
        <v>0.71693229527575097</v>
      </c>
      <c r="M26" s="7"/>
    </row>
    <row r="27" spans="2:13" ht="15" x14ac:dyDescent="0.2">
      <c r="B27" s="183" t="s">
        <v>5</v>
      </c>
      <c r="C27" s="161">
        <v>36833</v>
      </c>
      <c r="D27" s="162">
        <v>1600</v>
      </c>
      <c r="E27" s="163">
        <f t="shared" si="0"/>
        <v>4.1630890120469388E-2</v>
      </c>
      <c r="F27" s="175"/>
      <c r="G27" s="180" t="s">
        <v>36</v>
      </c>
      <c r="H27" s="161">
        <v>10347</v>
      </c>
      <c r="I27" s="162">
        <v>35797</v>
      </c>
      <c r="J27" s="166">
        <v>47710</v>
      </c>
      <c r="K27" s="167">
        <f t="shared" si="1"/>
        <v>0.78312722699643678</v>
      </c>
      <c r="L27" s="168">
        <f t="shared" si="2"/>
        <v>0.75030391951372877</v>
      </c>
      <c r="M27" s="22"/>
    </row>
    <row r="28" spans="2:13" ht="15" x14ac:dyDescent="0.2">
      <c r="B28" s="184" t="s">
        <v>137</v>
      </c>
      <c r="C28" s="172">
        <v>38179</v>
      </c>
      <c r="D28" s="173">
        <v>761</v>
      </c>
      <c r="E28" s="174">
        <f t="shared" si="0"/>
        <v>1.9542886492039033E-2</v>
      </c>
      <c r="F28" s="175"/>
      <c r="G28" s="171" t="s">
        <v>138</v>
      </c>
      <c r="H28" s="172">
        <v>5772</v>
      </c>
      <c r="I28" s="173">
        <v>36749</v>
      </c>
      <c r="J28" s="177">
        <v>43252</v>
      </c>
      <c r="K28" s="237">
        <f t="shared" si="1"/>
        <v>0.86654952372144645</v>
      </c>
      <c r="L28" s="179">
        <f t="shared" si="2"/>
        <v>0.84964857116433923</v>
      </c>
      <c r="M28" s="18"/>
    </row>
    <row r="29" spans="2:13" ht="16" thickBot="1" x14ac:dyDescent="0.25">
      <c r="B29" s="260" t="s">
        <v>90</v>
      </c>
      <c r="C29" s="239">
        <f>C21-C24</f>
        <v>28578.018000000004</v>
      </c>
      <c r="D29" s="261">
        <f>D21-D24</f>
        <v>517.97500000000036</v>
      </c>
      <c r="E29" s="240">
        <f t="shared" si="0"/>
        <v>1.7802279509759312E-2</v>
      </c>
      <c r="F29" s="262"/>
      <c r="G29" s="260" t="s">
        <v>90</v>
      </c>
      <c r="H29" s="239">
        <f>H21-H24</f>
        <v>3355.7459999999992</v>
      </c>
      <c r="I29" s="261">
        <f t="shared" ref="I29:J29" si="4">I21-I24</f>
        <v>28578.018000000004</v>
      </c>
      <c r="J29" s="266">
        <f t="shared" si="4"/>
        <v>32451.739000000001</v>
      </c>
      <c r="K29" s="263">
        <f t="shared" si="1"/>
        <v>0.89659272188772388</v>
      </c>
      <c r="L29" s="241">
        <f t="shared" si="2"/>
        <v>0.88063132764626273</v>
      </c>
      <c r="M29" s="18"/>
    </row>
    <row r="30" spans="2:13" ht="16" thickBot="1" x14ac:dyDescent="0.25">
      <c r="B30" s="150" t="s">
        <v>91</v>
      </c>
      <c r="C30" s="151">
        <v>63554.603999999999</v>
      </c>
      <c r="D30" s="152">
        <v>3601.7339999999999</v>
      </c>
      <c r="E30" s="153">
        <f t="shared" si="0"/>
        <v>5.3632078628230141E-2</v>
      </c>
      <c r="F30" s="154"/>
      <c r="G30" s="155" t="s">
        <v>92</v>
      </c>
      <c r="H30" s="151">
        <v>12770.653</v>
      </c>
      <c r="I30" s="152">
        <v>60033.436999999998</v>
      </c>
      <c r="J30" s="156">
        <v>76090.744000000006</v>
      </c>
      <c r="K30" s="157">
        <f t="shared" si="1"/>
        <v>0.83216548651436506</v>
      </c>
      <c r="L30" s="158">
        <f t="shared" si="2"/>
        <v>0.78897161263136018</v>
      </c>
      <c r="M30" s="7"/>
    </row>
    <row r="31" spans="2:13" ht="15" x14ac:dyDescent="0.2">
      <c r="B31" s="160" t="s">
        <v>89</v>
      </c>
      <c r="C31" s="161">
        <v>949.69799999999998</v>
      </c>
      <c r="D31" s="162">
        <v>221.30600000000001</v>
      </c>
      <c r="E31" s="163">
        <f t="shared" si="0"/>
        <v>0.18898825281553269</v>
      </c>
      <c r="F31" s="164"/>
      <c r="G31" s="165" t="s">
        <v>89</v>
      </c>
      <c r="H31" s="161">
        <v>3136.134</v>
      </c>
      <c r="I31" s="162">
        <v>949.69799999999998</v>
      </c>
      <c r="J31" s="166">
        <v>4307.1379999999999</v>
      </c>
      <c r="K31" s="167">
        <f t="shared" si="1"/>
        <v>0.27187519879790245</v>
      </c>
      <c r="L31" s="168">
        <f t="shared" si="2"/>
        <v>0.22049397999321127</v>
      </c>
      <c r="M31" s="7"/>
    </row>
    <row r="32" spans="2:13" ht="15" x14ac:dyDescent="0.2">
      <c r="B32" s="160" t="s">
        <v>19</v>
      </c>
      <c r="C32" s="161">
        <v>14548.275</v>
      </c>
      <c r="D32" s="162">
        <v>1434.258</v>
      </c>
      <c r="E32" s="163">
        <f t="shared" si="0"/>
        <v>8.9739092045046931E-2</v>
      </c>
      <c r="F32" s="164"/>
      <c r="G32" s="169" t="s">
        <v>19</v>
      </c>
      <c r="H32" s="161">
        <v>4471.8639999999996</v>
      </c>
      <c r="I32" s="162">
        <v>14548.275</v>
      </c>
      <c r="J32" s="166">
        <v>20454.397000000001</v>
      </c>
      <c r="K32" s="167">
        <f t="shared" si="1"/>
        <v>0.78137395103849805</v>
      </c>
      <c r="L32" s="168">
        <f t="shared" si="2"/>
        <v>0.7112541621246522</v>
      </c>
      <c r="M32" s="19"/>
    </row>
    <row r="33" spans="2:13" ht="15" x14ac:dyDescent="0.2">
      <c r="B33" s="170" t="s">
        <v>90</v>
      </c>
      <c r="C33" s="161">
        <v>43356.536</v>
      </c>
      <c r="D33" s="162">
        <v>1986.713</v>
      </c>
      <c r="E33" s="163">
        <f t="shared" si="0"/>
        <v>4.381496791286394E-2</v>
      </c>
      <c r="F33" s="164"/>
      <c r="G33" s="170" t="s">
        <v>90</v>
      </c>
      <c r="H33" s="161">
        <v>4802.6980000000003</v>
      </c>
      <c r="I33" s="162">
        <v>43356.536</v>
      </c>
      <c r="J33" s="166">
        <v>50145.947</v>
      </c>
      <c r="K33" s="167">
        <f t="shared" si="1"/>
        <v>0.90422559972793004</v>
      </c>
      <c r="L33" s="168">
        <f t="shared" si="2"/>
        <v>0.8646069840898607</v>
      </c>
      <c r="M33" s="7"/>
    </row>
    <row r="34" spans="2:13" ht="15" x14ac:dyDescent="0.2">
      <c r="B34" s="171" t="s">
        <v>139</v>
      </c>
      <c r="C34" s="172">
        <v>42939.857000000004</v>
      </c>
      <c r="D34" s="173">
        <v>2989.1</v>
      </c>
      <c r="E34" s="174">
        <f t="shared" si="0"/>
        <v>6.5080946645489898E-2</v>
      </c>
      <c r="F34" s="175"/>
      <c r="G34" s="176" t="s">
        <v>140</v>
      </c>
      <c r="H34" s="172">
        <v>11127.07</v>
      </c>
      <c r="I34" s="173">
        <v>41270.567999999999</v>
      </c>
      <c r="J34" s="177">
        <v>55311.21</v>
      </c>
      <c r="K34" s="178">
        <f t="shared" si="1"/>
        <v>0.79882794102678278</v>
      </c>
      <c r="L34" s="179">
        <f t="shared" si="2"/>
        <v>0.74615196449327359</v>
      </c>
      <c r="M34" s="7"/>
    </row>
    <row r="35" spans="2:13" ht="15" x14ac:dyDescent="0.2">
      <c r="B35" s="180" t="s">
        <v>141</v>
      </c>
      <c r="C35" s="161">
        <v>11742.634</v>
      </c>
      <c r="D35" s="162">
        <v>1353.4839999999999</v>
      </c>
      <c r="E35" s="163">
        <f t="shared" si="0"/>
        <v>0.10335001563058609</v>
      </c>
      <c r="F35" s="164"/>
      <c r="G35" s="180" t="s">
        <v>141</v>
      </c>
      <c r="H35" s="161">
        <v>4235.393</v>
      </c>
      <c r="I35" s="162">
        <v>11742.634</v>
      </c>
      <c r="J35" s="166">
        <v>17331.510999999999</v>
      </c>
      <c r="K35" s="167">
        <f t="shared" si="1"/>
        <v>0.75562471154419253</v>
      </c>
      <c r="L35" s="168">
        <f t="shared" si="2"/>
        <v>0.67753088579524323</v>
      </c>
      <c r="M35" s="7"/>
    </row>
    <row r="36" spans="2:13" ht="15" x14ac:dyDescent="0.2">
      <c r="B36" s="182" t="s">
        <v>142</v>
      </c>
      <c r="C36" s="161">
        <v>28984.821</v>
      </c>
      <c r="D36" s="162">
        <v>1730.548</v>
      </c>
      <c r="E36" s="163">
        <f t="shared" si="0"/>
        <v>5.6341436106465137E-2</v>
      </c>
      <c r="F36" s="164"/>
      <c r="G36" s="182" t="s">
        <v>142</v>
      </c>
      <c r="H36" s="161">
        <v>4214.1229999999996</v>
      </c>
      <c r="I36" s="162">
        <v>28984.821</v>
      </c>
      <c r="J36" s="166">
        <v>34929.491999999998</v>
      </c>
      <c r="K36" s="167">
        <f t="shared" si="1"/>
        <v>0.87935344149866246</v>
      </c>
      <c r="L36" s="168">
        <f t="shared" si="2"/>
        <v>0.82980940575946538</v>
      </c>
      <c r="M36" s="7"/>
    </row>
    <row r="37" spans="2:13" ht="15" x14ac:dyDescent="0.2">
      <c r="B37" s="183" t="s">
        <v>0</v>
      </c>
      <c r="C37" s="161">
        <v>4893.799</v>
      </c>
      <c r="D37" s="162">
        <v>738.17200000000003</v>
      </c>
      <c r="E37" s="163">
        <f t="shared" si="0"/>
        <v>0.13106814648015766</v>
      </c>
      <c r="F37" s="175"/>
      <c r="G37" s="180" t="s">
        <v>34</v>
      </c>
      <c r="H37" s="161">
        <v>3118.739</v>
      </c>
      <c r="I37" s="162">
        <v>4581.1629999999996</v>
      </c>
      <c r="J37" s="166">
        <v>8411.2049999999999</v>
      </c>
      <c r="K37" s="167">
        <f t="shared" si="1"/>
        <v>0.62921614679466265</v>
      </c>
      <c r="L37" s="168">
        <f t="shared" si="2"/>
        <v>0.54465002339141655</v>
      </c>
      <c r="M37" s="7"/>
    </row>
    <row r="38" spans="2:13" ht="15" x14ac:dyDescent="0.2">
      <c r="B38" s="183" t="s">
        <v>1</v>
      </c>
      <c r="C38" s="161">
        <v>20165.716</v>
      </c>
      <c r="D38" s="162">
        <v>1436.91</v>
      </c>
      <c r="E38" s="163">
        <f t="shared" si="0"/>
        <v>6.6515524547802657E-2</v>
      </c>
      <c r="F38" s="175"/>
      <c r="G38" s="180" t="s">
        <v>35</v>
      </c>
      <c r="H38" s="161">
        <v>4193.3069999999998</v>
      </c>
      <c r="I38" s="162">
        <v>19316.076000000001</v>
      </c>
      <c r="J38" s="166">
        <v>24914.153999999999</v>
      </c>
      <c r="K38" s="167">
        <f t="shared" si="1"/>
        <v>0.83168976959843788</v>
      </c>
      <c r="L38" s="168">
        <f t="shared" si="2"/>
        <v>0.77530531440080208</v>
      </c>
      <c r="M38" s="7"/>
    </row>
    <row r="39" spans="2:13" ht="15" x14ac:dyDescent="0.2">
      <c r="B39" s="183" t="s">
        <v>5</v>
      </c>
      <c r="C39" s="161">
        <v>17880.342000000001</v>
      </c>
      <c r="D39" s="162">
        <v>814.01800000000003</v>
      </c>
      <c r="E39" s="163">
        <f t="shared" si="0"/>
        <v>4.3543507239616655E-2</v>
      </c>
      <c r="F39" s="175"/>
      <c r="G39" s="180" t="s">
        <v>36</v>
      </c>
      <c r="H39" s="161">
        <v>3815.0239999999999</v>
      </c>
      <c r="I39" s="162">
        <v>17373.329000000002</v>
      </c>
      <c r="J39" s="166">
        <v>21985.850999999999</v>
      </c>
      <c r="K39" s="167">
        <f t="shared" si="1"/>
        <v>0.82647822001522697</v>
      </c>
      <c r="L39" s="168">
        <f t="shared" si="2"/>
        <v>0.79020498228610769</v>
      </c>
      <c r="M39" s="7"/>
    </row>
    <row r="40" spans="2:13" ht="15" x14ac:dyDescent="0.2">
      <c r="B40" s="184" t="s">
        <v>137</v>
      </c>
      <c r="C40" s="172">
        <v>19665.05</v>
      </c>
      <c r="D40" s="173">
        <v>391.327</v>
      </c>
      <c r="E40" s="174">
        <f t="shared" si="0"/>
        <v>1.9511350429840844E-2</v>
      </c>
      <c r="F40" s="175"/>
      <c r="G40" s="171" t="s">
        <v>138</v>
      </c>
      <c r="H40" s="172">
        <v>1643.5830000000001</v>
      </c>
      <c r="I40" s="173">
        <v>18762.868999999999</v>
      </c>
      <c r="J40" s="177">
        <v>20779.534</v>
      </c>
      <c r="K40" s="237">
        <f t="shared" si="1"/>
        <v>0.92090376040194166</v>
      </c>
      <c r="L40" s="179">
        <f t="shared" si="2"/>
        <v>0.90294945979058039</v>
      </c>
      <c r="M40" s="7"/>
    </row>
    <row r="41" spans="2:13" ht="16" thickBot="1" x14ac:dyDescent="0.25">
      <c r="B41" s="260" t="s">
        <v>90</v>
      </c>
      <c r="C41" s="239">
        <f>C33-C36</f>
        <v>14371.715</v>
      </c>
      <c r="D41" s="261">
        <f>D33-D36</f>
        <v>256.16499999999996</v>
      </c>
      <c r="E41" s="240">
        <f t="shared" si="0"/>
        <v>1.7512107017558249E-2</v>
      </c>
      <c r="F41" s="262"/>
      <c r="G41" s="260" t="s">
        <v>90</v>
      </c>
      <c r="H41" s="239">
        <f>H33-H36</f>
        <v>588.57500000000073</v>
      </c>
      <c r="I41" s="261">
        <f t="shared" ref="I41:J41" si="5">I33-I36</f>
        <v>14371.715</v>
      </c>
      <c r="J41" s="266">
        <f t="shared" si="5"/>
        <v>15216.455000000002</v>
      </c>
      <c r="K41" s="263">
        <f t="shared" si="1"/>
        <v>0.96131983435037915</v>
      </c>
      <c r="L41" s="241">
        <f t="shared" si="2"/>
        <v>0.94448509853313389</v>
      </c>
      <c r="M41" s="7"/>
    </row>
    <row r="42" spans="2:13" ht="16" thickBot="1" x14ac:dyDescent="0.25">
      <c r="B42" s="150" t="s">
        <v>93</v>
      </c>
      <c r="C42" s="151">
        <v>58564.485000000001</v>
      </c>
      <c r="D42" s="152">
        <v>2636.72</v>
      </c>
      <c r="E42" s="153">
        <f t="shared" si="0"/>
        <v>4.3082811849864719E-2</v>
      </c>
      <c r="F42" s="154"/>
      <c r="G42" s="155" t="s">
        <v>94</v>
      </c>
      <c r="H42" s="151">
        <v>21776.021000000001</v>
      </c>
      <c r="I42" s="152">
        <v>55343.307000000001</v>
      </c>
      <c r="J42" s="156">
        <v>79515.381999999998</v>
      </c>
      <c r="K42" s="157">
        <f t="shared" si="1"/>
        <v>0.72614077361786422</v>
      </c>
      <c r="L42" s="158">
        <f t="shared" si="2"/>
        <v>0.69600755989576968</v>
      </c>
      <c r="M42" s="22"/>
    </row>
    <row r="43" spans="2:13" ht="15" x14ac:dyDescent="0.2">
      <c r="B43" s="160" t="s">
        <v>89</v>
      </c>
      <c r="C43" s="161">
        <v>1059.777</v>
      </c>
      <c r="D43" s="162">
        <v>178.36799999999999</v>
      </c>
      <c r="E43" s="163">
        <f t="shared" si="0"/>
        <v>0.14406067140762996</v>
      </c>
      <c r="F43" s="164"/>
      <c r="G43" s="165" t="s">
        <v>89</v>
      </c>
      <c r="H43" s="161">
        <v>3027.8910000000001</v>
      </c>
      <c r="I43" s="162">
        <v>1059.777</v>
      </c>
      <c r="J43" s="166">
        <v>4266.0360000000001</v>
      </c>
      <c r="K43" s="167">
        <f t="shared" si="1"/>
        <v>0.29023313446018739</v>
      </c>
      <c r="L43" s="168">
        <f t="shared" si="2"/>
        <v>0.24842195424511188</v>
      </c>
      <c r="M43" s="7"/>
    </row>
    <row r="44" spans="2:13" ht="15" x14ac:dyDescent="0.2">
      <c r="B44" s="160" t="s">
        <v>19</v>
      </c>
      <c r="C44" s="161">
        <v>13741.75</v>
      </c>
      <c r="D44" s="162">
        <v>1014.639</v>
      </c>
      <c r="E44" s="163">
        <f t="shared" si="0"/>
        <v>6.8759301479515075E-2</v>
      </c>
      <c r="F44" s="164"/>
      <c r="G44" s="169" t="s">
        <v>19</v>
      </c>
      <c r="H44" s="161">
        <v>5879.232</v>
      </c>
      <c r="I44" s="162">
        <v>13741.75</v>
      </c>
      <c r="J44" s="166">
        <v>20635.620999999999</v>
      </c>
      <c r="K44" s="167">
        <f t="shared" si="1"/>
        <v>0.71509304226899684</v>
      </c>
      <c r="L44" s="168">
        <f t="shared" si="2"/>
        <v>0.66592374418971934</v>
      </c>
      <c r="M44" s="7"/>
    </row>
    <row r="45" spans="2:13" ht="15" x14ac:dyDescent="0.2">
      <c r="B45" s="170" t="s">
        <v>90</v>
      </c>
      <c r="C45" s="161">
        <v>39398.521999999997</v>
      </c>
      <c r="D45" s="162">
        <v>1483.279</v>
      </c>
      <c r="E45" s="163">
        <f t="shared" si="0"/>
        <v>3.6282134439233733E-2</v>
      </c>
      <c r="F45" s="164"/>
      <c r="G45" s="170" t="s">
        <v>90</v>
      </c>
      <c r="H45" s="161">
        <v>11789.921</v>
      </c>
      <c r="I45" s="162">
        <v>39398.521999999997</v>
      </c>
      <c r="J45" s="166">
        <v>52671.722000000002</v>
      </c>
      <c r="K45" s="167">
        <f t="shared" si="1"/>
        <v>0.77616222609923402</v>
      </c>
      <c r="L45" s="168">
        <f t="shared" si="2"/>
        <v>0.74800140386524661</v>
      </c>
      <c r="M45" s="7"/>
    </row>
    <row r="46" spans="2:13" ht="15" x14ac:dyDescent="0.2">
      <c r="B46" s="171" t="s">
        <v>139</v>
      </c>
      <c r="C46" s="172">
        <v>38990.472999999998</v>
      </c>
      <c r="D46" s="173">
        <v>2089.1120000000001</v>
      </c>
      <c r="E46" s="174">
        <f t="shared" si="0"/>
        <v>5.0855236244475209E-2</v>
      </c>
      <c r="F46" s="175"/>
      <c r="G46" s="176" t="s">
        <v>140</v>
      </c>
      <c r="H46" s="172">
        <v>17647.329000000002</v>
      </c>
      <c r="I46" s="173">
        <v>37357.125999999997</v>
      </c>
      <c r="J46" s="177">
        <v>57042.241000000002</v>
      </c>
      <c r="K46" s="178">
        <f t="shared" si="1"/>
        <v>0.69062700394256937</v>
      </c>
      <c r="L46" s="179">
        <f t="shared" si="2"/>
        <v>0.65490284647126673</v>
      </c>
      <c r="M46" s="7"/>
    </row>
    <row r="47" spans="2:13" ht="15" x14ac:dyDescent="0.2">
      <c r="B47" s="180" t="s">
        <v>141</v>
      </c>
      <c r="C47" s="161">
        <v>10189.616</v>
      </c>
      <c r="D47" s="162">
        <v>919.06100000000004</v>
      </c>
      <c r="E47" s="163">
        <f t="shared" si="0"/>
        <v>8.27336144529182E-2</v>
      </c>
      <c r="F47" s="164"/>
      <c r="G47" s="180" t="s">
        <v>141</v>
      </c>
      <c r="H47" s="161">
        <v>5331.6850000000004</v>
      </c>
      <c r="I47" s="162">
        <v>10189.616</v>
      </c>
      <c r="J47" s="166">
        <v>16440.362000000001</v>
      </c>
      <c r="K47" s="167">
        <f t="shared" si="1"/>
        <v>0.67569540135430106</v>
      </c>
      <c r="L47" s="168">
        <f t="shared" si="2"/>
        <v>0.61979267853104447</v>
      </c>
      <c r="M47" s="7"/>
    </row>
    <row r="48" spans="2:13" ht="15" x14ac:dyDescent="0.2">
      <c r="B48" s="182" t="s">
        <v>142</v>
      </c>
      <c r="C48" s="161">
        <v>25192.219000000001</v>
      </c>
      <c r="D48" s="162">
        <v>1221.4690000000001</v>
      </c>
      <c r="E48" s="163">
        <f t="shared" si="0"/>
        <v>4.6243788447868389E-2</v>
      </c>
      <c r="F48" s="164"/>
      <c r="G48" s="182" t="s">
        <v>142</v>
      </c>
      <c r="H48" s="161">
        <v>9022.75</v>
      </c>
      <c r="I48" s="162">
        <v>25192.219000000001</v>
      </c>
      <c r="J48" s="166">
        <v>35436.438000000002</v>
      </c>
      <c r="K48" s="167">
        <f t="shared" si="1"/>
        <v>0.74538214027041882</v>
      </c>
      <c r="L48" s="168">
        <f t="shared" si="2"/>
        <v>0.71091284626293416</v>
      </c>
      <c r="M48" s="7"/>
    </row>
    <row r="49" spans="2:13" ht="15" x14ac:dyDescent="0.2">
      <c r="B49" s="183" t="s">
        <v>0</v>
      </c>
      <c r="C49" s="161">
        <v>3294.248</v>
      </c>
      <c r="D49" s="162">
        <v>424.65</v>
      </c>
      <c r="E49" s="163">
        <f t="shared" si="0"/>
        <v>0.11418705218588947</v>
      </c>
      <c r="F49" s="175"/>
      <c r="G49" s="180" t="s">
        <v>34</v>
      </c>
      <c r="H49" s="161">
        <v>3674.183</v>
      </c>
      <c r="I49" s="162">
        <v>3073.277</v>
      </c>
      <c r="J49" s="166">
        <v>7167.8339999999998</v>
      </c>
      <c r="K49" s="167">
        <f t="shared" si="1"/>
        <v>0.48740679541406789</v>
      </c>
      <c r="L49" s="168">
        <f t="shared" si="2"/>
        <v>0.42875951089269088</v>
      </c>
      <c r="M49" s="7"/>
    </row>
    <row r="50" spans="2:13" ht="15" x14ac:dyDescent="0.2">
      <c r="B50" s="183" t="s">
        <v>1</v>
      </c>
      <c r="C50" s="161">
        <v>16743.435000000001</v>
      </c>
      <c r="D50" s="162">
        <v>878.56</v>
      </c>
      <c r="E50" s="163">
        <f t="shared" si="0"/>
        <v>4.9855876136612215E-2</v>
      </c>
      <c r="F50" s="175"/>
      <c r="G50" s="180" t="s">
        <v>35</v>
      </c>
      <c r="H50" s="161">
        <v>7441.4740000000002</v>
      </c>
      <c r="I50" s="162">
        <v>15860.481</v>
      </c>
      <c r="J50" s="166">
        <v>24151.012999999999</v>
      </c>
      <c r="K50" s="167">
        <f t="shared" si="1"/>
        <v>0.69187735520659099</v>
      </c>
      <c r="L50" s="168">
        <f t="shared" si="2"/>
        <v>0.6567211487153769</v>
      </c>
      <c r="M50" s="7"/>
    </row>
    <row r="51" spans="2:13" ht="15" x14ac:dyDescent="0.2">
      <c r="B51" s="183" t="s">
        <v>5</v>
      </c>
      <c r="C51" s="161">
        <v>18952.79</v>
      </c>
      <c r="D51" s="162">
        <v>785.90200000000004</v>
      </c>
      <c r="E51" s="163">
        <f t="shared" si="0"/>
        <v>3.9815302857960394E-2</v>
      </c>
      <c r="F51" s="175"/>
      <c r="G51" s="180" t="s">
        <v>36</v>
      </c>
      <c r="H51" s="161">
        <v>6531.6719999999996</v>
      </c>
      <c r="I51" s="162">
        <v>18423.367999999999</v>
      </c>
      <c r="J51" s="166">
        <v>25723.394</v>
      </c>
      <c r="K51" s="167">
        <f t="shared" si="1"/>
        <v>0.7460804744506111</v>
      </c>
      <c r="L51" s="168">
        <f t="shared" si="2"/>
        <v>0.71621062135113267</v>
      </c>
      <c r="M51" s="7"/>
    </row>
    <row r="52" spans="2:13" ht="15" x14ac:dyDescent="0.2">
      <c r="B52" s="184" t="s">
        <v>137</v>
      </c>
      <c r="C52" s="172">
        <v>18514.235000000001</v>
      </c>
      <c r="D52" s="173">
        <v>369.23899999999998</v>
      </c>
      <c r="E52" s="174">
        <f t="shared" si="0"/>
        <v>1.9553552487217126E-2</v>
      </c>
      <c r="F52" s="175"/>
      <c r="G52" s="171" t="s">
        <v>138</v>
      </c>
      <c r="H52" s="172">
        <v>4128.692</v>
      </c>
      <c r="I52" s="173">
        <v>17986.181</v>
      </c>
      <c r="J52" s="177">
        <v>22473.141</v>
      </c>
      <c r="K52" s="237">
        <f t="shared" si="1"/>
        <v>0.81628326899208259</v>
      </c>
      <c r="L52" s="179">
        <f t="shared" si="2"/>
        <v>0.80034121621005272</v>
      </c>
      <c r="M52" s="7"/>
    </row>
    <row r="53" spans="2:13" ht="16" thickBot="1" x14ac:dyDescent="0.25">
      <c r="B53" s="260" t="s">
        <v>90</v>
      </c>
      <c r="C53" s="239">
        <f>C45-C48</f>
        <v>14206.302999999996</v>
      </c>
      <c r="D53" s="261">
        <f>D45-D48</f>
        <v>261.80999999999995</v>
      </c>
      <c r="E53" s="240">
        <f t="shared" si="0"/>
        <v>1.8095656289109713E-2</v>
      </c>
      <c r="F53" s="262"/>
      <c r="G53" s="260" t="s">
        <v>90</v>
      </c>
      <c r="H53" s="239">
        <f>H45-H48</f>
        <v>2767.1710000000003</v>
      </c>
      <c r="I53" s="261">
        <f t="shared" ref="I53:J53" si="6">I45-I48</f>
        <v>14206.302999999996</v>
      </c>
      <c r="J53" s="266">
        <f t="shared" si="6"/>
        <v>17235.284</v>
      </c>
      <c r="K53" s="263">
        <f t="shared" si="1"/>
        <v>0.83944732213289897</v>
      </c>
      <c r="L53" s="241">
        <f t="shared" si="2"/>
        <v>0.82425697191876834</v>
      </c>
      <c r="M53" s="7"/>
    </row>
    <row r="54" spans="2:13" ht="16" thickBot="1" x14ac:dyDescent="0.25">
      <c r="B54" s="150" t="s">
        <v>95</v>
      </c>
      <c r="C54" s="151">
        <v>95716</v>
      </c>
      <c r="D54" s="152">
        <v>4080</v>
      </c>
      <c r="E54" s="153">
        <f t="shared" si="0"/>
        <v>4.088340214036635E-2</v>
      </c>
      <c r="F54" s="154"/>
      <c r="G54" s="155" t="s">
        <v>96</v>
      </c>
      <c r="H54" s="151">
        <v>24810</v>
      </c>
      <c r="I54" s="152">
        <v>90003</v>
      </c>
      <c r="J54" s="156">
        <v>118510</v>
      </c>
      <c r="K54" s="157">
        <f t="shared" si="1"/>
        <v>0.79065057801029448</v>
      </c>
      <c r="L54" s="158">
        <f t="shared" si="2"/>
        <v>0.75945489832081681</v>
      </c>
      <c r="M54" s="7"/>
    </row>
    <row r="55" spans="2:13" ht="15" x14ac:dyDescent="0.2">
      <c r="B55" s="160" t="s">
        <v>89</v>
      </c>
      <c r="C55" s="161">
        <v>1558</v>
      </c>
      <c r="D55" s="162">
        <v>254</v>
      </c>
      <c r="E55" s="163">
        <f t="shared" si="0"/>
        <v>0.1401766004415011</v>
      </c>
      <c r="F55" s="164"/>
      <c r="G55" s="165" t="s">
        <v>89</v>
      </c>
      <c r="H55" s="161">
        <v>3660</v>
      </c>
      <c r="I55" s="162">
        <v>1558</v>
      </c>
      <c r="J55" s="166">
        <v>5472</v>
      </c>
      <c r="K55" s="167">
        <f t="shared" si="1"/>
        <v>0.33114035087719296</v>
      </c>
      <c r="L55" s="168">
        <f t="shared" si="2"/>
        <v>0.28472222222222221</v>
      </c>
      <c r="M55" s="7"/>
    </row>
    <row r="56" spans="2:13" ht="15" x14ac:dyDescent="0.2">
      <c r="B56" s="160" t="s">
        <v>19</v>
      </c>
      <c r="C56" s="161">
        <v>20359</v>
      </c>
      <c r="D56" s="162">
        <v>1435</v>
      </c>
      <c r="E56" s="163">
        <f t="shared" si="0"/>
        <v>6.5843810222997151E-2</v>
      </c>
      <c r="F56" s="164"/>
      <c r="G56" s="169" t="s">
        <v>19</v>
      </c>
      <c r="H56" s="161">
        <v>6495</v>
      </c>
      <c r="I56" s="162">
        <v>20359</v>
      </c>
      <c r="J56" s="166">
        <v>28289</v>
      </c>
      <c r="K56" s="167">
        <f t="shared" si="1"/>
        <v>0.77040545795185411</v>
      </c>
      <c r="L56" s="168">
        <f t="shared" si="2"/>
        <v>0.71967902718371102</v>
      </c>
      <c r="M56" s="22"/>
    </row>
    <row r="57" spans="2:13" ht="15" x14ac:dyDescent="0.2">
      <c r="B57" s="170" t="s">
        <v>90</v>
      </c>
      <c r="C57" s="161">
        <v>64071.218000000001</v>
      </c>
      <c r="D57" s="162">
        <v>2259.7800000000002</v>
      </c>
      <c r="E57" s="163">
        <f t="shared" si="0"/>
        <v>3.4068234583173318E-2</v>
      </c>
      <c r="F57" s="164"/>
      <c r="G57" s="170" t="s">
        <v>90</v>
      </c>
      <c r="H57" s="161">
        <v>11914.437</v>
      </c>
      <c r="I57" s="162">
        <v>64071.218000000001</v>
      </c>
      <c r="J57" s="166">
        <v>78245.434999999998</v>
      </c>
      <c r="K57" s="167">
        <f t="shared" si="1"/>
        <v>0.84772994105023503</v>
      </c>
      <c r="L57" s="168">
        <f t="shared" si="2"/>
        <v>0.81884927855535605</v>
      </c>
      <c r="M57" s="7"/>
    </row>
    <row r="58" spans="2:13" ht="15" x14ac:dyDescent="0.2">
      <c r="B58" s="171" t="s">
        <v>139</v>
      </c>
      <c r="C58" s="172">
        <v>61714</v>
      </c>
      <c r="D58" s="173">
        <v>3228</v>
      </c>
      <c r="E58" s="174">
        <f t="shared" si="0"/>
        <v>4.9705891410797329E-2</v>
      </c>
      <c r="F58" s="175"/>
      <c r="G58" s="176" t="s">
        <v>140</v>
      </c>
      <c r="H58" s="172">
        <v>19846</v>
      </c>
      <c r="I58" s="173">
        <v>58867</v>
      </c>
      <c r="J58" s="177">
        <v>81839</v>
      </c>
      <c r="K58" s="178">
        <f t="shared" si="1"/>
        <v>0.75749948068769168</v>
      </c>
      <c r="L58" s="179">
        <f t="shared" si="2"/>
        <v>0.7193025330221533</v>
      </c>
      <c r="M58" s="7"/>
    </row>
    <row r="59" spans="2:13" ht="15" x14ac:dyDescent="0.2">
      <c r="B59" s="180" t="s">
        <v>141</v>
      </c>
      <c r="C59" s="161">
        <v>15243</v>
      </c>
      <c r="D59" s="162">
        <v>1319</v>
      </c>
      <c r="E59" s="163">
        <f t="shared" si="0"/>
        <v>7.9640140079700522E-2</v>
      </c>
      <c r="F59" s="164"/>
      <c r="G59" s="180" t="s">
        <v>141</v>
      </c>
      <c r="H59" s="161">
        <v>5925</v>
      </c>
      <c r="I59" s="162">
        <v>15243</v>
      </c>
      <c r="J59" s="166">
        <v>22487</v>
      </c>
      <c r="K59" s="167">
        <f t="shared" si="1"/>
        <v>0.73651443055987909</v>
      </c>
      <c r="L59" s="168">
        <f t="shared" si="2"/>
        <v>0.67785831813936936</v>
      </c>
      <c r="M59" s="7"/>
    </row>
    <row r="60" spans="2:13" ht="15" x14ac:dyDescent="0.2">
      <c r="B60" s="182" t="s">
        <v>142</v>
      </c>
      <c r="C60" s="161">
        <v>40135.451999999997</v>
      </c>
      <c r="D60" s="162">
        <v>1866.991</v>
      </c>
      <c r="E60" s="163">
        <f t="shared" si="0"/>
        <v>4.4449581182694542E-2</v>
      </c>
      <c r="F60" s="164"/>
      <c r="G60" s="182" t="s">
        <v>142</v>
      </c>
      <c r="H60" s="161">
        <v>9030.4269999999997</v>
      </c>
      <c r="I60" s="162">
        <v>40135.451999999997</v>
      </c>
      <c r="J60" s="166">
        <v>51032.87</v>
      </c>
      <c r="K60" s="167">
        <f t="shared" si="1"/>
        <v>0.82304685196031491</v>
      </c>
      <c r="L60" s="168">
        <f t="shared" si="2"/>
        <v>0.78646276409694371</v>
      </c>
      <c r="M60" s="7"/>
    </row>
    <row r="61" spans="2:13" ht="15" x14ac:dyDescent="0.2">
      <c r="B61" s="183" t="s">
        <v>0</v>
      </c>
      <c r="C61" s="161">
        <v>5303</v>
      </c>
      <c r="D61" s="162">
        <v>651</v>
      </c>
      <c r="E61" s="163">
        <f t="shared" si="0"/>
        <v>0.10933825999328182</v>
      </c>
      <c r="F61" s="175"/>
      <c r="G61" s="180" t="s">
        <v>34</v>
      </c>
      <c r="H61" s="161">
        <v>3882</v>
      </c>
      <c r="I61" s="162">
        <v>4911</v>
      </c>
      <c r="J61" s="166">
        <v>9420</v>
      </c>
      <c r="K61" s="167">
        <f t="shared" si="1"/>
        <v>0.5878980891719745</v>
      </c>
      <c r="L61" s="168">
        <f t="shared" si="2"/>
        <v>0.52133757961783445</v>
      </c>
      <c r="M61" s="7"/>
    </row>
    <row r="62" spans="2:13" ht="15" x14ac:dyDescent="0.2">
      <c r="B62" s="183" t="s">
        <v>1</v>
      </c>
      <c r="C62" s="161">
        <v>27950</v>
      </c>
      <c r="D62" s="162">
        <v>1480</v>
      </c>
      <c r="E62" s="163">
        <f t="shared" si="0"/>
        <v>5.0288820931022764E-2</v>
      </c>
      <c r="F62" s="175"/>
      <c r="G62" s="180" t="s">
        <v>35</v>
      </c>
      <c r="H62" s="161">
        <v>8255</v>
      </c>
      <c r="I62" s="162">
        <v>26425</v>
      </c>
      <c r="J62" s="166">
        <v>36109</v>
      </c>
      <c r="K62" s="167">
        <f t="shared" si="1"/>
        <v>0.77138663491096404</v>
      </c>
      <c r="L62" s="168">
        <f t="shared" si="2"/>
        <v>0.73181201362541193</v>
      </c>
      <c r="M62" s="7"/>
    </row>
    <row r="63" spans="2:13" ht="15" x14ac:dyDescent="0.2">
      <c r="B63" s="183" t="s">
        <v>5</v>
      </c>
      <c r="C63" s="161">
        <v>28461</v>
      </c>
      <c r="D63" s="162">
        <v>1097</v>
      </c>
      <c r="E63" s="163">
        <f t="shared" si="0"/>
        <v>3.7113471818120303E-2</v>
      </c>
      <c r="F63" s="175"/>
      <c r="G63" s="180" t="s">
        <v>36</v>
      </c>
      <c r="H63" s="161">
        <v>7709</v>
      </c>
      <c r="I63" s="162">
        <v>27531</v>
      </c>
      <c r="J63" s="166">
        <v>36310</v>
      </c>
      <c r="K63" s="167">
        <f t="shared" si="1"/>
        <v>0.7876893417791242</v>
      </c>
      <c r="L63" s="168">
        <f t="shared" si="2"/>
        <v>0.75822087579179287</v>
      </c>
      <c r="M63" s="7"/>
    </row>
    <row r="64" spans="2:13" ht="15" x14ac:dyDescent="0.2">
      <c r="B64" s="184" t="s">
        <v>137</v>
      </c>
      <c r="C64" s="172">
        <v>32443</v>
      </c>
      <c r="D64" s="173">
        <v>599</v>
      </c>
      <c r="E64" s="174">
        <f t="shared" si="0"/>
        <v>1.8128442588221053E-2</v>
      </c>
      <c r="F64" s="175"/>
      <c r="G64" s="171" t="s">
        <v>138</v>
      </c>
      <c r="H64" s="172">
        <v>4964</v>
      </c>
      <c r="I64" s="173">
        <v>31136</v>
      </c>
      <c r="J64" s="177">
        <v>36671</v>
      </c>
      <c r="K64" s="237">
        <f t="shared" si="1"/>
        <v>0.86463417959695676</v>
      </c>
      <c r="L64" s="179">
        <f t="shared" si="2"/>
        <v>0.84906329251997492</v>
      </c>
      <c r="M64" s="7"/>
    </row>
    <row r="65" spans="2:13" ht="16" thickBot="1" x14ac:dyDescent="0.25">
      <c r="B65" s="260" t="s">
        <v>90</v>
      </c>
      <c r="C65" s="239">
        <f>C57-C60</f>
        <v>23935.766000000003</v>
      </c>
      <c r="D65" s="261">
        <f>D57-D60</f>
        <v>392.78900000000021</v>
      </c>
      <c r="E65" s="240">
        <f t="shared" si="0"/>
        <v>1.6145184126225343E-2</v>
      </c>
      <c r="F65" s="262"/>
      <c r="G65" s="260" t="s">
        <v>90</v>
      </c>
      <c r="H65" s="239">
        <f>H57-H60</f>
        <v>2884.01</v>
      </c>
      <c r="I65" s="261">
        <f t="shared" ref="I65:J65" si="7">I57-I60</f>
        <v>23935.766000000003</v>
      </c>
      <c r="J65" s="266">
        <f t="shared" si="7"/>
        <v>27212.564999999995</v>
      </c>
      <c r="K65" s="263">
        <f t="shared" si="1"/>
        <v>0.89401917827297783</v>
      </c>
      <c r="L65" s="241">
        <f t="shared" si="2"/>
        <v>0.87958507402738428</v>
      </c>
      <c r="M65" s="7"/>
    </row>
    <row r="66" spans="2:13" ht="16" thickBot="1" x14ac:dyDescent="0.25">
      <c r="B66" s="150" t="s">
        <v>97</v>
      </c>
      <c r="C66" s="151">
        <v>50741.64</v>
      </c>
      <c r="D66" s="152">
        <v>2411.9749999999999</v>
      </c>
      <c r="E66" s="153">
        <f t="shared" si="0"/>
        <v>4.5377440461951649E-2</v>
      </c>
      <c r="F66" s="154"/>
      <c r="G66" s="155" t="s">
        <v>98</v>
      </c>
      <c r="H66" s="151">
        <v>8840.2610000000004</v>
      </c>
      <c r="I66" s="152">
        <v>47703.468999999997</v>
      </c>
      <c r="J66" s="156">
        <v>58734.934000000001</v>
      </c>
      <c r="K66" s="157">
        <f t="shared" si="1"/>
        <v>0.84948887488321689</v>
      </c>
      <c r="L66" s="158">
        <f t="shared" si="2"/>
        <v>0.81218221850730254</v>
      </c>
      <c r="M66" s="7"/>
    </row>
    <row r="67" spans="2:13" ht="15" x14ac:dyDescent="0.2">
      <c r="B67" s="160" t="s">
        <v>89</v>
      </c>
      <c r="C67" s="161">
        <v>753.19200000000001</v>
      </c>
      <c r="D67" s="162">
        <v>142.18899999999999</v>
      </c>
      <c r="E67" s="163">
        <f t="shared" si="0"/>
        <v>0.15880278898033351</v>
      </c>
      <c r="F67" s="164"/>
      <c r="G67" s="165" t="s">
        <v>89</v>
      </c>
      <c r="H67" s="161">
        <v>1876.75</v>
      </c>
      <c r="I67" s="162">
        <v>753.19200000000001</v>
      </c>
      <c r="J67" s="166">
        <v>2772.1309999999999</v>
      </c>
      <c r="K67" s="167">
        <f t="shared" si="1"/>
        <v>0.32299375462415014</v>
      </c>
      <c r="L67" s="168">
        <f t="shared" si="2"/>
        <v>0.27170144556660564</v>
      </c>
      <c r="M67" s="7"/>
    </row>
    <row r="68" spans="2:13" ht="15" x14ac:dyDescent="0.2">
      <c r="B68" s="160" t="s">
        <v>19</v>
      </c>
      <c r="C68" s="161">
        <v>10581.534</v>
      </c>
      <c r="D68" s="162">
        <v>854.69399999999996</v>
      </c>
      <c r="E68" s="163">
        <f t="shared" si="0"/>
        <v>7.4735655847365065E-2</v>
      </c>
      <c r="F68" s="164"/>
      <c r="G68" s="169" t="s">
        <v>19</v>
      </c>
      <c r="H68" s="161">
        <v>2776.9560000000001</v>
      </c>
      <c r="I68" s="162">
        <v>10581.534</v>
      </c>
      <c r="J68" s="166">
        <v>14213.183999999999</v>
      </c>
      <c r="K68" s="167">
        <f t="shared" si="1"/>
        <v>0.8046211179704702</v>
      </c>
      <c r="L68" s="168">
        <f t="shared" si="2"/>
        <v>0.74448723101030712</v>
      </c>
      <c r="M68" s="7"/>
    </row>
    <row r="69" spans="2:13" ht="15" x14ac:dyDescent="0.2">
      <c r="B69" s="170" t="s">
        <v>90</v>
      </c>
      <c r="C69" s="161">
        <v>34232.803999999996</v>
      </c>
      <c r="D69" s="162">
        <v>1334.4949999999999</v>
      </c>
      <c r="E69" s="163">
        <f t="shared" si="0"/>
        <v>3.7520279512931243E-2</v>
      </c>
      <c r="F69" s="164"/>
      <c r="G69" s="170" t="s">
        <v>90</v>
      </c>
      <c r="H69" s="161">
        <v>3172.7089999999998</v>
      </c>
      <c r="I69" s="162">
        <v>34232.803999999996</v>
      </c>
      <c r="J69" s="166">
        <v>38740.008000000002</v>
      </c>
      <c r="K69" s="167">
        <f t="shared" si="1"/>
        <v>0.91810252078419807</v>
      </c>
      <c r="L69" s="168">
        <f t="shared" si="2"/>
        <v>0.88365505758284812</v>
      </c>
      <c r="M69" s="7"/>
    </row>
    <row r="70" spans="2:13" ht="15" x14ac:dyDescent="0.2">
      <c r="B70" s="171" t="s">
        <v>139</v>
      </c>
      <c r="C70" s="172">
        <v>32927.910000000003</v>
      </c>
      <c r="D70" s="173">
        <v>1942.8679999999999</v>
      </c>
      <c r="E70" s="174">
        <f t="shared" si="0"/>
        <v>5.5716221760237168E-2</v>
      </c>
      <c r="F70" s="175"/>
      <c r="G70" s="176" t="s">
        <v>140</v>
      </c>
      <c r="H70" s="172">
        <v>7449.7309999999998</v>
      </c>
      <c r="I70" s="173">
        <v>31483.512999999999</v>
      </c>
      <c r="J70" s="177">
        <v>40815.775000000001</v>
      </c>
      <c r="K70" s="178">
        <f t="shared" si="1"/>
        <v>0.81747912418666557</v>
      </c>
      <c r="L70" s="179">
        <f t="shared" si="2"/>
        <v>0.77135649145459073</v>
      </c>
      <c r="M70" s="22"/>
    </row>
    <row r="71" spans="2:13" ht="15" x14ac:dyDescent="0.2">
      <c r="B71" s="180" t="s">
        <v>141</v>
      </c>
      <c r="C71" s="161">
        <v>8330.32</v>
      </c>
      <c r="D71" s="162">
        <v>797.60400000000004</v>
      </c>
      <c r="E71" s="163">
        <f t="shared" si="0"/>
        <v>8.7380657420022351E-2</v>
      </c>
      <c r="F71" s="164"/>
      <c r="G71" s="180" t="s">
        <v>141</v>
      </c>
      <c r="H71" s="161">
        <v>2607.357</v>
      </c>
      <c r="I71" s="162">
        <v>8330.32</v>
      </c>
      <c r="J71" s="166">
        <v>11735.281000000001</v>
      </c>
      <c r="K71" s="167">
        <f t="shared" si="1"/>
        <v>0.77781895465477136</v>
      </c>
      <c r="L71" s="168">
        <f t="shared" si="2"/>
        <v>0.70985262304328278</v>
      </c>
      <c r="M71" s="7"/>
    </row>
    <row r="72" spans="2:13" ht="15" x14ac:dyDescent="0.2">
      <c r="B72" s="182" t="s">
        <v>142</v>
      </c>
      <c r="C72" s="161">
        <v>21961.184000000001</v>
      </c>
      <c r="D72" s="162">
        <v>1130.7270000000001</v>
      </c>
      <c r="E72" s="163">
        <f t="shared" si="0"/>
        <v>4.8966367486865857E-2</v>
      </c>
      <c r="F72" s="164"/>
      <c r="G72" s="182" t="s">
        <v>142</v>
      </c>
      <c r="H72" s="161">
        <v>2706.6640000000002</v>
      </c>
      <c r="I72" s="162">
        <v>21961.184000000001</v>
      </c>
      <c r="J72" s="166">
        <v>25798.575000000001</v>
      </c>
      <c r="K72" s="167">
        <f t="shared" si="1"/>
        <v>0.89508474789789749</v>
      </c>
      <c r="L72" s="168">
        <f t="shared" si="2"/>
        <v>0.85125569920044031</v>
      </c>
      <c r="M72" s="7"/>
    </row>
    <row r="73" spans="2:13" ht="15" x14ac:dyDescent="0.2">
      <c r="B73" s="183" t="s">
        <v>0</v>
      </c>
      <c r="C73" s="161">
        <v>3324.2910000000002</v>
      </c>
      <c r="D73" s="162">
        <v>436.70699999999999</v>
      </c>
      <c r="E73" s="163">
        <f t="shared" si="0"/>
        <v>0.11611465892829509</v>
      </c>
      <c r="F73" s="175"/>
      <c r="G73" s="180" t="s">
        <v>34</v>
      </c>
      <c r="H73" s="161">
        <v>1805.143</v>
      </c>
      <c r="I73" s="162">
        <v>3082.6930000000002</v>
      </c>
      <c r="J73" s="166">
        <v>5303.3450000000003</v>
      </c>
      <c r="K73" s="167">
        <f t="shared" si="1"/>
        <v>0.65962180472890219</v>
      </c>
      <c r="L73" s="168">
        <f t="shared" si="2"/>
        <v>0.58127332843705248</v>
      </c>
      <c r="M73" s="7"/>
    </row>
    <row r="74" spans="2:13" ht="15" x14ac:dyDescent="0.2">
      <c r="B74" s="183" t="s">
        <v>1</v>
      </c>
      <c r="C74" s="161">
        <v>15475.255999999999</v>
      </c>
      <c r="D74" s="162">
        <v>933.13800000000003</v>
      </c>
      <c r="E74" s="163">
        <f t="shared" si="0"/>
        <v>5.6869551035890531E-2</v>
      </c>
      <c r="F74" s="175"/>
      <c r="G74" s="180" t="s">
        <v>35</v>
      </c>
      <c r="H74" s="161">
        <v>2872.3629999999998</v>
      </c>
      <c r="I74" s="162">
        <v>14730.248</v>
      </c>
      <c r="J74" s="166">
        <v>18508.733</v>
      </c>
      <c r="K74" s="167">
        <f t="shared" si="1"/>
        <v>0.844810393018258</v>
      </c>
      <c r="L74" s="168">
        <f t="shared" si="2"/>
        <v>0.79585393554491279</v>
      </c>
      <c r="M74" s="7"/>
    </row>
    <row r="75" spans="2:13" ht="15" x14ac:dyDescent="0.2">
      <c r="B75" s="183" t="s">
        <v>5</v>
      </c>
      <c r="C75" s="161">
        <v>14128.362999999999</v>
      </c>
      <c r="D75" s="162">
        <v>573.02300000000002</v>
      </c>
      <c r="E75" s="163">
        <f t="shared" ref="E75:E144" si="8">D75/(C75+D75)</f>
        <v>3.8977481442906137E-2</v>
      </c>
      <c r="F75" s="175"/>
      <c r="G75" s="180" t="s">
        <v>36</v>
      </c>
      <c r="H75" s="161">
        <v>2772.2249999999999</v>
      </c>
      <c r="I75" s="162">
        <v>13670.572</v>
      </c>
      <c r="J75" s="166">
        <v>17003.697</v>
      </c>
      <c r="K75" s="167">
        <f t="shared" si="1"/>
        <v>0.83696339684246313</v>
      </c>
      <c r="L75" s="168">
        <f t="shared" si="2"/>
        <v>0.80397645288551067</v>
      </c>
      <c r="M75" s="7"/>
    </row>
    <row r="76" spans="2:13" ht="15" x14ac:dyDescent="0.2">
      <c r="B76" s="184" t="s">
        <v>137</v>
      </c>
      <c r="C76" s="172">
        <v>17060.538</v>
      </c>
      <c r="D76" s="173">
        <v>326.91800000000001</v>
      </c>
      <c r="E76" s="174">
        <f t="shared" si="8"/>
        <v>1.8801945494499022E-2</v>
      </c>
      <c r="F76" s="175"/>
      <c r="G76" s="171" t="s">
        <v>138</v>
      </c>
      <c r="H76" s="172">
        <v>1390.53</v>
      </c>
      <c r="I76" s="173">
        <v>16219.956</v>
      </c>
      <c r="J76" s="177">
        <v>17919.159</v>
      </c>
      <c r="K76" s="237">
        <f t="shared" ref="K76:K145" si="9">(J76-H76)/J76</f>
        <v>0.92239981798252924</v>
      </c>
      <c r="L76" s="179">
        <f t="shared" ref="L76:L145" si="10">I76/J76</f>
        <v>0.9051739537553074</v>
      </c>
      <c r="M76" s="7"/>
    </row>
    <row r="77" spans="2:13" ht="16" thickBot="1" x14ac:dyDescent="0.25">
      <c r="B77" s="260" t="s">
        <v>90</v>
      </c>
      <c r="C77" s="239">
        <f>C69-C72</f>
        <v>12271.619999999995</v>
      </c>
      <c r="D77" s="261">
        <f>D69-D72</f>
        <v>203.7679999999998</v>
      </c>
      <c r="E77" s="240">
        <f t="shared" si="8"/>
        <v>1.6333600205460534E-2</v>
      </c>
      <c r="F77" s="262"/>
      <c r="G77" s="260" t="s">
        <v>90</v>
      </c>
      <c r="H77" s="239">
        <f>H69-H72</f>
        <v>466.04499999999962</v>
      </c>
      <c r="I77" s="261">
        <f t="shared" ref="I77:J77" si="11">I69-I72</f>
        <v>12271.619999999995</v>
      </c>
      <c r="J77" s="266">
        <f t="shared" si="11"/>
        <v>12941.433000000001</v>
      </c>
      <c r="K77" s="263">
        <f t="shared" si="9"/>
        <v>0.96398814567134872</v>
      </c>
      <c r="L77" s="241">
        <f t="shared" si="10"/>
        <v>0.94824274869714931</v>
      </c>
      <c r="M77" s="7"/>
    </row>
    <row r="78" spans="2:13" ht="16" thickBot="1" x14ac:dyDescent="0.25">
      <c r="B78" s="150" t="s">
        <v>99</v>
      </c>
      <c r="C78" s="151">
        <v>44973.946000000004</v>
      </c>
      <c r="D78" s="152">
        <v>1667.653</v>
      </c>
      <c r="E78" s="153">
        <f t="shared" si="8"/>
        <v>3.5754627537533605E-2</v>
      </c>
      <c r="F78" s="154"/>
      <c r="G78" s="155" t="s">
        <v>100</v>
      </c>
      <c r="H78" s="151">
        <v>15968.800999999999</v>
      </c>
      <c r="I78" s="152">
        <v>42299.724000000002</v>
      </c>
      <c r="J78" s="156">
        <v>59774.252999999997</v>
      </c>
      <c r="K78" s="157">
        <f t="shared" si="9"/>
        <v>0.73284817126865642</v>
      </c>
      <c r="L78" s="158">
        <f t="shared" si="10"/>
        <v>0.70765792756958423</v>
      </c>
      <c r="M78" s="7"/>
    </row>
    <row r="79" spans="2:13" ht="15" x14ac:dyDescent="0.2">
      <c r="B79" s="160" t="s">
        <v>89</v>
      </c>
      <c r="C79" s="161">
        <v>804.59100000000001</v>
      </c>
      <c r="D79" s="162">
        <v>111.461</v>
      </c>
      <c r="E79" s="163">
        <f t="shared" si="8"/>
        <v>0.12167540707296091</v>
      </c>
      <c r="F79" s="164"/>
      <c r="G79" s="165" t="s">
        <v>89</v>
      </c>
      <c r="H79" s="161">
        <v>1783.181</v>
      </c>
      <c r="I79" s="162">
        <v>804.59100000000001</v>
      </c>
      <c r="J79" s="166">
        <v>2699.2330000000002</v>
      </c>
      <c r="K79" s="167">
        <f t="shared" si="9"/>
        <v>0.33937492613642473</v>
      </c>
      <c r="L79" s="168">
        <f t="shared" si="10"/>
        <v>0.29808134384841917</v>
      </c>
      <c r="M79" s="7"/>
    </row>
    <row r="80" spans="2:13" ht="15" x14ac:dyDescent="0.2">
      <c r="B80" s="160" t="s">
        <v>19</v>
      </c>
      <c r="C80" s="161">
        <v>9777.8379999999997</v>
      </c>
      <c r="D80" s="162">
        <v>580.53300000000002</v>
      </c>
      <c r="E80" s="163">
        <f t="shared" si="8"/>
        <v>5.604481631329869E-2</v>
      </c>
      <c r="F80" s="164"/>
      <c r="G80" s="169" t="s">
        <v>19</v>
      </c>
      <c r="H80" s="161">
        <v>3718.3789999999999</v>
      </c>
      <c r="I80" s="162">
        <v>9777.8379999999997</v>
      </c>
      <c r="J80" s="166">
        <v>14076.75</v>
      </c>
      <c r="K80" s="167">
        <f t="shared" si="9"/>
        <v>0.73584961017280259</v>
      </c>
      <c r="L80" s="168">
        <f t="shared" si="10"/>
        <v>0.69460905393645545</v>
      </c>
      <c r="M80" s="7"/>
    </row>
    <row r="81" spans="1:13" ht="15" x14ac:dyDescent="0.2">
      <c r="B81" s="170" t="s">
        <v>90</v>
      </c>
      <c r="C81" s="161">
        <v>29838.415000000001</v>
      </c>
      <c r="D81" s="162">
        <v>925.28499999999997</v>
      </c>
      <c r="E81" s="163">
        <f t="shared" si="8"/>
        <v>3.0077168871104579E-2</v>
      </c>
      <c r="F81" s="164"/>
      <c r="G81" s="170" t="s">
        <v>90</v>
      </c>
      <c r="H81" s="161">
        <v>8741.7279999999992</v>
      </c>
      <c r="I81" s="162">
        <v>29838.415000000001</v>
      </c>
      <c r="J81" s="166">
        <v>39505.428</v>
      </c>
      <c r="K81" s="167">
        <f t="shared" si="9"/>
        <v>0.77872083805800052</v>
      </c>
      <c r="L81" s="168">
        <f t="shared" si="10"/>
        <v>0.75529911990828202</v>
      </c>
      <c r="M81" s="7"/>
    </row>
    <row r="82" spans="1:13" ht="15" x14ac:dyDescent="0.2">
      <c r="B82" s="171" t="s">
        <v>139</v>
      </c>
      <c r="C82" s="172">
        <v>28786.663</v>
      </c>
      <c r="D82" s="173">
        <v>1284.5239999999999</v>
      </c>
      <c r="E82" s="174">
        <f t="shared" si="8"/>
        <v>4.2716105619641814E-2</v>
      </c>
      <c r="F82" s="175"/>
      <c r="G82" s="176" t="s">
        <v>140</v>
      </c>
      <c r="H82" s="172">
        <v>12395.781999999999</v>
      </c>
      <c r="I82" s="173">
        <v>27383.817999999999</v>
      </c>
      <c r="J82" s="177">
        <v>41022.864999999998</v>
      </c>
      <c r="K82" s="178">
        <f t="shared" si="9"/>
        <v>0.69783236738828458</v>
      </c>
      <c r="L82" s="179">
        <f t="shared" si="10"/>
        <v>0.66752573229587941</v>
      </c>
      <c r="M82" s="7"/>
    </row>
    <row r="83" spans="1:13" ht="15" x14ac:dyDescent="0.2">
      <c r="B83" s="180" t="s">
        <v>141</v>
      </c>
      <c r="C83" s="161">
        <v>6913.13</v>
      </c>
      <c r="D83" s="162">
        <v>521.26300000000003</v>
      </c>
      <c r="E83" s="163">
        <f t="shared" si="8"/>
        <v>7.0115071936605988E-2</v>
      </c>
      <c r="F83" s="164"/>
      <c r="G83" s="180" t="s">
        <v>141</v>
      </c>
      <c r="H83" s="161">
        <v>3318.0659999999998</v>
      </c>
      <c r="I83" s="162">
        <v>6913.13</v>
      </c>
      <c r="J83" s="166">
        <v>10752.459000000001</v>
      </c>
      <c r="K83" s="167">
        <f t="shared" si="9"/>
        <v>0.69141328509134514</v>
      </c>
      <c r="L83" s="168">
        <f t="shared" si="10"/>
        <v>0.64293479286924038</v>
      </c>
      <c r="M83" s="7"/>
    </row>
    <row r="84" spans="1:13" ht="15" x14ac:dyDescent="0.2">
      <c r="A84" s="16"/>
      <c r="B84" s="182" t="s">
        <v>142</v>
      </c>
      <c r="C84" s="161">
        <v>18174.269</v>
      </c>
      <c r="D84" s="162">
        <v>736.26400000000001</v>
      </c>
      <c r="E84" s="163">
        <f t="shared" si="8"/>
        <v>3.8934069177214627E-2</v>
      </c>
      <c r="F84" s="164"/>
      <c r="G84" s="182" t="s">
        <v>142</v>
      </c>
      <c r="H84" s="161">
        <v>6323.7629999999999</v>
      </c>
      <c r="I84" s="162">
        <v>18174.269</v>
      </c>
      <c r="J84" s="166">
        <v>25234.295999999998</v>
      </c>
      <c r="K84" s="167">
        <f t="shared" si="9"/>
        <v>0.74939808108773875</v>
      </c>
      <c r="L84" s="168">
        <f t="shared" si="10"/>
        <v>0.7202209643573968</v>
      </c>
      <c r="M84" s="22"/>
    </row>
    <row r="85" spans="1:13" ht="15" x14ac:dyDescent="0.2">
      <c r="A85" s="16"/>
      <c r="B85" s="183" t="s">
        <v>0</v>
      </c>
      <c r="C85" s="161">
        <v>1978.903</v>
      </c>
      <c r="D85" s="162">
        <v>214.44499999999999</v>
      </c>
      <c r="E85" s="163">
        <f t="shared" si="8"/>
        <v>9.7770622810424979E-2</v>
      </c>
      <c r="F85" s="175"/>
      <c r="G85" s="180" t="s">
        <v>34</v>
      </c>
      <c r="H85" s="161">
        <v>2076.9769999999999</v>
      </c>
      <c r="I85" s="162">
        <v>1828.59</v>
      </c>
      <c r="J85" s="166">
        <v>4116.7520000000004</v>
      </c>
      <c r="K85" s="167">
        <f t="shared" si="9"/>
        <v>0.49548163212163382</v>
      </c>
      <c r="L85" s="168">
        <f t="shared" si="10"/>
        <v>0.44418269548420691</v>
      </c>
      <c r="M85" s="7"/>
    </row>
    <row r="86" spans="1:13" ht="15" x14ac:dyDescent="0.2">
      <c r="A86" s="16"/>
      <c r="B86" s="183" t="s">
        <v>1</v>
      </c>
      <c r="C86" s="161">
        <v>12474.868</v>
      </c>
      <c r="D86" s="162">
        <v>546.53</v>
      </c>
      <c r="E86" s="163">
        <f t="shared" si="8"/>
        <v>4.1971683839169951E-2</v>
      </c>
      <c r="F86" s="175"/>
      <c r="G86" s="180" t="s">
        <v>35</v>
      </c>
      <c r="H86" s="161">
        <v>5382.1419999999998</v>
      </c>
      <c r="I86" s="162">
        <v>11694.870999999999</v>
      </c>
      <c r="J86" s="166">
        <v>17600.007000000001</v>
      </c>
      <c r="K86" s="167">
        <f t="shared" si="9"/>
        <v>0.69419659889908003</v>
      </c>
      <c r="L86" s="168">
        <f t="shared" si="10"/>
        <v>0.66448104253594886</v>
      </c>
      <c r="M86" s="7"/>
    </row>
    <row r="87" spans="1:13" ht="15" x14ac:dyDescent="0.2">
      <c r="A87" s="16"/>
      <c r="B87" s="183" t="s">
        <v>5</v>
      </c>
      <c r="C87" s="161">
        <v>14332.892</v>
      </c>
      <c r="D87" s="162">
        <v>523.54899999999998</v>
      </c>
      <c r="E87" s="163">
        <f t="shared" si="8"/>
        <v>3.5240539776653104E-2</v>
      </c>
      <c r="F87" s="175"/>
      <c r="G87" s="180" t="s">
        <v>36</v>
      </c>
      <c r="H87" s="161">
        <v>4936.6629999999996</v>
      </c>
      <c r="I87" s="162">
        <v>13860.357</v>
      </c>
      <c r="J87" s="166">
        <v>19306.106</v>
      </c>
      <c r="K87" s="167">
        <f t="shared" si="9"/>
        <v>0.7442952504249174</v>
      </c>
      <c r="L87" s="168">
        <f t="shared" si="10"/>
        <v>0.71792607996661784</v>
      </c>
      <c r="M87" s="7"/>
    </row>
    <row r="88" spans="1:13" ht="15" x14ac:dyDescent="0.2">
      <c r="B88" s="184" t="s">
        <v>137</v>
      </c>
      <c r="C88" s="172">
        <v>15382.691000000001</v>
      </c>
      <c r="D88" s="173">
        <v>271.66800000000001</v>
      </c>
      <c r="E88" s="174">
        <f t="shared" si="8"/>
        <v>1.7354143979961108E-2</v>
      </c>
      <c r="F88" s="175"/>
      <c r="G88" s="171" t="s">
        <v>138</v>
      </c>
      <c r="H88" s="172">
        <v>3573.0189999999998</v>
      </c>
      <c r="I88" s="173">
        <v>14915.906000000001</v>
      </c>
      <c r="J88" s="177">
        <v>18751.387999999999</v>
      </c>
      <c r="K88" s="237">
        <f t="shared" si="9"/>
        <v>0.80945309221909334</v>
      </c>
      <c r="L88" s="179">
        <f t="shared" si="10"/>
        <v>0.79545610170297798</v>
      </c>
      <c r="M88" s="7"/>
    </row>
    <row r="89" spans="1:13" ht="16" thickBot="1" x14ac:dyDescent="0.25">
      <c r="B89" s="260" t="s">
        <v>90</v>
      </c>
      <c r="C89" s="239">
        <f>C81-C84</f>
        <v>11664.146000000001</v>
      </c>
      <c r="D89" s="261">
        <f>D81-D84</f>
        <v>189.02099999999996</v>
      </c>
      <c r="E89" s="240">
        <f t="shared" si="8"/>
        <v>1.5946877319791407E-2</v>
      </c>
      <c r="F89" s="262"/>
      <c r="G89" s="260" t="s">
        <v>90</v>
      </c>
      <c r="H89" s="239">
        <f>H81-H84</f>
        <v>2417.9649999999992</v>
      </c>
      <c r="I89" s="261">
        <f t="shared" ref="I89:J89" si="12">I81-I84</f>
        <v>11664.146000000001</v>
      </c>
      <c r="J89" s="266">
        <f t="shared" si="12"/>
        <v>14271.132000000001</v>
      </c>
      <c r="K89" s="263">
        <f t="shared" si="9"/>
        <v>0.83056950212498915</v>
      </c>
      <c r="L89" s="241">
        <f t="shared" si="10"/>
        <v>0.81732451216904167</v>
      </c>
      <c r="M89" s="7"/>
    </row>
    <row r="90" spans="1:13" ht="16" thickBot="1" x14ac:dyDescent="0.25">
      <c r="B90" s="150" t="s">
        <v>45</v>
      </c>
      <c r="C90" s="151">
        <v>13474</v>
      </c>
      <c r="D90" s="152">
        <v>1260</v>
      </c>
      <c r="E90" s="153">
        <f t="shared" si="8"/>
        <v>8.5516492466404234E-2</v>
      </c>
      <c r="F90" s="154"/>
      <c r="G90" s="155" t="s">
        <v>46</v>
      </c>
      <c r="H90" s="151">
        <v>5366</v>
      </c>
      <c r="I90" s="152">
        <v>13006</v>
      </c>
      <c r="J90" s="156">
        <v>19549</v>
      </c>
      <c r="K90" s="157">
        <f t="shared" si="9"/>
        <v>0.7255102562790936</v>
      </c>
      <c r="L90" s="158">
        <f t="shared" si="10"/>
        <v>0.66530257302163798</v>
      </c>
      <c r="M90" s="7"/>
    </row>
    <row r="91" spans="1:13" ht="15" x14ac:dyDescent="0.2">
      <c r="B91" s="160" t="s">
        <v>89</v>
      </c>
      <c r="C91" s="161">
        <v>160</v>
      </c>
      <c r="D91" s="162">
        <v>66</v>
      </c>
      <c r="E91" s="163">
        <f t="shared" si="8"/>
        <v>0.29203539823008851</v>
      </c>
      <c r="F91" s="164"/>
      <c r="G91" s="165" t="s">
        <v>89</v>
      </c>
      <c r="H91" s="161">
        <v>1103</v>
      </c>
      <c r="I91" s="162">
        <v>160</v>
      </c>
      <c r="J91" s="166">
        <v>1329</v>
      </c>
      <c r="K91" s="167">
        <f t="shared" si="9"/>
        <v>0.17005267118133935</v>
      </c>
      <c r="L91" s="168">
        <f t="shared" si="10"/>
        <v>0.12039127163280662</v>
      </c>
      <c r="M91" s="7"/>
    </row>
    <row r="92" spans="1:13" ht="15" x14ac:dyDescent="0.2">
      <c r="B92" s="160" t="s">
        <v>19</v>
      </c>
      <c r="C92" s="161">
        <v>3508</v>
      </c>
      <c r="D92" s="162">
        <v>553</v>
      </c>
      <c r="E92" s="163">
        <f t="shared" si="8"/>
        <v>0.13617335631617827</v>
      </c>
      <c r="F92" s="164"/>
      <c r="G92" s="169" t="s">
        <v>19</v>
      </c>
      <c r="H92" s="161">
        <v>1896</v>
      </c>
      <c r="I92" s="162">
        <v>3508</v>
      </c>
      <c r="J92" s="166">
        <v>5957</v>
      </c>
      <c r="K92" s="167">
        <f t="shared" si="9"/>
        <v>0.68171898606681214</v>
      </c>
      <c r="L92" s="168">
        <f t="shared" si="10"/>
        <v>0.58888702366963241</v>
      </c>
      <c r="M92" s="7"/>
    </row>
    <row r="93" spans="1:13" ht="15" x14ac:dyDescent="0.2">
      <c r="B93" s="170" t="s">
        <v>90</v>
      </c>
      <c r="C93" s="161">
        <v>9729.8520000000008</v>
      </c>
      <c r="D93" s="162">
        <v>735.93899999999996</v>
      </c>
      <c r="E93" s="163">
        <f t="shared" si="8"/>
        <v>7.0318526330212391E-2</v>
      </c>
      <c r="F93" s="164"/>
      <c r="G93" s="170" t="s">
        <v>90</v>
      </c>
      <c r="H93" s="161">
        <v>2635.3380000000002</v>
      </c>
      <c r="I93" s="162">
        <v>9729.8520000000008</v>
      </c>
      <c r="J93" s="166">
        <v>13101.129000000001</v>
      </c>
      <c r="K93" s="167">
        <f t="shared" si="9"/>
        <v>0.7988464963592069</v>
      </c>
      <c r="L93" s="168">
        <f t="shared" si="10"/>
        <v>0.74267278797117409</v>
      </c>
      <c r="M93" s="7"/>
    </row>
    <row r="94" spans="1:13" ht="15" x14ac:dyDescent="0.2">
      <c r="B94" s="171" t="s">
        <v>139</v>
      </c>
      <c r="C94" s="172">
        <v>10483</v>
      </c>
      <c r="D94" s="173">
        <v>1110</v>
      </c>
      <c r="E94" s="174">
        <f t="shared" si="8"/>
        <v>9.5747433796256359E-2</v>
      </c>
      <c r="F94" s="175"/>
      <c r="G94" s="176" t="s">
        <v>140</v>
      </c>
      <c r="H94" s="172">
        <v>4991</v>
      </c>
      <c r="I94" s="173">
        <v>10234</v>
      </c>
      <c r="J94" s="177">
        <v>16319</v>
      </c>
      <c r="K94" s="178">
        <f t="shared" si="9"/>
        <v>0.6941601813836632</v>
      </c>
      <c r="L94" s="179">
        <f t="shared" si="10"/>
        <v>0.62712175991175934</v>
      </c>
      <c r="M94" s="7"/>
    </row>
    <row r="95" spans="1:13" ht="15" x14ac:dyDescent="0.2">
      <c r="B95" s="180" t="s">
        <v>141</v>
      </c>
      <c r="C95" s="161">
        <v>2989</v>
      </c>
      <c r="D95" s="162">
        <v>527</v>
      </c>
      <c r="E95" s="163">
        <f t="shared" si="8"/>
        <v>0.14988623435722412</v>
      </c>
      <c r="F95" s="164"/>
      <c r="G95" s="180" t="s">
        <v>141</v>
      </c>
      <c r="H95" s="161">
        <v>1815</v>
      </c>
      <c r="I95" s="162">
        <v>2989</v>
      </c>
      <c r="J95" s="166">
        <v>5331</v>
      </c>
      <c r="K95" s="167">
        <f t="shared" si="9"/>
        <v>0.65953854811480017</v>
      </c>
      <c r="L95" s="168">
        <f t="shared" si="10"/>
        <v>0.56068279872444193</v>
      </c>
      <c r="M95" s="7"/>
    </row>
    <row r="96" spans="1:13" ht="15" x14ac:dyDescent="0.2">
      <c r="B96" s="182" t="s">
        <v>142</v>
      </c>
      <c r="C96" s="161">
        <v>7486.3509999999997</v>
      </c>
      <c r="D96" s="162">
        <v>673.14</v>
      </c>
      <c r="E96" s="163">
        <f t="shared" si="8"/>
        <v>8.2497793060866173E-2</v>
      </c>
      <c r="F96" s="164"/>
      <c r="G96" s="182" t="s">
        <v>142</v>
      </c>
      <c r="H96" s="161">
        <v>2444.011</v>
      </c>
      <c r="I96" s="162">
        <v>7486.3509999999997</v>
      </c>
      <c r="J96" s="166">
        <v>10603.502</v>
      </c>
      <c r="K96" s="167">
        <f t="shared" si="9"/>
        <v>0.76950907351175113</v>
      </c>
      <c r="L96" s="168">
        <f t="shared" si="10"/>
        <v>0.70602627320671973</v>
      </c>
      <c r="M96" s="7"/>
    </row>
    <row r="97" spans="2:13" ht="15" x14ac:dyDescent="0.2">
      <c r="B97" s="183" t="s">
        <v>0</v>
      </c>
      <c r="C97" s="161">
        <v>1300</v>
      </c>
      <c r="D97" s="162">
        <v>269</v>
      </c>
      <c r="E97" s="163">
        <f t="shared" si="8"/>
        <v>0.17144678138942002</v>
      </c>
      <c r="F97" s="175"/>
      <c r="G97" s="180" t="s">
        <v>34</v>
      </c>
      <c r="H97" s="161">
        <v>1534</v>
      </c>
      <c r="I97" s="162">
        <v>1222</v>
      </c>
      <c r="J97" s="166">
        <v>3022</v>
      </c>
      <c r="K97" s="167">
        <f t="shared" si="9"/>
        <v>0.49238914626075447</v>
      </c>
      <c r="L97" s="168">
        <f t="shared" si="10"/>
        <v>0.40436796823295829</v>
      </c>
      <c r="M97" s="7"/>
    </row>
    <row r="98" spans="2:13" ht="15" x14ac:dyDescent="0.2">
      <c r="B98" s="183" t="s">
        <v>1</v>
      </c>
      <c r="C98" s="161">
        <v>4968</v>
      </c>
      <c r="D98" s="162">
        <v>553</v>
      </c>
      <c r="E98" s="163">
        <f t="shared" si="8"/>
        <v>0.10016301394674877</v>
      </c>
      <c r="F98" s="175"/>
      <c r="G98" s="180" t="s">
        <v>35</v>
      </c>
      <c r="H98" s="161">
        <v>2056</v>
      </c>
      <c r="I98" s="162">
        <v>4849</v>
      </c>
      <c r="J98" s="166">
        <v>7451</v>
      </c>
      <c r="K98" s="167">
        <f t="shared" si="9"/>
        <v>0.7240638840424104</v>
      </c>
      <c r="L98" s="168">
        <f t="shared" si="10"/>
        <v>0.65078512951281708</v>
      </c>
      <c r="M98" s="22"/>
    </row>
    <row r="99" spans="2:13" ht="15" x14ac:dyDescent="0.2">
      <c r="B99" s="183" t="s">
        <v>5</v>
      </c>
      <c r="C99" s="161">
        <v>4215</v>
      </c>
      <c r="D99" s="162">
        <v>288</v>
      </c>
      <c r="E99" s="163">
        <f t="shared" si="8"/>
        <v>6.395736175882745E-2</v>
      </c>
      <c r="F99" s="175"/>
      <c r="G99" s="180" t="s">
        <v>36</v>
      </c>
      <c r="H99" s="161">
        <v>1401</v>
      </c>
      <c r="I99" s="162">
        <v>4163</v>
      </c>
      <c r="J99" s="166">
        <v>5846</v>
      </c>
      <c r="K99" s="167">
        <f t="shared" si="9"/>
        <v>0.76034895655148815</v>
      </c>
      <c r="L99" s="168">
        <f t="shared" si="10"/>
        <v>0.71211084502223743</v>
      </c>
      <c r="M99" s="7"/>
    </row>
    <row r="100" spans="2:13" ht="15" x14ac:dyDescent="0.2">
      <c r="B100" s="184" t="s">
        <v>137</v>
      </c>
      <c r="C100" s="172">
        <v>2831</v>
      </c>
      <c r="D100" s="173">
        <v>84</v>
      </c>
      <c r="E100" s="174">
        <f t="shared" si="8"/>
        <v>2.8816466552315609E-2</v>
      </c>
      <c r="F100" s="175"/>
      <c r="G100" s="171" t="s">
        <v>138</v>
      </c>
      <c r="H100" s="172">
        <v>375</v>
      </c>
      <c r="I100" s="173">
        <v>2772</v>
      </c>
      <c r="J100" s="177">
        <v>3230</v>
      </c>
      <c r="K100" s="237">
        <f t="shared" si="9"/>
        <v>0.88390092879256965</v>
      </c>
      <c r="L100" s="179">
        <f t="shared" si="10"/>
        <v>0.85820433436532506</v>
      </c>
      <c r="M100" s="7"/>
    </row>
    <row r="101" spans="2:13" ht="16" thickBot="1" x14ac:dyDescent="0.25">
      <c r="B101" s="260" t="s">
        <v>90</v>
      </c>
      <c r="C101" s="239">
        <f>C93-C96</f>
        <v>2243.5010000000011</v>
      </c>
      <c r="D101" s="261">
        <f>D93-D96</f>
        <v>62.798999999999978</v>
      </c>
      <c r="E101" s="240">
        <f t="shared" si="8"/>
        <v>2.7229328361444715E-2</v>
      </c>
      <c r="F101" s="262"/>
      <c r="G101" s="260" t="s">
        <v>90</v>
      </c>
      <c r="H101" s="239">
        <f>H93-H96</f>
        <v>191.32700000000023</v>
      </c>
      <c r="I101" s="261">
        <f t="shared" ref="I101:J101" si="13">I93-I96</f>
        <v>2243.5010000000011</v>
      </c>
      <c r="J101" s="266">
        <f t="shared" si="13"/>
        <v>2497.6270000000004</v>
      </c>
      <c r="K101" s="263">
        <f t="shared" si="9"/>
        <v>0.92339648794635865</v>
      </c>
      <c r="L101" s="241">
        <f t="shared" si="10"/>
        <v>0.89825302176826272</v>
      </c>
      <c r="M101" s="7"/>
    </row>
    <row r="102" spans="2:13" ht="16" thickBot="1" x14ac:dyDescent="0.25">
      <c r="B102" s="150" t="s">
        <v>101</v>
      </c>
      <c r="C102" s="151">
        <v>6059.049</v>
      </c>
      <c r="D102" s="152">
        <v>675.47199999999998</v>
      </c>
      <c r="E102" s="153">
        <f t="shared" si="8"/>
        <v>0.10029993224462437</v>
      </c>
      <c r="F102" s="154"/>
      <c r="G102" s="155" t="s">
        <v>102</v>
      </c>
      <c r="H102" s="151">
        <v>2299.4229999999998</v>
      </c>
      <c r="I102" s="152">
        <v>5868.7560000000003</v>
      </c>
      <c r="J102" s="156">
        <v>8795.8510000000006</v>
      </c>
      <c r="K102" s="157">
        <f t="shared" si="9"/>
        <v>0.73857867760606677</v>
      </c>
      <c r="L102" s="158">
        <f t="shared" si="10"/>
        <v>0.66721866934762764</v>
      </c>
      <c r="M102" s="7"/>
    </row>
    <row r="103" spans="2:13" ht="15" x14ac:dyDescent="0.2">
      <c r="B103" s="160" t="s">
        <v>89</v>
      </c>
      <c r="C103" s="161">
        <v>55.223999999999997</v>
      </c>
      <c r="D103" s="162">
        <v>38.951000000000001</v>
      </c>
      <c r="E103" s="163">
        <f t="shared" si="8"/>
        <v>0.41360233607645341</v>
      </c>
      <c r="F103" s="164"/>
      <c r="G103" s="165" t="s">
        <v>89</v>
      </c>
      <c r="H103" s="161">
        <v>555.67499999999995</v>
      </c>
      <c r="I103" s="162">
        <v>55.223999999999997</v>
      </c>
      <c r="J103" s="166">
        <v>649.85</v>
      </c>
      <c r="K103" s="167">
        <f t="shared" si="9"/>
        <v>0.14491805801338781</v>
      </c>
      <c r="L103" s="168">
        <f t="shared" si="10"/>
        <v>8.4979610679387543E-2</v>
      </c>
      <c r="M103" s="7"/>
    </row>
    <row r="104" spans="2:13" ht="15" x14ac:dyDescent="0.2">
      <c r="B104" s="160" t="s">
        <v>19</v>
      </c>
      <c r="C104" s="161">
        <v>1664.396</v>
      </c>
      <c r="D104" s="162">
        <v>301.04300000000001</v>
      </c>
      <c r="E104" s="163">
        <f t="shared" si="8"/>
        <v>0.15316832524438562</v>
      </c>
      <c r="F104" s="164"/>
      <c r="G104" s="169" t="s">
        <v>19</v>
      </c>
      <c r="H104" s="161">
        <v>866.89400000000001</v>
      </c>
      <c r="I104" s="162">
        <v>1664.396</v>
      </c>
      <c r="J104" s="166">
        <v>2832.3330000000001</v>
      </c>
      <c r="K104" s="167">
        <f t="shared" si="9"/>
        <v>0.69392935082138996</v>
      </c>
      <c r="L104" s="168">
        <f t="shared" si="10"/>
        <v>0.5876413543181539</v>
      </c>
      <c r="M104" s="7"/>
    </row>
    <row r="105" spans="2:13" ht="15" x14ac:dyDescent="0.2">
      <c r="B105" s="170" t="s">
        <v>90</v>
      </c>
      <c r="C105" s="161">
        <v>4382.1000000000004</v>
      </c>
      <c r="D105" s="162">
        <v>391.36099999999999</v>
      </c>
      <c r="E105" s="163">
        <f t="shared" si="8"/>
        <v>8.1986843508305596E-2</v>
      </c>
      <c r="F105" s="164"/>
      <c r="G105" s="170" t="s">
        <v>90</v>
      </c>
      <c r="H105" s="161">
        <v>1023.8440000000001</v>
      </c>
      <c r="I105" s="162">
        <v>4382.1000000000004</v>
      </c>
      <c r="J105" s="166">
        <v>5797.3050000000003</v>
      </c>
      <c r="K105" s="167">
        <f t="shared" si="9"/>
        <v>0.82339311110938618</v>
      </c>
      <c r="L105" s="168">
        <f t="shared" si="10"/>
        <v>0.75588570896304408</v>
      </c>
      <c r="M105" s="7"/>
    </row>
    <row r="106" spans="2:13" ht="15" x14ac:dyDescent="0.2">
      <c r="B106" s="171" t="s">
        <v>139</v>
      </c>
      <c r="C106" s="172">
        <v>4842.4560000000001</v>
      </c>
      <c r="D106" s="173">
        <v>603.58600000000001</v>
      </c>
      <c r="E106" s="174">
        <f t="shared" si="8"/>
        <v>0.11083021394252926</v>
      </c>
      <c r="F106" s="175"/>
      <c r="G106" s="176" t="s">
        <v>140</v>
      </c>
      <c r="H106" s="172">
        <v>2171.6999999999998</v>
      </c>
      <c r="I106" s="173">
        <v>4729.8760000000002</v>
      </c>
      <c r="J106" s="177">
        <v>7496.3130000000001</v>
      </c>
      <c r="K106" s="178">
        <f t="shared" si="9"/>
        <v>0.71029758229145445</v>
      </c>
      <c r="L106" s="179">
        <f t="shared" si="10"/>
        <v>0.6309603134234123</v>
      </c>
      <c r="M106" s="7"/>
    </row>
    <row r="107" spans="2:13" ht="15" x14ac:dyDescent="0.2">
      <c r="B107" s="180" t="s">
        <v>141</v>
      </c>
      <c r="C107" s="161">
        <v>1456.0619999999999</v>
      </c>
      <c r="D107" s="162">
        <v>290.97899999999998</v>
      </c>
      <c r="E107" s="163">
        <f t="shared" si="8"/>
        <v>0.16655533556453456</v>
      </c>
      <c r="F107" s="164"/>
      <c r="G107" s="180" t="s">
        <v>141</v>
      </c>
      <c r="H107" s="161">
        <v>841.67200000000003</v>
      </c>
      <c r="I107" s="162">
        <v>1456.0619999999999</v>
      </c>
      <c r="J107" s="166">
        <v>2588.7130000000002</v>
      </c>
      <c r="K107" s="167">
        <f t="shared" si="9"/>
        <v>0.67486855437431648</v>
      </c>
      <c r="L107" s="168">
        <f t="shared" si="10"/>
        <v>0.56246559583854983</v>
      </c>
      <c r="M107" s="7"/>
    </row>
    <row r="108" spans="2:13" ht="15" x14ac:dyDescent="0.2">
      <c r="B108" s="182" t="s">
        <v>142</v>
      </c>
      <c r="C108" s="161">
        <v>3467.0680000000002</v>
      </c>
      <c r="D108" s="162">
        <v>364.67</v>
      </c>
      <c r="E108" s="163">
        <f t="shared" si="8"/>
        <v>9.5170911998680496E-2</v>
      </c>
      <c r="F108" s="164"/>
      <c r="G108" s="182" t="s">
        <v>142</v>
      </c>
      <c r="H108" s="161">
        <v>962.17399999999998</v>
      </c>
      <c r="I108" s="162">
        <v>3467.0680000000002</v>
      </c>
      <c r="J108" s="166">
        <v>4793.9120000000003</v>
      </c>
      <c r="K108" s="167">
        <f t="shared" si="9"/>
        <v>0.79929251934536971</v>
      </c>
      <c r="L108" s="168">
        <f t="shared" si="10"/>
        <v>0.72322312132554789</v>
      </c>
      <c r="M108" s="7"/>
    </row>
    <row r="109" spans="2:13" ht="15" x14ac:dyDescent="0.2">
      <c r="B109" s="183" t="s">
        <v>0</v>
      </c>
      <c r="C109" s="161">
        <v>656.25400000000002</v>
      </c>
      <c r="D109" s="162">
        <v>137.03700000000001</v>
      </c>
      <c r="E109" s="163">
        <f t="shared" si="8"/>
        <v>0.1727449321875579</v>
      </c>
      <c r="F109" s="175"/>
      <c r="G109" s="180" t="s">
        <v>34</v>
      </c>
      <c r="H109" s="161">
        <v>754.57799999999997</v>
      </c>
      <c r="I109" s="162">
        <v>617.64800000000002</v>
      </c>
      <c r="J109" s="166">
        <v>1506.663</v>
      </c>
      <c r="K109" s="167">
        <f t="shared" si="9"/>
        <v>0.49917267497774886</v>
      </c>
      <c r="L109" s="168">
        <f t="shared" si="10"/>
        <v>0.40994436048406313</v>
      </c>
      <c r="M109" s="7"/>
    </row>
    <row r="110" spans="2:13" ht="15" x14ac:dyDescent="0.2">
      <c r="B110" s="183" t="s">
        <v>1</v>
      </c>
      <c r="C110" s="161">
        <v>2427.8710000000001</v>
      </c>
      <c r="D110" s="162">
        <v>343.40899999999999</v>
      </c>
      <c r="E110" s="163">
        <f t="shared" si="8"/>
        <v>0.12391710689645218</v>
      </c>
      <c r="F110" s="175"/>
      <c r="G110" s="180" t="s">
        <v>35</v>
      </c>
      <c r="H110" s="161">
        <v>846.27300000000002</v>
      </c>
      <c r="I110" s="162">
        <v>2370.1239999999998</v>
      </c>
      <c r="J110" s="166">
        <v>3556.1559999999999</v>
      </c>
      <c r="K110" s="167">
        <f t="shared" si="9"/>
        <v>0.76202590662501868</v>
      </c>
      <c r="L110" s="168">
        <f t="shared" si="10"/>
        <v>0.66648482237562123</v>
      </c>
      <c r="M110" s="7"/>
    </row>
    <row r="111" spans="2:13" ht="15" x14ac:dyDescent="0.2">
      <c r="B111" s="183" t="s">
        <v>5</v>
      </c>
      <c r="C111" s="161">
        <v>1758.3309999999999</v>
      </c>
      <c r="D111" s="162">
        <v>123.14</v>
      </c>
      <c r="E111" s="163">
        <f t="shared" si="8"/>
        <v>6.5448789803297533E-2</v>
      </c>
      <c r="F111" s="175"/>
      <c r="G111" s="180" t="s">
        <v>36</v>
      </c>
      <c r="H111" s="161">
        <v>570.84900000000005</v>
      </c>
      <c r="I111" s="162">
        <v>1742.104</v>
      </c>
      <c r="J111" s="166">
        <v>2433.4940000000001</v>
      </c>
      <c r="K111" s="167">
        <f t="shared" si="9"/>
        <v>0.76542000925418341</v>
      </c>
      <c r="L111" s="168">
        <f t="shared" si="10"/>
        <v>0.71588588260336783</v>
      </c>
      <c r="M111" s="7"/>
    </row>
    <row r="112" spans="2:13" ht="15" x14ac:dyDescent="0.2">
      <c r="B112" s="184" t="s">
        <v>137</v>
      </c>
      <c r="C112" s="172">
        <v>1161.3699999999999</v>
      </c>
      <c r="D112" s="173">
        <v>32.935000000000002</v>
      </c>
      <c r="E112" s="174">
        <f t="shared" si="8"/>
        <v>2.7576707792398094E-2</v>
      </c>
      <c r="F112" s="175"/>
      <c r="G112" s="171" t="s">
        <v>138</v>
      </c>
      <c r="H112" s="172">
        <v>127.723</v>
      </c>
      <c r="I112" s="173">
        <v>1138.8800000000001</v>
      </c>
      <c r="J112" s="177">
        <v>1299.538</v>
      </c>
      <c r="K112" s="237">
        <f t="shared" si="9"/>
        <v>0.90171661005680481</v>
      </c>
      <c r="L112" s="179">
        <f t="shared" si="10"/>
        <v>0.87637298793879059</v>
      </c>
      <c r="M112" s="22"/>
    </row>
    <row r="113" spans="2:13" ht="16" thickBot="1" x14ac:dyDescent="0.25">
      <c r="B113" s="260" t="s">
        <v>90</v>
      </c>
      <c r="C113" s="239">
        <f>C105-C108</f>
        <v>915.03200000000015</v>
      </c>
      <c r="D113" s="261">
        <f>D105-D108</f>
        <v>26.690999999999974</v>
      </c>
      <c r="E113" s="240">
        <f t="shared" si="8"/>
        <v>2.8342729231419398E-2</v>
      </c>
      <c r="F113" s="262"/>
      <c r="G113" s="260" t="s">
        <v>90</v>
      </c>
      <c r="H113" s="239">
        <f>H105-H108</f>
        <v>61.670000000000073</v>
      </c>
      <c r="I113" s="261">
        <f t="shared" ref="I113:J113" si="14">I105-I108</f>
        <v>915.03200000000015</v>
      </c>
      <c r="J113" s="266">
        <f t="shared" si="14"/>
        <v>1003.393</v>
      </c>
      <c r="K113" s="263">
        <f t="shared" si="9"/>
        <v>0.9385385387380617</v>
      </c>
      <c r="L113" s="241">
        <f t="shared" si="10"/>
        <v>0.91193779506135697</v>
      </c>
      <c r="M113" s="22"/>
    </row>
    <row r="114" spans="2:13" ht="16" thickBot="1" x14ac:dyDescent="0.25">
      <c r="B114" s="150" t="s">
        <v>103</v>
      </c>
      <c r="C114" s="151">
        <v>7414.7830000000004</v>
      </c>
      <c r="D114" s="152">
        <v>584.79499999999996</v>
      </c>
      <c r="E114" s="153">
        <f t="shared" si="8"/>
        <v>7.3103231195445553E-2</v>
      </c>
      <c r="F114" s="154"/>
      <c r="G114" s="155" t="s">
        <v>104</v>
      </c>
      <c r="H114" s="151">
        <v>3066.826</v>
      </c>
      <c r="I114" s="152">
        <v>7138.0680000000002</v>
      </c>
      <c r="J114" s="156">
        <v>10754.665999999999</v>
      </c>
      <c r="K114" s="157">
        <f t="shared" si="9"/>
        <v>0.71483763419524138</v>
      </c>
      <c r="L114" s="158">
        <f t="shared" si="10"/>
        <v>0.66371824099418808</v>
      </c>
      <c r="M114" s="7"/>
    </row>
    <row r="115" spans="2:13" ht="15" x14ac:dyDescent="0.2">
      <c r="B115" s="160" t="s">
        <v>89</v>
      </c>
      <c r="C115" s="161">
        <v>104.825</v>
      </c>
      <c r="D115" s="162">
        <v>27.457000000000001</v>
      </c>
      <c r="E115" s="163">
        <f t="shared" si="8"/>
        <v>0.20756414326968142</v>
      </c>
      <c r="F115" s="164"/>
      <c r="G115" s="165" t="s">
        <v>89</v>
      </c>
      <c r="H115" s="161">
        <v>547.16700000000003</v>
      </c>
      <c r="I115" s="162">
        <v>104.825</v>
      </c>
      <c r="J115" s="166">
        <v>679.44899999999996</v>
      </c>
      <c r="K115" s="167">
        <f t="shared" si="9"/>
        <v>0.19469010919141824</v>
      </c>
      <c r="L115" s="168">
        <f t="shared" si="10"/>
        <v>0.15427942347402088</v>
      </c>
      <c r="M115" s="7"/>
    </row>
    <row r="116" spans="2:13" ht="15" x14ac:dyDescent="0.2">
      <c r="B116" s="160" t="s">
        <v>19</v>
      </c>
      <c r="C116" s="161">
        <v>1844.3589999999999</v>
      </c>
      <c r="D116" s="162">
        <v>251.44200000000001</v>
      </c>
      <c r="E116" s="163">
        <f t="shared" si="8"/>
        <v>0.11997417693760047</v>
      </c>
      <c r="F116" s="164"/>
      <c r="G116" s="169" t="s">
        <v>19</v>
      </c>
      <c r="H116" s="161">
        <v>1027.847</v>
      </c>
      <c r="I116" s="162">
        <v>1844.3589999999999</v>
      </c>
      <c r="J116" s="166">
        <v>3123.6480000000001</v>
      </c>
      <c r="K116" s="167">
        <f t="shared" si="9"/>
        <v>0.67094659833630432</v>
      </c>
      <c r="L116" s="168">
        <f t="shared" si="10"/>
        <v>0.59045033243182321</v>
      </c>
      <c r="M116" s="7"/>
    </row>
    <row r="117" spans="2:13" ht="15" x14ac:dyDescent="0.2">
      <c r="B117" s="170" t="s">
        <v>90</v>
      </c>
      <c r="C117" s="161">
        <v>5347.7529999999997</v>
      </c>
      <c r="D117" s="162">
        <v>344.57600000000002</v>
      </c>
      <c r="E117" s="163">
        <f t="shared" si="8"/>
        <v>6.0533395030399693E-2</v>
      </c>
      <c r="F117" s="164"/>
      <c r="G117" s="170" t="s">
        <v>90</v>
      </c>
      <c r="H117" s="161">
        <v>1611.4949999999999</v>
      </c>
      <c r="I117" s="162">
        <v>5347.7529999999997</v>
      </c>
      <c r="J117" s="166">
        <v>7303.8239999999996</v>
      </c>
      <c r="K117" s="167">
        <f t="shared" si="9"/>
        <v>0.77936283787780214</v>
      </c>
      <c r="L117" s="168">
        <f t="shared" si="10"/>
        <v>0.73218535934053175</v>
      </c>
      <c r="M117" s="7"/>
    </row>
    <row r="118" spans="2:13" ht="15" x14ac:dyDescent="0.2">
      <c r="B118" s="171" t="s">
        <v>139</v>
      </c>
      <c r="C118" s="172">
        <v>5640.0630000000001</v>
      </c>
      <c r="D118" s="173">
        <v>506.59199999999998</v>
      </c>
      <c r="E118" s="174">
        <f t="shared" si="8"/>
        <v>8.2417510011542863E-2</v>
      </c>
      <c r="F118" s="175"/>
      <c r="G118" s="176" t="s">
        <v>140</v>
      </c>
      <c r="H118" s="172">
        <v>2819.8069999999998</v>
      </c>
      <c r="I118" s="173">
        <v>5504.5429999999997</v>
      </c>
      <c r="J118" s="177">
        <v>8823.9150000000009</v>
      </c>
      <c r="K118" s="178">
        <f t="shared" si="9"/>
        <v>0.68043583828720022</v>
      </c>
      <c r="L118" s="179">
        <f t="shared" si="10"/>
        <v>0.62382094569133983</v>
      </c>
      <c r="M118" s="7"/>
    </row>
    <row r="119" spans="2:13" ht="15" x14ac:dyDescent="0.2">
      <c r="B119" s="180" t="s">
        <v>141</v>
      </c>
      <c r="C119" s="161">
        <v>1533.288</v>
      </c>
      <c r="D119" s="162">
        <v>235.916</v>
      </c>
      <c r="E119" s="163">
        <f t="shared" si="8"/>
        <v>0.13334584366754768</v>
      </c>
      <c r="F119" s="164"/>
      <c r="G119" s="180" t="s">
        <v>141</v>
      </c>
      <c r="H119" s="161">
        <v>972.50599999999997</v>
      </c>
      <c r="I119" s="162">
        <v>1533.288</v>
      </c>
      <c r="J119" s="166">
        <v>2741.71</v>
      </c>
      <c r="K119" s="167">
        <f t="shared" si="9"/>
        <v>0.64529217167388242</v>
      </c>
      <c r="L119" s="168">
        <f t="shared" si="10"/>
        <v>0.5592451426299645</v>
      </c>
      <c r="M119" s="7"/>
    </row>
    <row r="120" spans="2:13" ht="15" x14ac:dyDescent="0.2">
      <c r="B120" s="182" t="s">
        <v>142</v>
      </c>
      <c r="C120" s="161">
        <v>4019.2840000000001</v>
      </c>
      <c r="D120" s="162">
        <v>308.46899999999999</v>
      </c>
      <c r="E120" s="163">
        <f t="shared" si="8"/>
        <v>7.1276942099052332E-2</v>
      </c>
      <c r="F120" s="164"/>
      <c r="G120" s="182" t="s">
        <v>142</v>
      </c>
      <c r="H120" s="161">
        <v>1481.837</v>
      </c>
      <c r="I120" s="162">
        <v>4019.2840000000001</v>
      </c>
      <c r="J120" s="166">
        <v>5809.59</v>
      </c>
      <c r="K120" s="167">
        <f t="shared" si="9"/>
        <v>0.7449326028170663</v>
      </c>
      <c r="L120" s="168">
        <f t="shared" si="10"/>
        <v>0.69183608481837788</v>
      </c>
      <c r="M120" s="7"/>
    </row>
    <row r="121" spans="2:13" ht="15" x14ac:dyDescent="0.2">
      <c r="B121" s="183" t="s">
        <v>0</v>
      </c>
      <c r="C121" s="161">
        <v>643.65</v>
      </c>
      <c r="D121" s="162">
        <v>131.971</v>
      </c>
      <c r="E121" s="163">
        <f t="shared" si="8"/>
        <v>0.17014882268530637</v>
      </c>
      <c r="F121" s="175"/>
      <c r="G121" s="180" t="s">
        <v>34</v>
      </c>
      <c r="H121" s="161">
        <v>779.28099999999995</v>
      </c>
      <c r="I121" s="162">
        <v>604.779</v>
      </c>
      <c r="J121" s="166">
        <v>1515.127</v>
      </c>
      <c r="K121" s="167">
        <f t="shared" si="9"/>
        <v>0.48566621807940852</v>
      </c>
      <c r="L121" s="168">
        <f t="shared" si="10"/>
        <v>0.39916059841848245</v>
      </c>
      <c r="M121" s="7"/>
    </row>
    <row r="122" spans="2:13" ht="15" x14ac:dyDescent="0.2">
      <c r="B122" s="183" t="s">
        <v>1</v>
      </c>
      <c r="C122" s="161">
        <v>2539.8319999999999</v>
      </c>
      <c r="D122" s="162">
        <v>209.673</v>
      </c>
      <c r="E122" s="163">
        <f t="shared" si="8"/>
        <v>7.6258453794410264E-2</v>
      </c>
      <c r="F122" s="175"/>
      <c r="G122" s="180" t="s">
        <v>35</v>
      </c>
      <c r="H122" s="161">
        <v>1210.1289999999999</v>
      </c>
      <c r="I122" s="162">
        <v>2478.8009999999999</v>
      </c>
      <c r="J122" s="166">
        <v>3895.5639999999999</v>
      </c>
      <c r="K122" s="167">
        <f t="shared" si="9"/>
        <v>0.68935717652180795</v>
      </c>
      <c r="L122" s="168">
        <f t="shared" si="10"/>
        <v>0.6363137661196171</v>
      </c>
      <c r="M122" s="7"/>
    </row>
    <row r="123" spans="2:13" ht="15" x14ac:dyDescent="0.2">
      <c r="B123" s="183" t="s">
        <v>5</v>
      </c>
      <c r="C123" s="161">
        <v>2456.5810000000001</v>
      </c>
      <c r="D123" s="162">
        <v>164.94800000000001</v>
      </c>
      <c r="E123" s="163">
        <f t="shared" si="8"/>
        <v>6.2920532254268413E-2</v>
      </c>
      <c r="F123" s="175"/>
      <c r="G123" s="180" t="s">
        <v>36</v>
      </c>
      <c r="H123" s="161">
        <v>830.39700000000005</v>
      </c>
      <c r="I123" s="162">
        <v>2420.9630000000002</v>
      </c>
      <c r="J123" s="166">
        <v>3413.2240000000002</v>
      </c>
      <c r="K123" s="167">
        <f t="shared" si="9"/>
        <v>0.75671183608224957</v>
      </c>
      <c r="L123" s="168">
        <f t="shared" si="10"/>
        <v>0.70928922332668476</v>
      </c>
      <c r="M123" s="7"/>
    </row>
    <row r="124" spans="2:13" ht="15" x14ac:dyDescent="0.2">
      <c r="B124" s="184" t="s">
        <v>137</v>
      </c>
      <c r="C124" s="172">
        <v>1669.895</v>
      </c>
      <c r="D124" s="173">
        <v>50.746000000000002</v>
      </c>
      <c r="E124" s="174">
        <f t="shared" si="8"/>
        <v>2.9492497272818677E-2</v>
      </c>
      <c r="F124" s="175"/>
      <c r="G124" s="171" t="s">
        <v>138</v>
      </c>
      <c r="H124" s="172">
        <v>247.01900000000001</v>
      </c>
      <c r="I124" s="173">
        <v>1633.5250000000001</v>
      </c>
      <c r="J124" s="177">
        <v>1930.751</v>
      </c>
      <c r="K124" s="237">
        <f t="shared" si="9"/>
        <v>0.87206066447719044</v>
      </c>
      <c r="L124" s="179">
        <f t="shared" si="10"/>
        <v>0.84605679344462337</v>
      </c>
      <c r="M124" s="7"/>
    </row>
    <row r="125" spans="2:13" ht="16" thickBot="1" x14ac:dyDescent="0.25">
      <c r="B125" s="260" t="s">
        <v>90</v>
      </c>
      <c r="C125" s="239">
        <f>C117-C120</f>
        <v>1328.4689999999996</v>
      </c>
      <c r="D125" s="261">
        <f>D117-D120</f>
        <v>36.107000000000028</v>
      </c>
      <c r="E125" s="240">
        <f t="shared" si="8"/>
        <v>2.6460233801561834E-2</v>
      </c>
      <c r="F125" s="262"/>
      <c r="G125" s="260" t="s">
        <v>90</v>
      </c>
      <c r="H125" s="239">
        <f>H117-H120</f>
        <v>129.6579999999999</v>
      </c>
      <c r="I125" s="261">
        <f t="shared" ref="I125:J125" si="15">I117-I120</f>
        <v>1328.4689999999996</v>
      </c>
      <c r="J125" s="266">
        <f t="shared" si="15"/>
        <v>1494.2339999999995</v>
      </c>
      <c r="K125" s="263">
        <f t="shared" si="9"/>
        <v>0.91322778092320211</v>
      </c>
      <c r="L125" s="241">
        <f t="shared" si="10"/>
        <v>0.88906356032589273</v>
      </c>
      <c r="M125" s="7"/>
    </row>
    <row r="126" spans="2:13" ht="16" thickBot="1" x14ac:dyDescent="0.25">
      <c r="B126" s="150" t="s">
        <v>105</v>
      </c>
      <c r="C126" s="151">
        <v>9005</v>
      </c>
      <c r="D126" s="152">
        <v>625</v>
      </c>
      <c r="E126" s="153">
        <f t="shared" si="8"/>
        <v>6.4901349948078918E-2</v>
      </c>
      <c r="F126" s="154"/>
      <c r="G126" s="155" t="s">
        <v>106</v>
      </c>
      <c r="H126" s="151">
        <v>2878</v>
      </c>
      <c r="I126" s="152">
        <v>8639</v>
      </c>
      <c r="J126" s="156">
        <v>12073</v>
      </c>
      <c r="K126" s="157">
        <f t="shared" si="9"/>
        <v>0.76161683094508403</v>
      </c>
      <c r="L126" s="158">
        <f t="shared" si="10"/>
        <v>0.71556365443551728</v>
      </c>
      <c r="M126" s="7"/>
    </row>
    <row r="127" spans="2:13" ht="15" x14ac:dyDescent="0.2">
      <c r="B127" s="160" t="s">
        <v>89</v>
      </c>
      <c r="C127" s="161">
        <v>195</v>
      </c>
      <c r="D127" s="162">
        <v>63</v>
      </c>
      <c r="E127" s="163">
        <f t="shared" si="8"/>
        <v>0.2441860465116279</v>
      </c>
      <c r="F127" s="164"/>
      <c r="G127" s="165" t="s">
        <v>89</v>
      </c>
      <c r="H127" s="161">
        <v>971</v>
      </c>
      <c r="I127" s="162">
        <v>195</v>
      </c>
      <c r="J127" s="166">
        <v>1229</v>
      </c>
      <c r="K127" s="167">
        <f t="shared" si="9"/>
        <v>0.20992676973148902</v>
      </c>
      <c r="L127" s="168">
        <f t="shared" si="10"/>
        <v>0.15866558177379983</v>
      </c>
      <c r="M127" s="22"/>
    </row>
    <row r="128" spans="2:13" ht="15" x14ac:dyDescent="0.2">
      <c r="B128" s="160" t="s">
        <v>19</v>
      </c>
      <c r="C128" s="161">
        <v>3166</v>
      </c>
      <c r="D128" s="162">
        <v>332</v>
      </c>
      <c r="E128" s="163">
        <f t="shared" si="8"/>
        <v>9.4911377930245858E-2</v>
      </c>
      <c r="F128" s="164"/>
      <c r="G128" s="169" t="s">
        <v>19</v>
      </c>
      <c r="H128" s="161">
        <v>1292</v>
      </c>
      <c r="I128" s="162">
        <v>3166</v>
      </c>
      <c r="J128" s="166">
        <v>4790</v>
      </c>
      <c r="K128" s="167">
        <f t="shared" si="9"/>
        <v>0.73027139874739044</v>
      </c>
      <c r="L128" s="168">
        <f t="shared" si="10"/>
        <v>0.6609603340292276</v>
      </c>
      <c r="M128" s="7"/>
    </row>
    <row r="129" spans="2:13" ht="15" x14ac:dyDescent="0.2">
      <c r="B129" s="170" t="s">
        <v>90</v>
      </c>
      <c r="C129" s="161">
        <v>6257.8339999999998</v>
      </c>
      <c r="D129" s="162">
        <v>310.14</v>
      </c>
      <c r="E129" s="163">
        <f t="shared" si="8"/>
        <v>4.7220040761428099E-2</v>
      </c>
      <c r="F129" s="164"/>
      <c r="G129" s="170" t="s">
        <v>90</v>
      </c>
      <c r="H129" s="161">
        <v>1376.4760000000001</v>
      </c>
      <c r="I129" s="162">
        <v>6257.8339999999998</v>
      </c>
      <c r="J129" s="166">
        <v>7944.45</v>
      </c>
      <c r="K129" s="167">
        <f t="shared" si="9"/>
        <v>0.82673740787593863</v>
      </c>
      <c r="L129" s="168">
        <f t="shared" si="10"/>
        <v>0.78769883377703931</v>
      </c>
      <c r="M129" s="7"/>
    </row>
    <row r="130" spans="2:13" ht="15" x14ac:dyDescent="0.2">
      <c r="B130" s="171" t="s">
        <v>139</v>
      </c>
      <c r="C130" s="172">
        <v>7200</v>
      </c>
      <c r="D130" s="173">
        <v>530</v>
      </c>
      <c r="E130" s="174">
        <f t="shared" si="8"/>
        <v>6.85640362225097E-2</v>
      </c>
      <c r="F130" s="175"/>
      <c r="G130" s="176" t="s">
        <v>140</v>
      </c>
      <c r="H130" s="172">
        <v>2675</v>
      </c>
      <c r="I130" s="173">
        <v>7067</v>
      </c>
      <c r="J130" s="177">
        <v>10265</v>
      </c>
      <c r="K130" s="178">
        <f t="shared" si="9"/>
        <v>0.73940574768631273</v>
      </c>
      <c r="L130" s="179">
        <f t="shared" si="10"/>
        <v>0.6884559181685338</v>
      </c>
      <c r="M130" s="7"/>
    </row>
    <row r="131" spans="2:13" ht="15" x14ac:dyDescent="0.2">
      <c r="B131" s="180" t="s">
        <v>141</v>
      </c>
      <c r="C131" s="161">
        <v>2787</v>
      </c>
      <c r="D131" s="162">
        <v>319</v>
      </c>
      <c r="E131" s="163">
        <f t="shared" si="8"/>
        <v>0.10270444301352222</v>
      </c>
      <c r="F131" s="164"/>
      <c r="G131" s="180" t="s">
        <v>141</v>
      </c>
      <c r="H131" s="161">
        <v>1241</v>
      </c>
      <c r="I131" s="162">
        <v>2787</v>
      </c>
      <c r="J131" s="166">
        <v>4347</v>
      </c>
      <c r="K131" s="167">
        <f t="shared" si="9"/>
        <v>0.7145157579940189</v>
      </c>
      <c r="L131" s="168">
        <f t="shared" si="10"/>
        <v>0.6411318150448585</v>
      </c>
      <c r="M131" s="7"/>
    </row>
    <row r="132" spans="2:13" ht="15" x14ac:dyDescent="0.2">
      <c r="B132" s="182" t="s">
        <v>142</v>
      </c>
      <c r="C132" s="161">
        <v>4885.8130000000001</v>
      </c>
      <c r="D132" s="162">
        <v>281.447</v>
      </c>
      <c r="E132" s="163">
        <f t="shared" si="8"/>
        <v>5.4467357942120195E-2</v>
      </c>
      <c r="F132" s="164"/>
      <c r="G132" s="182" t="s">
        <v>142</v>
      </c>
      <c r="H132" s="161">
        <v>1227.317</v>
      </c>
      <c r="I132" s="162">
        <v>4885.8130000000001</v>
      </c>
      <c r="J132" s="166">
        <v>6394.5770000000002</v>
      </c>
      <c r="K132" s="167">
        <f t="shared" si="9"/>
        <v>0.80806908729068394</v>
      </c>
      <c r="L132" s="168">
        <f t="shared" si="10"/>
        <v>0.76405569907125992</v>
      </c>
      <c r="M132" s="7"/>
    </row>
    <row r="133" spans="2:13" ht="15" x14ac:dyDescent="0.2">
      <c r="B133" s="183" t="s">
        <v>0</v>
      </c>
      <c r="C133" s="161">
        <v>1293</v>
      </c>
      <c r="D133" s="162">
        <v>188</v>
      </c>
      <c r="E133" s="163">
        <f t="shared" si="8"/>
        <v>0.12694125590817015</v>
      </c>
      <c r="F133" s="175"/>
      <c r="G133" s="180" t="s">
        <v>34</v>
      </c>
      <c r="H133" s="161">
        <v>1066</v>
      </c>
      <c r="I133" s="162">
        <v>1244</v>
      </c>
      <c r="J133" s="166">
        <v>2496</v>
      </c>
      <c r="K133" s="167">
        <f t="shared" si="9"/>
        <v>0.57291666666666663</v>
      </c>
      <c r="L133" s="168">
        <f t="shared" si="10"/>
        <v>0.4983974358974359</v>
      </c>
    </row>
    <row r="134" spans="2:13" ht="15" x14ac:dyDescent="0.2">
      <c r="B134" s="183" t="s">
        <v>1</v>
      </c>
      <c r="C134" s="161">
        <v>3006</v>
      </c>
      <c r="D134" s="162">
        <v>193</v>
      </c>
      <c r="E134" s="163">
        <f t="shared" si="8"/>
        <v>6.0331353547983746E-2</v>
      </c>
      <c r="F134" s="175"/>
      <c r="G134" s="180" t="s">
        <v>35</v>
      </c>
      <c r="H134" s="161">
        <v>882</v>
      </c>
      <c r="I134" s="162">
        <v>2949</v>
      </c>
      <c r="J134" s="166">
        <v>4021</v>
      </c>
      <c r="K134" s="167">
        <f t="shared" si="9"/>
        <v>0.78065157920915196</v>
      </c>
      <c r="L134" s="168">
        <f t="shared" si="10"/>
        <v>0.73339965182790345</v>
      </c>
    </row>
    <row r="135" spans="2:13" ht="15" x14ac:dyDescent="0.2">
      <c r="B135" s="183" t="s">
        <v>5</v>
      </c>
      <c r="C135" s="161">
        <v>2901</v>
      </c>
      <c r="D135" s="162">
        <v>149</v>
      </c>
      <c r="E135" s="163">
        <f t="shared" si="8"/>
        <v>4.8852459016393443E-2</v>
      </c>
      <c r="F135" s="175"/>
      <c r="G135" s="180" t="s">
        <v>36</v>
      </c>
      <c r="H135" s="161">
        <v>727</v>
      </c>
      <c r="I135" s="162">
        <v>2874</v>
      </c>
      <c r="J135" s="166">
        <v>3748</v>
      </c>
      <c r="K135" s="167">
        <f t="shared" si="9"/>
        <v>0.8060298826040555</v>
      </c>
      <c r="L135" s="168">
        <f t="shared" si="10"/>
        <v>0.76680896478121663</v>
      </c>
    </row>
    <row r="136" spans="2:13" ht="15" x14ac:dyDescent="0.2">
      <c r="B136" s="184" t="s">
        <v>137</v>
      </c>
      <c r="C136" s="172">
        <v>1610</v>
      </c>
      <c r="D136" s="173">
        <v>33</v>
      </c>
      <c r="E136" s="174">
        <f t="shared" si="8"/>
        <v>2.008520998174072E-2</v>
      </c>
      <c r="F136" s="175"/>
      <c r="G136" s="171" t="s">
        <v>138</v>
      </c>
      <c r="H136" s="172">
        <v>203</v>
      </c>
      <c r="I136" s="173">
        <v>1572</v>
      </c>
      <c r="J136" s="177">
        <v>1808</v>
      </c>
      <c r="K136" s="237">
        <f t="shared" si="9"/>
        <v>0.8877212389380531</v>
      </c>
      <c r="L136" s="179">
        <f t="shared" si="10"/>
        <v>0.86946902654867253</v>
      </c>
    </row>
    <row r="137" spans="2:13" ht="16" thickBot="1" x14ac:dyDescent="0.25">
      <c r="B137" s="260" t="s">
        <v>90</v>
      </c>
      <c r="C137" s="239">
        <f>C129-C132</f>
        <v>1372.0209999999997</v>
      </c>
      <c r="D137" s="261">
        <f>D129-D132</f>
        <v>28.692999999999984</v>
      </c>
      <c r="E137" s="240">
        <f t="shared" si="8"/>
        <v>2.0484552878032195E-2</v>
      </c>
      <c r="F137" s="262"/>
      <c r="G137" s="260" t="s">
        <v>90</v>
      </c>
      <c r="H137" s="239">
        <f>H129-H132</f>
        <v>149.15900000000011</v>
      </c>
      <c r="I137" s="261">
        <f t="shared" ref="I137:J137" si="16">I129-I132</f>
        <v>1372.0209999999997</v>
      </c>
      <c r="J137" s="266">
        <f t="shared" si="16"/>
        <v>1549.8729999999996</v>
      </c>
      <c r="K137" s="263">
        <f t="shared" si="9"/>
        <v>0.90376050166691069</v>
      </c>
      <c r="L137" s="241">
        <f t="shared" si="10"/>
        <v>0.88524737188143809</v>
      </c>
    </row>
    <row r="138" spans="2:13" ht="16" thickBot="1" x14ac:dyDescent="0.25">
      <c r="B138" s="150" t="s">
        <v>107</v>
      </c>
      <c r="C138" s="151">
        <v>4749.4740000000002</v>
      </c>
      <c r="D138" s="152">
        <v>368.33100000000002</v>
      </c>
      <c r="E138" s="153">
        <f t="shared" si="8"/>
        <v>7.1970502979304601E-2</v>
      </c>
      <c r="F138" s="154"/>
      <c r="G138" s="155" t="s">
        <v>108</v>
      </c>
      <c r="H138" s="151">
        <v>1011.354</v>
      </c>
      <c r="I138" s="152">
        <v>4555.3919999999998</v>
      </c>
      <c r="J138" s="156">
        <v>5897.8040000000001</v>
      </c>
      <c r="K138" s="157">
        <f t="shared" si="9"/>
        <v>0.82852024244956257</v>
      </c>
      <c r="L138" s="158">
        <f t="shared" si="10"/>
        <v>0.77238782434953757</v>
      </c>
    </row>
    <row r="139" spans="2:13" ht="15" x14ac:dyDescent="0.2">
      <c r="B139" s="160" t="s">
        <v>89</v>
      </c>
      <c r="C139" s="161">
        <v>95.510999999999996</v>
      </c>
      <c r="D139" s="162">
        <v>33.384</v>
      </c>
      <c r="E139" s="163">
        <f t="shared" si="8"/>
        <v>0.25900151285930412</v>
      </c>
      <c r="F139" s="164"/>
      <c r="G139" s="165" t="s">
        <v>89</v>
      </c>
      <c r="H139" s="161">
        <v>494.488</v>
      </c>
      <c r="I139" s="162">
        <v>95.510999999999996</v>
      </c>
      <c r="J139" s="166">
        <v>623.38300000000004</v>
      </c>
      <c r="K139" s="167">
        <f t="shared" si="9"/>
        <v>0.20676694744643345</v>
      </c>
      <c r="L139" s="168">
        <f t="shared" si="10"/>
        <v>0.15321399524850693</v>
      </c>
    </row>
    <row r="140" spans="2:13" ht="15" x14ac:dyDescent="0.2">
      <c r="B140" s="160" t="s">
        <v>19</v>
      </c>
      <c r="C140" s="161">
        <v>1675.6310000000001</v>
      </c>
      <c r="D140" s="162">
        <v>203.839</v>
      </c>
      <c r="E140" s="163">
        <f t="shared" si="8"/>
        <v>0.10845557524195651</v>
      </c>
      <c r="F140" s="164"/>
      <c r="G140" s="169" t="s">
        <v>19</v>
      </c>
      <c r="H140" s="161">
        <v>511.97699999999998</v>
      </c>
      <c r="I140" s="162">
        <v>1675.6310000000001</v>
      </c>
      <c r="J140" s="166">
        <v>2391.4470000000001</v>
      </c>
      <c r="K140" s="167">
        <f t="shared" si="9"/>
        <v>0.78591329851759217</v>
      </c>
      <c r="L140" s="168">
        <f t="shared" si="10"/>
        <v>0.70067661963656314</v>
      </c>
    </row>
    <row r="141" spans="2:13" ht="15" x14ac:dyDescent="0.2">
      <c r="B141" s="170" t="s">
        <v>90</v>
      </c>
      <c r="C141" s="161">
        <v>3327.1709999999998</v>
      </c>
      <c r="D141" s="162">
        <v>181.99199999999999</v>
      </c>
      <c r="E141" s="163">
        <f t="shared" si="8"/>
        <v>5.1861939727507668E-2</v>
      </c>
      <c r="F141" s="164"/>
      <c r="G141" s="170" t="s">
        <v>90</v>
      </c>
      <c r="H141" s="161">
        <v>383.93</v>
      </c>
      <c r="I141" s="162">
        <v>3327.1709999999998</v>
      </c>
      <c r="J141" s="166">
        <v>3893.0929999999998</v>
      </c>
      <c r="K141" s="167">
        <f t="shared" si="9"/>
        <v>0.90138175481551563</v>
      </c>
      <c r="L141" s="168">
        <f t="shared" si="10"/>
        <v>0.85463434857579823</v>
      </c>
    </row>
    <row r="142" spans="2:13" ht="15" x14ac:dyDescent="0.2">
      <c r="B142" s="171" t="s">
        <v>139</v>
      </c>
      <c r="C142" s="172">
        <v>3836.6619999999998</v>
      </c>
      <c r="D142" s="173">
        <v>320.286</v>
      </c>
      <c r="E142" s="174">
        <f t="shared" si="8"/>
        <v>7.7048353744141151E-2</v>
      </c>
      <c r="F142" s="175"/>
      <c r="G142" s="176" t="s">
        <v>140</v>
      </c>
      <c r="H142" s="172">
        <v>964.74800000000005</v>
      </c>
      <c r="I142" s="173">
        <v>3765.8739999999998</v>
      </c>
      <c r="J142" s="177">
        <v>5047.018</v>
      </c>
      <c r="K142" s="178">
        <f t="shared" si="9"/>
        <v>0.80884791772091957</v>
      </c>
      <c r="L142" s="179">
        <f t="shared" si="10"/>
        <v>0.74615822650127261</v>
      </c>
    </row>
    <row r="143" spans="2:13" ht="15" x14ac:dyDescent="0.2">
      <c r="B143" s="180" t="s">
        <v>141</v>
      </c>
      <c r="C143" s="161">
        <v>1500.9870000000001</v>
      </c>
      <c r="D143" s="162">
        <v>196.88200000000001</v>
      </c>
      <c r="E143" s="163">
        <f t="shared" si="8"/>
        <v>0.1159582983139453</v>
      </c>
      <c r="F143" s="164"/>
      <c r="G143" s="180" t="s">
        <v>141</v>
      </c>
      <c r="H143" s="161">
        <v>501.36599999999999</v>
      </c>
      <c r="I143" s="162">
        <v>1500.9870000000001</v>
      </c>
      <c r="J143" s="166">
        <v>2199.2350000000001</v>
      </c>
      <c r="K143" s="167">
        <f t="shared" si="9"/>
        <v>0.77202709123854429</v>
      </c>
      <c r="L143" s="168">
        <f t="shared" si="10"/>
        <v>0.68250414348625776</v>
      </c>
    </row>
    <row r="144" spans="2:13" ht="15" x14ac:dyDescent="0.2">
      <c r="B144" s="182" t="s">
        <v>142</v>
      </c>
      <c r="C144" s="161">
        <v>2641.0459999999998</v>
      </c>
      <c r="D144" s="162">
        <v>170.434</v>
      </c>
      <c r="E144" s="163">
        <f t="shared" si="8"/>
        <v>6.0620740677507931E-2</v>
      </c>
      <c r="F144" s="164"/>
      <c r="G144" s="182" t="s">
        <v>142</v>
      </c>
      <c r="H144" s="161">
        <v>358.7</v>
      </c>
      <c r="I144" s="162">
        <v>2641.0459999999998</v>
      </c>
      <c r="J144" s="166">
        <v>3170.18</v>
      </c>
      <c r="K144" s="167">
        <f t="shared" si="9"/>
        <v>0.88685185068355743</v>
      </c>
      <c r="L144" s="168">
        <f t="shared" si="10"/>
        <v>0.83309023462390142</v>
      </c>
    </row>
    <row r="145" spans="2:12" ht="15" x14ac:dyDescent="0.2">
      <c r="B145" s="183" t="s">
        <v>0</v>
      </c>
      <c r="C145" s="161">
        <v>758.86300000000006</v>
      </c>
      <c r="D145" s="162">
        <v>125.337</v>
      </c>
      <c r="E145" s="163">
        <f t="shared" ref="E145:E208" si="17">D145/(C145+D145)</f>
        <v>0.14175186609364396</v>
      </c>
      <c r="F145" s="175"/>
      <c r="G145" s="180" t="s">
        <v>34</v>
      </c>
      <c r="H145" s="161">
        <v>403.23099999999999</v>
      </c>
      <c r="I145" s="162">
        <v>731.16499999999996</v>
      </c>
      <c r="J145" s="166">
        <v>1258.0999999999999</v>
      </c>
      <c r="K145" s="167">
        <f t="shared" si="9"/>
        <v>0.67949209124870835</v>
      </c>
      <c r="L145" s="168">
        <f t="shared" si="10"/>
        <v>0.58116604403465544</v>
      </c>
    </row>
    <row r="146" spans="2:12" ht="15" x14ac:dyDescent="0.2">
      <c r="B146" s="183" t="s">
        <v>1</v>
      </c>
      <c r="C146" s="161">
        <v>1693.021</v>
      </c>
      <c r="D146" s="162">
        <v>112.407</v>
      </c>
      <c r="E146" s="163">
        <f t="shared" si="17"/>
        <v>6.2260583086115873E-2</v>
      </c>
      <c r="F146" s="175"/>
      <c r="G146" s="180" t="s">
        <v>35</v>
      </c>
      <c r="H146" s="161">
        <v>298.846</v>
      </c>
      <c r="I146" s="162">
        <v>1665.9010000000001</v>
      </c>
      <c r="J146" s="166">
        <v>2076.6959999999999</v>
      </c>
      <c r="K146" s="167">
        <f t="shared" ref="K146:K209" si="18">(J146-H146)/J146</f>
        <v>0.85609545162122913</v>
      </c>
      <c r="L146" s="168">
        <f t="shared" ref="L146:L209" si="19">I146/J146</f>
        <v>0.80218818738996955</v>
      </c>
    </row>
    <row r="147" spans="2:12" ht="15" x14ac:dyDescent="0.2">
      <c r="B147" s="183" t="s">
        <v>5</v>
      </c>
      <c r="C147" s="161">
        <v>1384.778</v>
      </c>
      <c r="D147" s="162">
        <v>82.542000000000002</v>
      </c>
      <c r="E147" s="163">
        <f t="shared" si="17"/>
        <v>5.6253577951639724E-2</v>
      </c>
      <c r="F147" s="175"/>
      <c r="G147" s="180" t="s">
        <v>36</v>
      </c>
      <c r="H147" s="161">
        <v>262.67099999999999</v>
      </c>
      <c r="I147" s="162">
        <v>1368.808</v>
      </c>
      <c r="J147" s="166">
        <v>1712.222</v>
      </c>
      <c r="K147" s="167">
        <f t="shared" si="18"/>
        <v>0.846590570615259</v>
      </c>
      <c r="L147" s="168">
        <f t="shared" si="19"/>
        <v>0.79943371829120291</v>
      </c>
    </row>
    <row r="148" spans="2:12" ht="15" x14ac:dyDescent="0.2">
      <c r="B148" s="184" t="s">
        <v>137</v>
      </c>
      <c r="C148" s="172">
        <v>817.30100000000004</v>
      </c>
      <c r="D148" s="173">
        <v>14.662000000000001</v>
      </c>
      <c r="E148" s="174">
        <f t="shared" si="17"/>
        <v>1.7623379885884347E-2</v>
      </c>
      <c r="F148" s="175"/>
      <c r="G148" s="171" t="s">
        <v>138</v>
      </c>
      <c r="H148" s="172">
        <v>46.606000000000002</v>
      </c>
      <c r="I148" s="173">
        <v>789.51800000000003</v>
      </c>
      <c r="J148" s="177">
        <v>850.78599999999994</v>
      </c>
      <c r="K148" s="237">
        <f t="shared" si="18"/>
        <v>0.94522006709090178</v>
      </c>
      <c r="L148" s="179">
        <f t="shared" si="19"/>
        <v>0.92798659122270477</v>
      </c>
    </row>
    <row r="149" spans="2:12" ht="16" thickBot="1" x14ac:dyDescent="0.25">
      <c r="B149" s="260" t="s">
        <v>90</v>
      </c>
      <c r="C149" s="239">
        <f>C141-C144</f>
        <v>686.125</v>
      </c>
      <c r="D149" s="261">
        <f>D141-D144</f>
        <v>11.557999999999993</v>
      </c>
      <c r="E149" s="240">
        <f t="shared" si="17"/>
        <v>1.6566262901632968E-2</v>
      </c>
      <c r="F149" s="262"/>
      <c r="G149" s="260" t="s">
        <v>90</v>
      </c>
      <c r="H149" s="239">
        <f>H141-H144</f>
        <v>25.230000000000018</v>
      </c>
      <c r="I149" s="261">
        <f t="shared" ref="I149:J149" si="20">I141-I144</f>
        <v>686.125</v>
      </c>
      <c r="J149" s="266">
        <f t="shared" si="20"/>
        <v>722.91300000000001</v>
      </c>
      <c r="K149" s="263">
        <f t="shared" si="18"/>
        <v>0.96509953479879318</v>
      </c>
      <c r="L149" s="241">
        <f t="shared" si="19"/>
        <v>0.94911144217907273</v>
      </c>
    </row>
    <row r="150" spans="2:12" ht="16" thickBot="1" x14ac:dyDescent="0.25">
      <c r="B150" s="150" t="s">
        <v>109</v>
      </c>
      <c r="C150" s="151">
        <v>4255.6279999999997</v>
      </c>
      <c r="D150" s="152">
        <v>256.24700000000001</v>
      </c>
      <c r="E150" s="153">
        <f t="shared" si="17"/>
        <v>5.6793904972987953E-2</v>
      </c>
      <c r="F150" s="154"/>
      <c r="G150" s="155" t="s">
        <v>110</v>
      </c>
      <c r="H150" s="151">
        <v>1866.412</v>
      </c>
      <c r="I150" s="152">
        <v>4083.2669999999998</v>
      </c>
      <c r="J150" s="156">
        <v>6173.8429999999998</v>
      </c>
      <c r="K150" s="157">
        <f t="shared" si="18"/>
        <v>0.69769040126222837</v>
      </c>
      <c r="L150" s="158">
        <f t="shared" si="19"/>
        <v>0.66138173581673521</v>
      </c>
    </row>
    <row r="151" spans="2:12" ht="15" x14ac:dyDescent="0.2">
      <c r="B151" s="160" t="s">
        <v>89</v>
      </c>
      <c r="C151" s="161">
        <v>99.804000000000002</v>
      </c>
      <c r="D151" s="162">
        <v>29.655999999999999</v>
      </c>
      <c r="E151" s="163">
        <f t="shared" si="17"/>
        <v>0.22907461764251505</v>
      </c>
      <c r="F151" s="164"/>
      <c r="G151" s="165" t="s">
        <v>89</v>
      </c>
      <c r="H151" s="161">
        <v>476.41899999999998</v>
      </c>
      <c r="I151" s="162">
        <v>99.804000000000002</v>
      </c>
      <c r="J151" s="166">
        <v>605.87900000000002</v>
      </c>
      <c r="K151" s="167">
        <f t="shared" si="18"/>
        <v>0.21367302712257732</v>
      </c>
      <c r="L151" s="168">
        <f t="shared" si="19"/>
        <v>0.16472596013395413</v>
      </c>
    </row>
    <row r="152" spans="2:12" ht="15" x14ac:dyDescent="0.2">
      <c r="B152" s="160" t="s">
        <v>19</v>
      </c>
      <c r="C152" s="161">
        <v>1490.7349999999999</v>
      </c>
      <c r="D152" s="162">
        <v>127.721</v>
      </c>
      <c r="E152" s="163">
        <f t="shared" si="17"/>
        <v>7.8915336592406599E-2</v>
      </c>
      <c r="F152" s="164"/>
      <c r="G152" s="169" t="s">
        <v>19</v>
      </c>
      <c r="H152" s="161">
        <v>779.68399999999997</v>
      </c>
      <c r="I152" s="162">
        <v>1490.7349999999999</v>
      </c>
      <c r="J152" s="166">
        <v>2398.14</v>
      </c>
      <c r="K152" s="167">
        <f t="shared" si="18"/>
        <v>0.67487969843295215</v>
      </c>
      <c r="L152" s="168">
        <f t="shared" si="19"/>
        <v>0.62162133987173396</v>
      </c>
    </row>
    <row r="153" spans="2:12" ht="15" x14ac:dyDescent="0.2">
      <c r="B153" s="170" t="s">
        <v>90</v>
      </c>
      <c r="C153" s="161">
        <v>2930.6640000000002</v>
      </c>
      <c r="D153" s="162">
        <v>128.14699999999999</v>
      </c>
      <c r="E153" s="163">
        <f t="shared" si="17"/>
        <v>4.1894383144300183E-2</v>
      </c>
      <c r="F153" s="164"/>
      <c r="G153" s="170" t="s">
        <v>90</v>
      </c>
      <c r="H153" s="161">
        <v>992.54600000000005</v>
      </c>
      <c r="I153" s="162">
        <v>2930.6640000000002</v>
      </c>
      <c r="J153" s="166">
        <v>4051.357</v>
      </c>
      <c r="K153" s="167">
        <f t="shared" si="18"/>
        <v>0.75500900068791754</v>
      </c>
      <c r="L153" s="168">
        <f t="shared" si="19"/>
        <v>0.72337836433570291</v>
      </c>
    </row>
    <row r="154" spans="2:12" ht="15" x14ac:dyDescent="0.2">
      <c r="B154" s="171" t="s">
        <v>139</v>
      </c>
      <c r="C154" s="172">
        <v>3363.5129999999999</v>
      </c>
      <c r="D154" s="173">
        <v>208.70099999999999</v>
      </c>
      <c r="E154" s="174">
        <f t="shared" si="17"/>
        <v>5.8423431518940354E-2</v>
      </c>
      <c r="F154" s="175"/>
      <c r="G154" s="176" t="s">
        <v>140</v>
      </c>
      <c r="H154" s="172">
        <v>1710.098</v>
      </c>
      <c r="I154" s="173">
        <v>3301.0450000000001</v>
      </c>
      <c r="J154" s="177">
        <v>5217.4170000000004</v>
      </c>
      <c r="K154" s="178">
        <f t="shared" si="18"/>
        <v>0.67223283091997443</v>
      </c>
      <c r="L154" s="179">
        <f t="shared" si="19"/>
        <v>0.63269717563307659</v>
      </c>
    </row>
    <row r="155" spans="2:12" ht="15" x14ac:dyDescent="0.2">
      <c r="B155" s="180" t="s">
        <v>141</v>
      </c>
      <c r="C155" s="161">
        <v>1286.396</v>
      </c>
      <c r="D155" s="162">
        <v>121.8</v>
      </c>
      <c r="E155" s="163">
        <f t="shared" si="17"/>
        <v>8.6493641510130698E-2</v>
      </c>
      <c r="F155" s="164"/>
      <c r="G155" s="180" t="s">
        <v>141</v>
      </c>
      <c r="H155" s="161">
        <v>739.52499999999998</v>
      </c>
      <c r="I155" s="162">
        <v>1286.396</v>
      </c>
      <c r="J155" s="166">
        <v>2147.721</v>
      </c>
      <c r="K155" s="167">
        <f t="shared" si="18"/>
        <v>0.65566989380836704</v>
      </c>
      <c r="L155" s="168">
        <f t="shared" si="19"/>
        <v>0.59895861706432074</v>
      </c>
    </row>
    <row r="156" spans="2:12" ht="15" x14ac:dyDescent="0.2">
      <c r="B156" s="182" t="s">
        <v>142</v>
      </c>
      <c r="C156" s="161">
        <v>2244.7669999999998</v>
      </c>
      <c r="D156" s="162">
        <v>111.01300000000001</v>
      </c>
      <c r="E156" s="163">
        <f t="shared" si="17"/>
        <v>4.7123670291792957E-2</v>
      </c>
      <c r="F156" s="164"/>
      <c r="G156" s="182" t="s">
        <v>142</v>
      </c>
      <c r="H156" s="161">
        <v>868.61699999999996</v>
      </c>
      <c r="I156" s="162">
        <v>2244.7669999999998</v>
      </c>
      <c r="J156" s="166">
        <v>3224.3969999999999</v>
      </c>
      <c r="K156" s="167">
        <f t="shared" si="18"/>
        <v>0.73061102587553572</v>
      </c>
      <c r="L156" s="168">
        <f t="shared" si="19"/>
        <v>0.69618195278062844</v>
      </c>
    </row>
    <row r="157" spans="2:12" ht="15" x14ac:dyDescent="0.2">
      <c r="B157" s="183" t="s">
        <v>0</v>
      </c>
      <c r="C157" s="161">
        <v>534.15599999999995</v>
      </c>
      <c r="D157" s="162">
        <v>62.451000000000001</v>
      </c>
      <c r="E157" s="163">
        <f t="shared" si="17"/>
        <v>0.10467694814174155</v>
      </c>
      <c r="F157" s="175"/>
      <c r="G157" s="180" t="s">
        <v>34</v>
      </c>
      <c r="H157" s="161">
        <v>662.70899999999995</v>
      </c>
      <c r="I157" s="162">
        <v>512.34900000000005</v>
      </c>
      <c r="J157" s="166">
        <v>1237.509</v>
      </c>
      <c r="K157" s="167">
        <f t="shared" si="18"/>
        <v>0.46448147043779081</v>
      </c>
      <c r="L157" s="168">
        <f t="shared" si="19"/>
        <v>0.41401638291115461</v>
      </c>
    </row>
    <row r="158" spans="2:12" ht="15" x14ac:dyDescent="0.2">
      <c r="B158" s="183" t="s">
        <v>1</v>
      </c>
      <c r="C158" s="161">
        <v>1312.741</v>
      </c>
      <c r="D158" s="162">
        <v>80.287999999999997</v>
      </c>
      <c r="E158" s="163">
        <f t="shared" si="17"/>
        <v>5.7635555325840304E-2</v>
      </c>
      <c r="F158" s="175"/>
      <c r="G158" s="180" t="s">
        <v>35</v>
      </c>
      <c r="H158" s="161">
        <v>583.45399999999995</v>
      </c>
      <c r="I158" s="162">
        <v>1283.114</v>
      </c>
      <c r="J158" s="166">
        <v>1944.4290000000001</v>
      </c>
      <c r="K158" s="167">
        <f t="shared" si="18"/>
        <v>0.69993555948815822</v>
      </c>
      <c r="L158" s="168">
        <f t="shared" si="19"/>
        <v>0.65989244143139192</v>
      </c>
    </row>
    <row r="159" spans="2:12" ht="15" x14ac:dyDescent="0.2">
      <c r="B159" s="183" t="s">
        <v>5</v>
      </c>
      <c r="C159" s="161">
        <v>1516.616</v>
      </c>
      <c r="D159" s="162">
        <v>65.962000000000003</v>
      </c>
      <c r="E159" s="163">
        <f t="shared" si="17"/>
        <v>4.1680094124902534E-2</v>
      </c>
      <c r="F159" s="175"/>
      <c r="G159" s="180" t="s">
        <v>36</v>
      </c>
      <c r="H159" s="161">
        <v>463.935</v>
      </c>
      <c r="I159" s="162">
        <v>1505.5820000000001</v>
      </c>
      <c r="J159" s="166">
        <v>2035.479</v>
      </c>
      <c r="K159" s="167">
        <f t="shared" si="18"/>
        <v>0.77207576201965245</v>
      </c>
      <c r="L159" s="168">
        <f t="shared" si="19"/>
        <v>0.73966963058818103</v>
      </c>
    </row>
    <row r="160" spans="2:12" ht="15" x14ac:dyDescent="0.2">
      <c r="B160" s="184" t="s">
        <v>137</v>
      </c>
      <c r="C160" s="172">
        <v>792.31</v>
      </c>
      <c r="D160" s="173">
        <v>17.89</v>
      </c>
      <c r="E160" s="174">
        <f t="shared" si="17"/>
        <v>2.2080967662305606E-2</v>
      </c>
      <c r="F160" s="175"/>
      <c r="G160" s="171" t="s">
        <v>138</v>
      </c>
      <c r="H160" s="172">
        <v>156.31399999999999</v>
      </c>
      <c r="I160" s="173">
        <v>782.22199999999998</v>
      </c>
      <c r="J160" s="177">
        <v>956.42600000000004</v>
      </c>
      <c r="K160" s="237">
        <f t="shared" si="18"/>
        <v>0.83656445977001881</v>
      </c>
      <c r="L160" s="179">
        <f t="shared" si="19"/>
        <v>0.81785940574597504</v>
      </c>
    </row>
    <row r="161" spans="2:12" ht="16" thickBot="1" x14ac:dyDescent="0.25">
      <c r="B161" s="260" t="s">
        <v>90</v>
      </c>
      <c r="C161" s="239">
        <f>C153-C156</f>
        <v>685.89700000000039</v>
      </c>
      <c r="D161" s="261">
        <f>D153-D156</f>
        <v>17.133999999999986</v>
      </c>
      <c r="E161" s="240">
        <f t="shared" si="17"/>
        <v>2.4371613769520798E-2</v>
      </c>
      <c r="F161" s="262"/>
      <c r="G161" s="260" t="s">
        <v>90</v>
      </c>
      <c r="H161" s="239">
        <f>H153-H156</f>
        <v>123.92900000000009</v>
      </c>
      <c r="I161" s="261">
        <f t="shared" ref="I161:J161" si="21">I153-I156</f>
        <v>685.89700000000039</v>
      </c>
      <c r="J161" s="266">
        <f t="shared" si="21"/>
        <v>826.96</v>
      </c>
      <c r="K161" s="263">
        <f t="shared" si="18"/>
        <v>0.85013906355809221</v>
      </c>
      <c r="L161" s="241">
        <f t="shared" si="19"/>
        <v>0.82941980265067272</v>
      </c>
    </row>
    <row r="162" spans="2:12" ht="16" thickBot="1" x14ac:dyDescent="0.25">
      <c r="B162" s="150" t="s">
        <v>28</v>
      </c>
      <c r="C162" s="151">
        <v>22573</v>
      </c>
      <c r="D162" s="152">
        <v>1082</v>
      </c>
      <c r="E162" s="153">
        <f t="shared" si="17"/>
        <v>4.5740858169520185E-2</v>
      </c>
      <c r="F162" s="154"/>
      <c r="G162" s="155" t="s">
        <v>27</v>
      </c>
      <c r="H162" s="151">
        <v>7210</v>
      </c>
      <c r="I162" s="152">
        <v>21823</v>
      </c>
      <c r="J162" s="156">
        <v>30071</v>
      </c>
      <c r="K162" s="157">
        <f t="shared" si="18"/>
        <v>0.76023411260017959</v>
      </c>
      <c r="L162" s="158">
        <f t="shared" si="19"/>
        <v>0.72571580592597518</v>
      </c>
    </row>
    <row r="163" spans="2:12" ht="15" x14ac:dyDescent="0.2">
      <c r="B163" s="160" t="s">
        <v>89</v>
      </c>
      <c r="C163" s="161">
        <v>93</v>
      </c>
      <c r="D163" s="162">
        <v>16</v>
      </c>
      <c r="E163" s="163">
        <f t="shared" si="17"/>
        <v>0.14678899082568808</v>
      </c>
      <c r="F163" s="164"/>
      <c r="G163" s="165" t="s">
        <v>89</v>
      </c>
      <c r="H163" s="161">
        <v>508</v>
      </c>
      <c r="I163" s="162">
        <v>93</v>
      </c>
      <c r="J163" s="166">
        <v>617</v>
      </c>
      <c r="K163" s="167">
        <f t="shared" si="18"/>
        <v>0.1766612641815235</v>
      </c>
      <c r="L163" s="168">
        <f t="shared" si="19"/>
        <v>0.1507293354943274</v>
      </c>
    </row>
    <row r="164" spans="2:12" ht="15" x14ac:dyDescent="0.2">
      <c r="B164" s="160" t="s">
        <v>19</v>
      </c>
      <c r="C164" s="161">
        <v>4964</v>
      </c>
      <c r="D164" s="162">
        <v>319</v>
      </c>
      <c r="E164" s="163">
        <f t="shared" si="17"/>
        <v>6.0382358508423245E-2</v>
      </c>
      <c r="F164" s="164"/>
      <c r="G164" s="169" t="s">
        <v>19</v>
      </c>
      <c r="H164" s="161">
        <v>2170</v>
      </c>
      <c r="I164" s="162">
        <v>4964</v>
      </c>
      <c r="J164" s="166">
        <v>7453</v>
      </c>
      <c r="K164" s="167">
        <f t="shared" si="18"/>
        <v>0.70884207701596669</v>
      </c>
      <c r="L164" s="168">
        <f t="shared" si="19"/>
        <v>0.66604052059573327</v>
      </c>
    </row>
    <row r="165" spans="2:12" ht="15" x14ac:dyDescent="0.2">
      <c r="B165" s="170" t="s">
        <v>90</v>
      </c>
      <c r="C165" s="161">
        <v>17305.851999999999</v>
      </c>
      <c r="D165" s="162">
        <v>730.18899999999996</v>
      </c>
      <c r="E165" s="163">
        <f t="shared" si="17"/>
        <v>4.0484993353031302E-2</v>
      </c>
      <c r="F165" s="164"/>
      <c r="G165" s="170" t="s">
        <v>90</v>
      </c>
      <c r="H165" s="161">
        <v>4589.5559999999996</v>
      </c>
      <c r="I165" s="162">
        <v>17305.851999999999</v>
      </c>
      <c r="J165" s="166">
        <v>22625.597000000002</v>
      </c>
      <c r="K165" s="167">
        <f t="shared" si="18"/>
        <v>0.79715204862881628</v>
      </c>
      <c r="L165" s="168">
        <f t="shared" si="19"/>
        <v>0.76487935323872325</v>
      </c>
    </row>
    <row r="166" spans="2:12" ht="15" x14ac:dyDescent="0.2">
      <c r="B166" s="171" t="s">
        <v>139</v>
      </c>
      <c r="C166" s="172">
        <v>15857</v>
      </c>
      <c r="D166" s="173">
        <v>896</v>
      </c>
      <c r="E166" s="174">
        <f t="shared" si="17"/>
        <v>5.3482958276129651E-2</v>
      </c>
      <c r="F166" s="175"/>
      <c r="G166" s="176" t="s">
        <v>140</v>
      </c>
      <c r="H166" s="172">
        <v>5788</v>
      </c>
      <c r="I166" s="173">
        <v>15407</v>
      </c>
      <c r="J166" s="177">
        <v>22071</v>
      </c>
      <c r="K166" s="178">
        <f t="shared" si="18"/>
        <v>0.73775542567169594</v>
      </c>
      <c r="L166" s="179">
        <f t="shared" si="19"/>
        <v>0.6980653346019664</v>
      </c>
    </row>
    <row r="167" spans="2:12" ht="15" x14ac:dyDescent="0.2">
      <c r="B167" s="180" t="s">
        <v>141</v>
      </c>
      <c r="C167" s="161">
        <v>4059</v>
      </c>
      <c r="D167" s="162">
        <v>285</v>
      </c>
      <c r="E167" s="163">
        <f t="shared" si="17"/>
        <v>6.5607734806629833E-2</v>
      </c>
      <c r="F167" s="164"/>
      <c r="G167" s="180" t="s">
        <v>141</v>
      </c>
      <c r="H167" s="161">
        <v>1879</v>
      </c>
      <c r="I167" s="162">
        <v>4059</v>
      </c>
      <c r="J167" s="166">
        <v>6223</v>
      </c>
      <c r="K167" s="167">
        <f t="shared" si="18"/>
        <v>0.69805560019283308</v>
      </c>
      <c r="L167" s="168">
        <f t="shared" si="19"/>
        <v>0.65225775349509885</v>
      </c>
    </row>
    <row r="168" spans="2:12" ht="15" x14ac:dyDescent="0.2">
      <c r="B168" s="182" t="s">
        <v>142</v>
      </c>
      <c r="C168" s="161">
        <v>11935.279</v>
      </c>
      <c r="D168" s="162">
        <v>596.65</v>
      </c>
      <c r="E168" s="163">
        <f t="shared" si="17"/>
        <v>4.7610387834147477E-2</v>
      </c>
      <c r="F168" s="164"/>
      <c r="G168" s="182" t="s">
        <v>142</v>
      </c>
      <c r="H168" s="161">
        <v>3475.777</v>
      </c>
      <c r="I168" s="162">
        <v>11935.279</v>
      </c>
      <c r="J168" s="166">
        <v>16007.706</v>
      </c>
      <c r="K168" s="167">
        <f t="shared" si="18"/>
        <v>0.78286851345220854</v>
      </c>
      <c r="L168" s="168">
        <f t="shared" si="19"/>
        <v>0.74559583990360645</v>
      </c>
    </row>
    <row r="169" spans="2:12" ht="15" x14ac:dyDescent="0.2">
      <c r="B169" s="183" t="s">
        <v>0</v>
      </c>
      <c r="C169" s="161">
        <v>6318</v>
      </c>
      <c r="D169" s="162">
        <v>462</v>
      </c>
      <c r="E169" s="163">
        <f t="shared" si="17"/>
        <v>6.8141592920353988E-2</v>
      </c>
      <c r="F169" s="175"/>
      <c r="G169" s="180" t="s">
        <v>34</v>
      </c>
      <c r="H169" s="161">
        <v>2725</v>
      </c>
      <c r="I169" s="162">
        <v>6143</v>
      </c>
      <c r="J169" s="166">
        <v>9324</v>
      </c>
      <c r="K169" s="167">
        <f t="shared" si="18"/>
        <v>0.7077434577434577</v>
      </c>
      <c r="L169" s="168">
        <f t="shared" si="19"/>
        <v>0.65883740883740882</v>
      </c>
    </row>
    <row r="170" spans="2:12" ht="15" x14ac:dyDescent="0.2">
      <c r="B170" s="183" t="s">
        <v>1</v>
      </c>
      <c r="C170" s="161">
        <v>5662</v>
      </c>
      <c r="D170" s="162">
        <v>225</v>
      </c>
      <c r="E170" s="163">
        <f t="shared" si="17"/>
        <v>3.8219806352981146E-2</v>
      </c>
      <c r="F170" s="175"/>
      <c r="G170" s="180" t="s">
        <v>35</v>
      </c>
      <c r="H170" s="161">
        <v>1792</v>
      </c>
      <c r="I170" s="162">
        <v>5511</v>
      </c>
      <c r="J170" s="166">
        <v>7524</v>
      </c>
      <c r="K170" s="167">
        <f t="shared" si="18"/>
        <v>0.76182881446039341</v>
      </c>
      <c r="L170" s="168">
        <f t="shared" si="19"/>
        <v>0.73245614035087714</v>
      </c>
    </row>
    <row r="171" spans="2:12" ht="15" x14ac:dyDescent="0.2">
      <c r="B171" s="183" t="s">
        <v>5</v>
      </c>
      <c r="C171" s="161">
        <v>3877</v>
      </c>
      <c r="D171" s="162">
        <v>209</v>
      </c>
      <c r="E171" s="163">
        <f t="shared" si="17"/>
        <v>5.1150269211943218E-2</v>
      </c>
      <c r="F171" s="175"/>
      <c r="G171" s="180" t="s">
        <v>36</v>
      </c>
      <c r="H171" s="161">
        <v>1271</v>
      </c>
      <c r="I171" s="162">
        <v>3753</v>
      </c>
      <c r="J171" s="166">
        <v>5223</v>
      </c>
      <c r="K171" s="167">
        <f t="shared" si="18"/>
        <v>0.75665326440742864</v>
      </c>
      <c r="L171" s="168">
        <f t="shared" si="19"/>
        <v>0.7185525560022975</v>
      </c>
    </row>
    <row r="172" spans="2:12" ht="15" x14ac:dyDescent="0.2">
      <c r="B172" s="184" t="s">
        <v>137</v>
      </c>
      <c r="C172" s="172">
        <v>6622</v>
      </c>
      <c r="D172" s="173">
        <v>170</v>
      </c>
      <c r="E172" s="174">
        <f t="shared" si="17"/>
        <v>2.5029446407538281E-2</v>
      </c>
      <c r="F172" s="175"/>
      <c r="G172" s="171" t="s">
        <v>138</v>
      </c>
      <c r="H172" s="172">
        <v>1422</v>
      </c>
      <c r="I172" s="173">
        <v>6416</v>
      </c>
      <c r="J172" s="177">
        <v>8000</v>
      </c>
      <c r="K172" s="237">
        <f t="shared" si="18"/>
        <v>0.82225000000000004</v>
      </c>
      <c r="L172" s="179">
        <f t="shared" si="19"/>
        <v>0.80200000000000005</v>
      </c>
    </row>
    <row r="173" spans="2:12" ht="16" thickBot="1" x14ac:dyDescent="0.25">
      <c r="B173" s="260" t="s">
        <v>90</v>
      </c>
      <c r="C173" s="239">
        <f>C165-C168</f>
        <v>5370.5729999999985</v>
      </c>
      <c r="D173" s="261">
        <f>D165-D168</f>
        <v>133.53899999999999</v>
      </c>
      <c r="E173" s="240">
        <f t="shared" si="17"/>
        <v>2.4261679268154434E-2</v>
      </c>
      <c r="F173" s="262"/>
      <c r="G173" s="260" t="s">
        <v>90</v>
      </c>
      <c r="H173" s="239">
        <f>H165-H168</f>
        <v>1113.7789999999995</v>
      </c>
      <c r="I173" s="261">
        <f t="shared" ref="I173:J173" si="22">I165-I168</f>
        <v>5370.5729999999985</v>
      </c>
      <c r="J173" s="266">
        <f t="shared" si="22"/>
        <v>6617.8910000000014</v>
      </c>
      <c r="K173" s="263">
        <f t="shared" si="18"/>
        <v>0.83170182162262885</v>
      </c>
      <c r="L173" s="241">
        <f t="shared" si="19"/>
        <v>0.8115233387796803</v>
      </c>
    </row>
    <row r="174" spans="2:12" ht="16" thickBot="1" x14ac:dyDescent="0.25">
      <c r="B174" s="150" t="s">
        <v>111</v>
      </c>
      <c r="C174" s="151">
        <v>13582.038</v>
      </c>
      <c r="D174" s="152">
        <v>689.59699999999998</v>
      </c>
      <c r="E174" s="153">
        <f t="shared" si="17"/>
        <v>4.8319411195703925E-2</v>
      </c>
      <c r="F174" s="154"/>
      <c r="G174" s="155" t="s">
        <v>112</v>
      </c>
      <c r="H174" s="151">
        <v>1707.0719999999999</v>
      </c>
      <c r="I174" s="152">
        <v>13166.347</v>
      </c>
      <c r="J174" s="156">
        <v>15527.832</v>
      </c>
      <c r="K174" s="157">
        <f t="shared" si="18"/>
        <v>0.89006372557353786</v>
      </c>
      <c r="L174" s="158">
        <f t="shared" si="19"/>
        <v>0.84791920726602399</v>
      </c>
    </row>
    <row r="175" spans="2:12" ht="15" x14ac:dyDescent="0.2">
      <c r="B175" s="160" t="s">
        <v>89</v>
      </c>
      <c r="C175" s="161">
        <v>56.613</v>
      </c>
      <c r="D175" s="162">
        <v>13.414999999999999</v>
      </c>
      <c r="E175" s="163">
        <f t="shared" si="17"/>
        <v>0.19156623065059691</v>
      </c>
      <c r="F175" s="164"/>
      <c r="G175" s="165" t="s">
        <v>89</v>
      </c>
      <c r="H175" s="161">
        <v>252.63900000000001</v>
      </c>
      <c r="I175" s="162">
        <v>56.613</v>
      </c>
      <c r="J175" s="166">
        <v>322.66699999999997</v>
      </c>
      <c r="K175" s="167">
        <f t="shared" si="18"/>
        <v>0.21702870141663066</v>
      </c>
      <c r="L175" s="168">
        <f t="shared" si="19"/>
        <v>0.17545333114325296</v>
      </c>
    </row>
    <row r="176" spans="2:12" ht="15" x14ac:dyDescent="0.2">
      <c r="B176" s="160" t="s">
        <v>19</v>
      </c>
      <c r="C176" s="161">
        <v>3199.2979999999998</v>
      </c>
      <c r="D176" s="162">
        <v>205.80500000000001</v>
      </c>
      <c r="E176" s="163">
        <f t="shared" si="17"/>
        <v>6.0440168770225171E-2</v>
      </c>
      <c r="F176" s="164"/>
      <c r="G176" s="169" t="s">
        <v>19</v>
      </c>
      <c r="H176" s="161">
        <v>602.41</v>
      </c>
      <c r="I176" s="162">
        <v>3199.2979999999998</v>
      </c>
      <c r="J176" s="166">
        <v>4007.5129999999999</v>
      </c>
      <c r="K176" s="167">
        <f t="shared" si="18"/>
        <v>0.84967983884269371</v>
      </c>
      <c r="L176" s="168">
        <f t="shared" si="19"/>
        <v>0.79832504598238352</v>
      </c>
    </row>
    <row r="177" spans="2:12" ht="15" x14ac:dyDescent="0.2">
      <c r="B177" s="170" t="s">
        <v>90</v>
      </c>
      <c r="C177" s="161">
        <v>10508.666999999999</v>
      </c>
      <c r="D177" s="162">
        <v>476.17700000000002</v>
      </c>
      <c r="E177" s="163">
        <f t="shared" si="17"/>
        <v>4.334854459471614E-2</v>
      </c>
      <c r="F177" s="164"/>
      <c r="G177" s="170" t="s">
        <v>90</v>
      </c>
      <c r="H177" s="161">
        <v>799.18799999999999</v>
      </c>
      <c r="I177" s="162">
        <v>10508.666999999999</v>
      </c>
      <c r="J177" s="166">
        <v>11784.031999999999</v>
      </c>
      <c r="K177" s="167">
        <f t="shared" si="18"/>
        <v>0.93218042856638539</v>
      </c>
      <c r="L177" s="168">
        <f t="shared" si="19"/>
        <v>0.89177176368835387</v>
      </c>
    </row>
    <row r="178" spans="2:12" ht="15" x14ac:dyDescent="0.2">
      <c r="B178" s="171" t="s">
        <v>139</v>
      </c>
      <c r="C178" s="172">
        <v>9734.9189999999999</v>
      </c>
      <c r="D178" s="173">
        <v>572.19000000000005</v>
      </c>
      <c r="E178" s="174">
        <f t="shared" si="17"/>
        <v>5.5514111667975957E-2</v>
      </c>
      <c r="F178" s="175"/>
      <c r="G178" s="176" t="s">
        <v>140</v>
      </c>
      <c r="H178" s="172">
        <v>1399.077</v>
      </c>
      <c r="I178" s="173">
        <v>9516.1329999999998</v>
      </c>
      <c r="J178" s="177">
        <v>11471.396000000001</v>
      </c>
      <c r="K178" s="178">
        <f t="shared" si="18"/>
        <v>0.87803777325793664</v>
      </c>
      <c r="L178" s="179">
        <f t="shared" si="19"/>
        <v>0.82955317731163669</v>
      </c>
    </row>
    <row r="179" spans="2:12" ht="15" x14ac:dyDescent="0.2">
      <c r="B179" s="180" t="s">
        <v>141</v>
      </c>
      <c r="C179" s="161">
        <v>2724.3560000000002</v>
      </c>
      <c r="D179" s="162">
        <v>187.60300000000001</v>
      </c>
      <c r="E179" s="163">
        <f t="shared" si="17"/>
        <v>6.4425014225818422E-2</v>
      </c>
      <c r="F179" s="164"/>
      <c r="G179" s="180" t="s">
        <v>141</v>
      </c>
      <c r="H179" s="161">
        <v>535.14800000000002</v>
      </c>
      <c r="I179" s="162">
        <v>2724.3560000000002</v>
      </c>
      <c r="J179" s="166">
        <v>3447.107</v>
      </c>
      <c r="K179" s="167">
        <f t="shared" si="18"/>
        <v>0.84475445641809199</v>
      </c>
      <c r="L179" s="168">
        <f t="shared" si="19"/>
        <v>0.79033113854603299</v>
      </c>
    </row>
    <row r="180" spans="2:12" ht="15" x14ac:dyDescent="0.2">
      <c r="B180" s="182" t="s">
        <v>142</v>
      </c>
      <c r="C180" s="161">
        <v>7453.3869999999997</v>
      </c>
      <c r="D180" s="162">
        <v>394.24400000000003</v>
      </c>
      <c r="E180" s="163">
        <f t="shared" si="17"/>
        <v>5.0237326398246816E-2</v>
      </c>
      <c r="F180" s="164"/>
      <c r="G180" s="182" t="s">
        <v>142</v>
      </c>
      <c r="H180" s="161">
        <v>609.15200000000004</v>
      </c>
      <c r="I180" s="162">
        <v>7453.3869999999997</v>
      </c>
      <c r="J180" s="166">
        <v>8456.7829999999994</v>
      </c>
      <c r="K180" s="167">
        <f t="shared" si="18"/>
        <v>0.92796882691680749</v>
      </c>
      <c r="L180" s="168">
        <f t="shared" si="19"/>
        <v>0.88135015407158968</v>
      </c>
    </row>
    <row r="181" spans="2:12" ht="15" x14ac:dyDescent="0.2">
      <c r="B181" s="183" t="s">
        <v>0</v>
      </c>
      <c r="C181" s="161">
        <v>4323.8429999999998</v>
      </c>
      <c r="D181" s="162">
        <v>312.73899999999998</v>
      </c>
      <c r="E181" s="163">
        <f t="shared" si="17"/>
        <v>6.7450333025491624E-2</v>
      </c>
      <c r="F181" s="175"/>
      <c r="G181" s="180" t="s">
        <v>34</v>
      </c>
      <c r="H181" s="161">
        <v>601.47199999999998</v>
      </c>
      <c r="I181" s="162">
        <v>4232.5020000000004</v>
      </c>
      <c r="J181" s="166">
        <v>5141.0370000000003</v>
      </c>
      <c r="K181" s="167">
        <f t="shared" si="18"/>
        <v>0.88300570488016339</v>
      </c>
      <c r="L181" s="168">
        <f t="shared" si="19"/>
        <v>0.8232778717601138</v>
      </c>
    </row>
    <row r="182" spans="2:12" ht="15" x14ac:dyDescent="0.2">
      <c r="B182" s="183" t="s">
        <v>1</v>
      </c>
      <c r="C182" s="161">
        <v>3380.893</v>
      </c>
      <c r="D182" s="162">
        <v>142.203</v>
      </c>
      <c r="E182" s="163">
        <f t="shared" si="17"/>
        <v>4.0363078383331023E-2</v>
      </c>
      <c r="F182" s="175"/>
      <c r="G182" s="180" t="s">
        <v>35</v>
      </c>
      <c r="H182" s="161">
        <v>410.74799999999999</v>
      </c>
      <c r="I182" s="162">
        <v>3316.15</v>
      </c>
      <c r="J182" s="166">
        <v>3866.2829999999999</v>
      </c>
      <c r="K182" s="167">
        <f t="shared" si="18"/>
        <v>0.89376152754467275</v>
      </c>
      <c r="L182" s="168">
        <f t="shared" si="19"/>
        <v>0.85771010554581761</v>
      </c>
    </row>
    <row r="183" spans="2:12" ht="15" x14ac:dyDescent="0.2">
      <c r="B183" s="183" t="s">
        <v>5</v>
      </c>
      <c r="C183" s="161">
        <v>2030.183</v>
      </c>
      <c r="D183" s="162">
        <v>117.248</v>
      </c>
      <c r="E183" s="163">
        <f t="shared" si="17"/>
        <v>5.459919317547339E-2</v>
      </c>
      <c r="F183" s="175"/>
      <c r="G183" s="180" t="s">
        <v>36</v>
      </c>
      <c r="H183" s="161">
        <v>386.85700000000003</v>
      </c>
      <c r="I183" s="162">
        <v>1967.481</v>
      </c>
      <c r="J183" s="166">
        <v>2464.076</v>
      </c>
      <c r="K183" s="167">
        <f t="shared" si="18"/>
        <v>0.84300118989836359</v>
      </c>
      <c r="L183" s="168">
        <f t="shared" si="19"/>
        <v>0.79846603757351642</v>
      </c>
    </row>
    <row r="184" spans="2:12" ht="15" x14ac:dyDescent="0.2">
      <c r="B184" s="184" t="s">
        <v>137</v>
      </c>
      <c r="C184" s="172">
        <v>3790.5050000000001</v>
      </c>
      <c r="D184" s="173">
        <v>103.992</v>
      </c>
      <c r="E184" s="174">
        <f t="shared" si="17"/>
        <v>2.6702293004719223E-2</v>
      </c>
      <c r="F184" s="175"/>
      <c r="G184" s="171" t="s">
        <v>138</v>
      </c>
      <c r="H184" s="172">
        <v>307.995</v>
      </c>
      <c r="I184" s="173">
        <v>3650.2139999999999</v>
      </c>
      <c r="J184" s="177">
        <v>4056.4360000000001</v>
      </c>
      <c r="K184" s="237">
        <f t="shared" si="18"/>
        <v>0.92407251094310383</v>
      </c>
      <c r="L184" s="179">
        <f t="shared" si="19"/>
        <v>0.89985741177723499</v>
      </c>
    </row>
    <row r="185" spans="2:12" ht="16" thickBot="1" x14ac:dyDescent="0.25">
      <c r="B185" s="260" t="s">
        <v>90</v>
      </c>
      <c r="C185" s="239">
        <f>C177-C180</f>
        <v>3055.2799999999997</v>
      </c>
      <c r="D185" s="261">
        <f>D177-D180</f>
        <v>81.932999999999993</v>
      </c>
      <c r="E185" s="240">
        <f t="shared" si="17"/>
        <v>2.6116492568403867E-2</v>
      </c>
      <c r="F185" s="262"/>
      <c r="G185" s="260" t="s">
        <v>90</v>
      </c>
      <c r="H185" s="239">
        <f>H177-H180</f>
        <v>190.03599999999994</v>
      </c>
      <c r="I185" s="261">
        <f t="shared" ref="I185:J185" si="23">I177-I180</f>
        <v>3055.2799999999997</v>
      </c>
      <c r="J185" s="266">
        <f t="shared" si="23"/>
        <v>3327.2489999999998</v>
      </c>
      <c r="K185" s="263">
        <f t="shared" si="18"/>
        <v>0.94288494789539345</v>
      </c>
      <c r="L185" s="241">
        <f t="shared" si="19"/>
        <v>0.91826010016082349</v>
      </c>
    </row>
    <row r="186" spans="2:12" ht="16" thickBot="1" x14ac:dyDescent="0.25">
      <c r="B186" s="150" t="s">
        <v>113</v>
      </c>
      <c r="C186" s="151">
        <v>8991.3009999999995</v>
      </c>
      <c r="D186" s="152">
        <v>392.33800000000002</v>
      </c>
      <c r="E186" s="153">
        <f t="shared" si="17"/>
        <v>4.1810858239537993E-2</v>
      </c>
      <c r="F186" s="154"/>
      <c r="G186" s="155" t="s">
        <v>114</v>
      </c>
      <c r="H186" s="151">
        <v>5502.7309999999998</v>
      </c>
      <c r="I186" s="152">
        <v>8656.7659999999996</v>
      </c>
      <c r="J186" s="156">
        <v>14543.61</v>
      </c>
      <c r="K186" s="157">
        <f t="shared" si="18"/>
        <v>0.62163926287902382</v>
      </c>
      <c r="L186" s="158">
        <f t="shared" si="19"/>
        <v>0.59522814486912112</v>
      </c>
    </row>
    <row r="187" spans="2:12" ht="15" x14ac:dyDescent="0.2">
      <c r="B187" s="160" t="s">
        <v>89</v>
      </c>
      <c r="C187" s="161">
        <v>36.524000000000001</v>
      </c>
      <c r="D187" s="162">
        <v>2.5230000000000001</v>
      </c>
      <c r="E187" s="163">
        <f t="shared" si="17"/>
        <v>6.4614439009398922E-2</v>
      </c>
      <c r="F187" s="164"/>
      <c r="G187" s="165" t="s">
        <v>89</v>
      </c>
      <c r="H187" s="161">
        <v>255.09200000000001</v>
      </c>
      <c r="I187" s="162">
        <v>36.524000000000001</v>
      </c>
      <c r="J187" s="166">
        <v>294.13900000000001</v>
      </c>
      <c r="K187" s="167">
        <f t="shared" si="18"/>
        <v>0.13275016233821424</v>
      </c>
      <c r="L187" s="168">
        <f t="shared" si="19"/>
        <v>0.12417258507032389</v>
      </c>
    </row>
    <row r="188" spans="2:12" ht="15" x14ac:dyDescent="0.2">
      <c r="B188" s="160" t="s">
        <v>19</v>
      </c>
      <c r="C188" s="161">
        <v>1764.355</v>
      </c>
      <c r="D188" s="162">
        <v>112.29600000000001</v>
      </c>
      <c r="E188" s="163">
        <f t="shared" si="17"/>
        <v>5.9838510197154401E-2</v>
      </c>
      <c r="F188" s="164"/>
      <c r="G188" s="169" t="s">
        <v>19</v>
      </c>
      <c r="H188" s="161">
        <v>1566.835</v>
      </c>
      <c r="I188" s="162">
        <v>1764.355</v>
      </c>
      <c r="J188" s="166">
        <v>3443.4859999999999</v>
      </c>
      <c r="K188" s="167">
        <f t="shared" si="18"/>
        <v>0.54498580798644158</v>
      </c>
      <c r="L188" s="168">
        <f t="shared" si="19"/>
        <v>0.5123746691579405</v>
      </c>
    </row>
    <row r="189" spans="2:12" ht="15" x14ac:dyDescent="0.2">
      <c r="B189" s="170" t="s">
        <v>90</v>
      </c>
      <c r="C189" s="161">
        <v>6797.1850000000004</v>
      </c>
      <c r="D189" s="162">
        <v>254.012</v>
      </c>
      <c r="E189" s="163">
        <f t="shared" si="17"/>
        <v>3.6023954514389542E-2</v>
      </c>
      <c r="F189" s="164"/>
      <c r="G189" s="170" t="s">
        <v>90</v>
      </c>
      <c r="H189" s="161">
        <v>3790.3679999999999</v>
      </c>
      <c r="I189" s="162">
        <v>6797.1850000000004</v>
      </c>
      <c r="J189" s="166">
        <v>10841.565000000001</v>
      </c>
      <c r="K189" s="167">
        <f t="shared" si="18"/>
        <v>0.650385530133334</v>
      </c>
      <c r="L189" s="168">
        <f t="shared" si="19"/>
        <v>0.62695607137899367</v>
      </c>
    </row>
    <row r="190" spans="2:12" ht="15" x14ac:dyDescent="0.2">
      <c r="B190" s="171" t="s">
        <v>139</v>
      </c>
      <c r="C190" s="172">
        <v>6123.3770000000004</v>
      </c>
      <c r="D190" s="173">
        <v>324.30599999999998</v>
      </c>
      <c r="E190" s="174">
        <f t="shared" si="17"/>
        <v>5.0298068313842349E-2</v>
      </c>
      <c r="F190" s="175"/>
      <c r="G190" s="176" t="s">
        <v>140</v>
      </c>
      <c r="H190" s="172">
        <v>4389.1270000000004</v>
      </c>
      <c r="I190" s="173">
        <v>5890.665</v>
      </c>
      <c r="J190" s="177">
        <v>10599.843999999999</v>
      </c>
      <c r="K190" s="178">
        <f t="shared" si="18"/>
        <v>0.58592532116510387</v>
      </c>
      <c r="L190" s="179">
        <f t="shared" si="19"/>
        <v>0.55573129189448456</v>
      </c>
    </row>
    <row r="191" spans="2:12" ht="15" x14ac:dyDescent="0.2">
      <c r="B191" s="180" t="s">
        <v>141</v>
      </c>
      <c r="C191" s="161">
        <v>1334.6479999999999</v>
      </c>
      <c r="D191" s="162">
        <v>96.861999999999995</v>
      </c>
      <c r="E191" s="163">
        <f t="shared" si="17"/>
        <v>6.7664214710340828E-2</v>
      </c>
      <c r="F191" s="164"/>
      <c r="G191" s="180" t="s">
        <v>141</v>
      </c>
      <c r="H191" s="161">
        <v>1343.461</v>
      </c>
      <c r="I191" s="162">
        <v>1334.6479999999999</v>
      </c>
      <c r="J191" s="166">
        <v>2774.971</v>
      </c>
      <c r="K191" s="167">
        <f t="shared" si="18"/>
        <v>0.51586485047951847</v>
      </c>
      <c r="L191" s="168">
        <f t="shared" si="19"/>
        <v>0.48095926047515447</v>
      </c>
    </row>
    <row r="192" spans="2:12" ht="15" x14ac:dyDescent="0.2">
      <c r="B192" s="182" t="s">
        <v>142</v>
      </c>
      <c r="C192" s="161">
        <v>4481.8919999999998</v>
      </c>
      <c r="D192" s="162">
        <v>202.40600000000001</v>
      </c>
      <c r="E192" s="163">
        <f t="shared" si="17"/>
        <v>4.3209462762616731E-2</v>
      </c>
      <c r="F192" s="164"/>
      <c r="G192" s="182" t="s">
        <v>142</v>
      </c>
      <c r="H192" s="161">
        <v>2866.625</v>
      </c>
      <c r="I192" s="162">
        <v>4481.8919999999998</v>
      </c>
      <c r="J192" s="166">
        <v>7550.9229999999998</v>
      </c>
      <c r="K192" s="167">
        <f t="shared" si="18"/>
        <v>0.62036098103503368</v>
      </c>
      <c r="L192" s="168">
        <f t="shared" si="19"/>
        <v>0.59355551632562009</v>
      </c>
    </row>
    <row r="193" spans="2:12" ht="15" x14ac:dyDescent="0.2">
      <c r="B193" s="183" t="s">
        <v>0</v>
      </c>
      <c r="C193" s="161">
        <v>1994.6389999999999</v>
      </c>
      <c r="D193" s="162">
        <v>149.60499999999999</v>
      </c>
      <c r="E193" s="163">
        <f t="shared" si="17"/>
        <v>6.9770511191823328E-2</v>
      </c>
      <c r="F193" s="175"/>
      <c r="G193" s="180" t="s">
        <v>34</v>
      </c>
      <c r="H193" s="161">
        <v>2123.9760000000001</v>
      </c>
      <c r="I193" s="162">
        <v>1910.326</v>
      </c>
      <c r="J193" s="166">
        <v>4183.5439999999999</v>
      </c>
      <c r="K193" s="167">
        <f t="shared" si="18"/>
        <v>0.49230222031846677</v>
      </c>
      <c r="L193" s="168">
        <f t="shared" si="19"/>
        <v>0.45662863830283607</v>
      </c>
    </row>
    <row r="194" spans="2:12" ht="15" x14ac:dyDescent="0.2">
      <c r="B194" s="183" t="s">
        <v>1</v>
      </c>
      <c r="C194" s="161">
        <v>2281.471</v>
      </c>
      <c r="D194" s="162">
        <v>83.244</v>
      </c>
      <c r="E194" s="163">
        <f t="shared" si="17"/>
        <v>3.5202550835935827E-2</v>
      </c>
      <c r="F194" s="175"/>
      <c r="G194" s="180" t="s">
        <v>35</v>
      </c>
      <c r="H194" s="161">
        <v>1381.0219999999999</v>
      </c>
      <c r="I194" s="162">
        <v>2194.364</v>
      </c>
      <c r="J194" s="166">
        <v>3657.0749999999998</v>
      </c>
      <c r="K194" s="167">
        <f t="shared" si="18"/>
        <v>0.62236979006446413</v>
      </c>
      <c r="L194" s="168">
        <f t="shared" si="19"/>
        <v>0.60003253966626335</v>
      </c>
    </row>
    <row r="195" spans="2:12" ht="15" x14ac:dyDescent="0.2">
      <c r="B195" s="183" t="s">
        <v>5</v>
      </c>
      <c r="C195" s="161">
        <v>1847.2670000000001</v>
      </c>
      <c r="D195" s="162">
        <v>91.456999999999994</v>
      </c>
      <c r="E195" s="163">
        <f t="shared" si="17"/>
        <v>4.7173811228416206E-2</v>
      </c>
      <c r="F195" s="175"/>
      <c r="G195" s="180" t="s">
        <v>36</v>
      </c>
      <c r="H195" s="161">
        <v>884.12900000000002</v>
      </c>
      <c r="I195" s="162">
        <v>1785.9749999999999</v>
      </c>
      <c r="J195" s="166">
        <v>2759.2249999999999</v>
      </c>
      <c r="K195" s="167">
        <f t="shared" si="18"/>
        <v>0.67957343094528355</v>
      </c>
      <c r="L195" s="168">
        <f t="shared" si="19"/>
        <v>0.64727414400782823</v>
      </c>
    </row>
    <row r="196" spans="2:12" ht="15" x14ac:dyDescent="0.2">
      <c r="B196" s="184" t="s">
        <v>137</v>
      </c>
      <c r="C196" s="172">
        <v>2831.4</v>
      </c>
      <c r="D196" s="173">
        <v>65.509</v>
      </c>
      <c r="E196" s="174">
        <f t="shared" si="17"/>
        <v>2.2613413124126437E-2</v>
      </c>
      <c r="F196" s="175"/>
      <c r="G196" s="171" t="s">
        <v>138</v>
      </c>
      <c r="H196" s="172">
        <v>1113.604</v>
      </c>
      <c r="I196" s="173">
        <v>2766.1010000000001</v>
      </c>
      <c r="J196" s="177">
        <v>3943.7660000000001</v>
      </c>
      <c r="K196" s="237">
        <f t="shared" si="18"/>
        <v>0.71762929139304921</v>
      </c>
      <c r="L196" s="179">
        <f t="shared" si="19"/>
        <v>0.70138568059058271</v>
      </c>
    </row>
    <row r="197" spans="2:12" ht="16" thickBot="1" x14ac:dyDescent="0.25">
      <c r="B197" s="260" t="s">
        <v>90</v>
      </c>
      <c r="C197" s="239">
        <f>C189-C192</f>
        <v>2315.2930000000006</v>
      </c>
      <c r="D197" s="261">
        <f>D189-D192</f>
        <v>51.605999999999995</v>
      </c>
      <c r="E197" s="240">
        <f t="shared" si="17"/>
        <v>2.1803211712878322E-2</v>
      </c>
      <c r="F197" s="262"/>
      <c r="G197" s="260" t="s">
        <v>90</v>
      </c>
      <c r="H197" s="239">
        <f>H189-H192</f>
        <v>923.74299999999994</v>
      </c>
      <c r="I197" s="261">
        <f t="shared" ref="I197:J197" si="24">I189-I192</f>
        <v>2315.2930000000006</v>
      </c>
      <c r="J197" s="266">
        <f t="shared" si="24"/>
        <v>3290.6420000000007</v>
      </c>
      <c r="K197" s="263">
        <f t="shared" si="18"/>
        <v>0.71928183011096325</v>
      </c>
      <c r="L197" s="241">
        <f t="shared" si="19"/>
        <v>0.70359917608782729</v>
      </c>
    </row>
    <row r="198" spans="2:12" ht="16" thickBot="1" x14ac:dyDescent="0.25">
      <c r="B198" s="192" t="s">
        <v>115</v>
      </c>
      <c r="C198" s="151">
        <v>11003</v>
      </c>
      <c r="D198" s="152">
        <v>621</v>
      </c>
      <c r="E198" s="153">
        <f t="shared" si="17"/>
        <v>5.3423950447350307E-2</v>
      </c>
      <c r="F198" s="154"/>
      <c r="G198" s="155" t="s">
        <v>116</v>
      </c>
      <c r="H198" s="151">
        <v>3614</v>
      </c>
      <c r="I198" s="152">
        <v>10724</v>
      </c>
      <c r="J198" s="156">
        <v>14941</v>
      </c>
      <c r="K198" s="157">
        <f t="shared" si="18"/>
        <v>0.75811525332976371</v>
      </c>
      <c r="L198" s="158">
        <f t="shared" si="19"/>
        <v>0.71775650893514487</v>
      </c>
    </row>
    <row r="199" spans="2:12" ht="15" x14ac:dyDescent="0.2">
      <c r="B199" s="193" t="s">
        <v>89</v>
      </c>
      <c r="C199" s="161">
        <v>52</v>
      </c>
      <c r="D199" s="162">
        <v>9</v>
      </c>
      <c r="E199" s="163">
        <f t="shared" si="17"/>
        <v>0.14754098360655737</v>
      </c>
      <c r="F199" s="164"/>
      <c r="G199" s="165" t="s">
        <v>89</v>
      </c>
      <c r="H199" s="161">
        <v>236</v>
      </c>
      <c r="I199" s="162">
        <v>52</v>
      </c>
      <c r="J199" s="166">
        <v>296</v>
      </c>
      <c r="K199" s="167">
        <f t="shared" si="18"/>
        <v>0.20270270270270271</v>
      </c>
      <c r="L199" s="168">
        <f t="shared" si="19"/>
        <v>0.17567567567567569</v>
      </c>
    </row>
    <row r="200" spans="2:12" ht="15" x14ac:dyDescent="0.2">
      <c r="B200" s="193" t="s">
        <v>19</v>
      </c>
      <c r="C200" s="161">
        <v>3081</v>
      </c>
      <c r="D200" s="162">
        <v>201</v>
      </c>
      <c r="E200" s="163">
        <f t="shared" si="17"/>
        <v>6.1243144424131625E-2</v>
      </c>
      <c r="F200" s="164"/>
      <c r="G200" s="169" t="s">
        <v>19</v>
      </c>
      <c r="H200" s="161">
        <v>1075</v>
      </c>
      <c r="I200" s="162">
        <v>3081</v>
      </c>
      <c r="J200" s="166">
        <v>4357</v>
      </c>
      <c r="K200" s="167">
        <f t="shared" si="18"/>
        <v>0.75327059903603399</v>
      </c>
      <c r="L200" s="168">
        <f t="shared" si="19"/>
        <v>0.70713793894881805</v>
      </c>
    </row>
    <row r="201" spans="2:12" ht="15" x14ac:dyDescent="0.2">
      <c r="B201" s="194" t="s">
        <v>90</v>
      </c>
      <c r="C201" s="161">
        <v>8547.02</v>
      </c>
      <c r="D201" s="162">
        <v>434.75</v>
      </c>
      <c r="E201" s="163">
        <f t="shared" si="17"/>
        <v>4.8403599735909512E-2</v>
      </c>
      <c r="F201" s="164"/>
      <c r="G201" s="170" t="s">
        <v>90</v>
      </c>
      <c r="H201" s="161">
        <v>2449.8020000000001</v>
      </c>
      <c r="I201" s="162">
        <v>8547.02</v>
      </c>
      <c r="J201" s="166">
        <v>11431.572</v>
      </c>
      <c r="K201" s="167">
        <f t="shared" si="18"/>
        <v>0.78569858983523877</v>
      </c>
      <c r="L201" s="168">
        <f t="shared" si="19"/>
        <v>0.74766794977978535</v>
      </c>
    </row>
    <row r="202" spans="2:12" ht="15" x14ac:dyDescent="0.2">
      <c r="B202" s="195" t="s">
        <v>139</v>
      </c>
      <c r="C202" s="172">
        <v>9867</v>
      </c>
      <c r="D202" s="173">
        <v>582</v>
      </c>
      <c r="E202" s="174">
        <f t="shared" si="17"/>
        <v>5.5699109962675852E-2</v>
      </c>
      <c r="F202" s="175"/>
      <c r="G202" s="176" t="s">
        <v>140</v>
      </c>
      <c r="H202" s="172">
        <v>3385</v>
      </c>
      <c r="I202" s="173">
        <v>9678</v>
      </c>
      <c r="J202" s="177">
        <v>13637</v>
      </c>
      <c r="K202" s="178">
        <f t="shared" si="18"/>
        <v>0.75177825034831702</v>
      </c>
      <c r="L202" s="179">
        <f t="shared" si="19"/>
        <v>0.70968688127887369</v>
      </c>
    </row>
    <row r="203" spans="2:12" ht="15" x14ac:dyDescent="0.2">
      <c r="B203" s="196" t="s">
        <v>141</v>
      </c>
      <c r="C203" s="161">
        <v>2918</v>
      </c>
      <c r="D203" s="162">
        <v>195</v>
      </c>
      <c r="E203" s="163">
        <f t="shared" si="17"/>
        <v>6.2640539672341788E-2</v>
      </c>
      <c r="F203" s="164"/>
      <c r="G203" s="180" t="s">
        <v>141</v>
      </c>
      <c r="H203" s="161">
        <v>1041</v>
      </c>
      <c r="I203" s="162">
        <v>2918</v>
      </c>
      <c r="J203" s="166">
        <v>4154</v>
      </c>
      <c r="K203" s="167">
        <f t="shared" si="18"/>
        <v>0.74939817043813195</v>
      </c>
      <c r="L203" s="168">
        <f t="shared" si="19"/>
        <v>0.70245546461242181</v>
      </c>
    </row>
    <row r="204" spans="2:12" ht="15" x14ac:dyDescent="0.2">
      <c r="B204" s="197" t="s">
        <v>142</v>
      </c>
      <c r="C204" s="161">
        <v>7655.8879999999999</v>
      </c>
      <c r="D204" s="162">
        <v>413.03100000000001</v>
      </c>
      <c r="E204" s="163">
        <f t="shared" si="17"/>
        <v>5.118789766014506E-2</v>
      </c>
      <c r="F204" s="164"/>
      <c r="G204" s="182" t="s">
        <v>142</v>
      </c>
      <c r="H204" s="161">
        <v>2257.8989999999999</v>
      </c>
      <c r="I204" s="162">
        <v>7655.8879999999999</v>
      </c>
      <c r="J204" s="166">
        <v>10326.817999999999</v>
      </c>
      <c r="K204" s="167">
        <f t="shared" si="18"/>
        <v>0.78135578645813264</v>
      </c>
      <c r="L204" s="168">
        <f t="shared" si="19"/>
        <v>0.74135982642475162</v>
      </c>
    </row>
    <row r="205" spans="2:12" ht="15" x14ac:dyDescent="0.2">
      <c r="B205" s="198" t="s">
        <v>0</v>
      </c>
      <c r="C205" s="161">
        <v>5248</v>
      </c>
      <c r="D205" s="162">
        <v>395</v>
      </c>
      <c r="E205" s="163">
        <f t="shared" si="17"/>
        <v>6.999822789296474E-2</v>
      </c>
      <c r="F205" s="175"/>
      <c r="G205" s="180" t="s">
        <v>34</v>
      </c>
      <c r="H205" s="161">
        <v>2130</v>
      </c>
      <c r="I205" s="162">
        <v>5142</v>
      </c>
      <c r="J205" s="166">
        <v>7663</v>
      </c>
      <c r="K205" s="167">
        <f t="shared" si="18"/>
        <v>0.72204097611901341</v>
      </c>
      <c r="L205" s="168">
        <f t="shared" si="19"/>
        <v>0.67101657314367746</v>
      </c>
    </row>
    <row r="206" spans="2:12" ht="15" x14ac:dyDescent="0.2">
      <c r="B206" s="198" t="s">
        <v>1</v>
      </c>
      <c r="C206" s="161">
        <v>3113</v>
      </c>
      <c r="D206" s="162">
        <v>119</v>
      </c>
      <c r="E206" s="163">
        <f t="shared" si="17"/>
        <v>3.6819306930693067E-2</v>
      </c>
      <c r="F206" s="175"/>
      <c r="G206" s="180" t="s">
        <v>35</v>
      </c>
      <c r="H206" s="161">
        <v>861</v>
      </c>
      <c r="I206" s="162">
        <v>3056</v>
      </c>
      <c r="J206" s="166">
        <v>4033</v>
      </c>
      <c r="K206" s="167">
        <f t="shared" si="18"/>
        <v>0.786511281924126</v>
      </c>
      <c r="L206" s="168">
        <f t="shared" si="19"/>
        <v>0.75774857426233577</v>
      </c>
    </row>
    <row r="207" spans="2:12" ht="15" x14ac:dyDescent="0.2">
      <c r="B207" s="198" t="s">
        <v>5</v>
      </c>
      <c r="C207" s="161">
        <v>1506</v>
      </c>
      <c r="D207" s="162">
        <v>68</v>
      </c>
      <c r="E207" s="163">
        <f t="shared" si="17"/>
        <v>4.3202033036848796E-2</v>
      </c>
      <c r="F207" s="175"/>
      <c r="G207" s="180" t="s">
        <v>36</v>
      </c>
      <c r="H207" s="161">
        <v>394</v>
      </c>
      <c r="I207" s="162">
        <v>1480</v>
      </c>
      <c r="J207" s="166">
        <v>1941</v>
      </c>
      <c r="K207" s="167">
        <f t="shared" si="18"/>
        <v>0.79701184956208138</v>
      </c>
      <c r="L207" s="168">
        <f t="shared" si="19"/>
        <v>0.76249356002060797</v>
      </c>
    </row>
    <row r="208" spans="2:12" ht="15" x14ac:dyDescent="0.2">
      <c r="B208" s="184" t="s">
        <v>137</v>
      </c>
      <c r="C208" s="172">
        <v>1084</v>
      </c>
      <c r="D208" s="173">
        <v>29</v>
      </c>
      <c r="E208" s="174">
        <f t="shared" si="17"/>
        <v>2.605570530098832E-2</v>
      </c>
      <c r="F208" s="175"/>
      <c r="G208" s="171" t="s">
        <v>138</v>
      </c>
      <c r="H208" s="172">
        <v>229</v>
      </c>
      <c r="I208" s="173">
        <v>1046</v>
      </c>
      <c r="J208" s="177">
        <v>1304</v>
      </c>
      <c r="K208" s="237">
        <f t="shared" si="18"/>
        <v>0.82438650306748462</v>
      </c>
      <c r="L208" s="179">
        <f t="shared" si="19"/>
        <v>0.80214723926380371</v>
      </c>
    </row>
    <row r="209" spans="2:12" ht="16" thickBot="1" x14ac:dyDescent="0.25">
      <c r="B209" s="260" t="s">
        <v>90</v>
      </c>
      <c r="C209" s="239">
        <f>C201-C204</f>
        <v>891.13200000000052</v>
      </c>
      <c r="D209" s="261">
        <f>D201-D204</f>
        <v>21.718999999999994</v>
      </c>
      <c r="E209" s="240">
        <f t="shared" ref="E209" si="25">D209/(C209+D209)</f>
        <v>2.3792491874358446E-2</v>
      </c>
      <c r="F209" s="262"/>
      <c r="G209" s="260" t="s">
        <v>90</v>
      </c>
      <c r="H209" s="239">
        <f>H201-H204</f>
        <v>191.90300000000025</v>
      </c>
      <c r="I209" s="261">
        <f t="shared" ref="I209:J209" si="26">I201-I204</f>
        <v>891.13200000000052</v>
      </c>
      <c r="J209" s="266">
        <f t="shared" si="26"/>
        <v>1104.7540000000008</v>
      </c>
      <c r="K209" s="263">
        <f t="shared" si="18"/>
        <v>0.82629345537558574</v>
      </c>
      <c r="L209" s="241">
        <f t="shared" si="19"/>
        <v>0.80663387505272655</v>
      </c>
    </row>
    <row r="210" spans="2:12" ht="54.75" customHeight="1" x14ac:dyDescent="0.15">
      <c r="B210" s="340" t="s">
        <v>151</v>
      </c>
      <c r="C210" s="341"/>
      <c r="D210" s="341"/>
      <c r="E210" s="341"/>
      <c r="F210" s="341"/>
      <c r="G210" s="341"/>
      <c r="H210" s="341"/>
      <c r="I210" s="341"/>
      <c r="J210" s="341"/>
      <c r="K210" s="341"/>
      <c r="L210" s="341"/>
    </row>
    <row r="211" spans="2:12" ht="15" x14ac:dyDescent="0.15">
      <c r="B211" s="51" t="s">
        <v>149</v>
      </c>
      <c r="C211" s="43"/>
      <c r="D211" s="43"/>
      <c r="E211" s="43"/>
      <c r="F211" s="52"/>
      <c r="G211" s="52"/>
      <c r="H211" s="43"/>
      <c r="I211" s="43"/>
      <c r="J211" s="43"/>
      <c r="K211" s="43"/>
      <c r="L211" s="43"/>
    </row>
    <row r="212" spans="2:12" ht="15" x14ac:dyDescent="0.15">
      <c r="B212" s="51" t="s">
        <v>24</v>
      </c>
      <c r="C212" s="43"/>
      <c r="D212" s="43"/>
      <c r="E212" s="43"/>
      <c r="F212" s="52"/>
      <c r="G212" s="52"/>
      <c r="H212" s="43"/>
      <c r="I212" s="43"/>
      <c r="J212" s="43"/>
      <c r="K212" s="43"/>
      <c r="L212" s="43"/>
    </row>
    <row r="213" spans="2:12" ht="15" x14ac:dyDescent="0.15">
      <c r="B213" s="53" t="s">
        <v>25</v>
      </c>
      <c r="C213" s="43"/>
      <c r="D213" s="43"/>
      <c r="E213" s="43"/>
      <c r="F213" s="52"/>
      <c r="G213" s="52"/>
      <c r="H213" s="43"/>
      <c r="I213" s="43"/>
      <c r="J213" s="43"/>
      <c r="K213" s="43"/>
      <c r="L213" s="43"/>
    </row>
    <row r="214" spans="2:12" ht="15" x14ac:dyDescent="0.15">
      <c r="B214" s="53" t="s">
        <v>26</v>
      </c>
      <c r="C214" s="37"/>
      <c r="D214" s="37"/>
      <c r="E214" s="37"/>
      <c r="F214" s="54"/>
      <c r="G214" s="54"/>
      <c r="H214" s="37"/>
      <c r="I214" s="37"/>
      <c r="J214" s="37"/>
      <c r="K214" s="55"/>
      <c r="L214" s="37"/>
    </row>
    <row r="215" spans="2:12" x14ac:dyDescent="0.15">
      <c r="B215" s="199"/>
      <c r="C215" s="37"/>
      <c r="D215" s="37"/>
      <c r="E215" s="37"/>
      <c r="F215" s="54"/>
      <c r="G215" s="54"/>
      <c r="H215" s="37"/>
      <c r="I215" s="37"/>
      <c r="J215" s="37"/>
      <c r="K215" s="37"/>
      <c r="L215" s="37"/>
    </row>
    <row r="216" spans="2:12" x14ac:dyDescent="0.15">
      <c r="B216" s="37"/>
      <c r="C216" s="37"/>
      <c r="D216" s="37"/>
      <c r="E216" s="37"/>
      <c r="F216" s="54"/>
      <c r="G216" s="54"/>
      <c r="H216" s="37"/>
      <c r="I216" s="37"/>
      <c r="J216" s="37"/>
      <c r="K216" s="37"/>
      <c r="L216" s="37"/>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9" tint="-0.249977111117893"/>
  </sheetPr>
  <dimension ref="B1:N216"/>
  <sheetViews>
    <sheetView zoomScaleNormal="100" workbookViewId="0">
      <selection activeCell="B3" sqref="B3:L3"/>
    </sheetView>
  </sheetViews>
  <sheetFormatPr baseColWidth="10" defaultColWidth="9.1640625" defaultRowHeight="13" x14ac:dyDescent="0.15"/>
  <cols>
    <col min="1" max="1" width="9.1640625" style="37"/>
    <col min="2" max="2" width="27.1640625" style="37" customWidth="1"/>
    <col min="3" max="3" width="10.83203125" style="37" bestFit="1" customWidth="1"/>
    <col min="4" max="5" width="12.33203125" style="37" bestFit="1" customWidth="1"/>
    <col min="6" max="6" width="0.33203125" style="37" customWidth="1"/>
    <col min="7" max="7" width="27.6640625" style="37" bestFit="1" customWidth="1"/>
    <col min="8" max="8" width="13.33203125" style="37" bestFit="1" customWidth="1"/>
    <col min="9" max="9" width="11.6640625" style="37" customWidth="1"/>
    <col min="10" max="10" width="12.6640625" style="37" bestFit="1" customWidth="1"/>
    <col min="11" max="11" width="13" style="37" customWidth="1"/>
    <col min="12" max="12" width="12.33203125" style="37" bestFit="1" customWidth="1"/>
    <col min="13" max="16384" width="9.1640625" style="37"/>
  </cols>
  <sheetData>
    <row r="1" spans="2:12" ht="8.25" customHeight="1" thickBot="1" x14ac:dyDescent="0.2">
      <c r="F1" s="54"/>
      <c r="G1" s="54"/>
      <c r="H1" s="43"/>
    </row>
    <row r="2" spans="2:12" ht="23.25" customHeight="1" x14ac:dyDescent="0.25">
      <c r="B2" s="334" t="s">
        <v>168</v>
      </c>
      <c r="C2" s="335"/>
      <c r="D2" s="335"/>
      <c r="E2" s="335"/>
      <c r="F2" s="335"/>
      <c r="G2" s="335"/>
      <c r="H2" s="335"/>
      <c r="I2" s="335"/>
      <c r="J2" s="335"/>
      <c r="K2" s="335"/>
      <c r="L2" s="336"/>
    </row>
    <row r="3" spans="2:12" ht="23.25" customHeight="1" x14ac:dyDescent="0.25">
      <c r="B3" s="337" t="s">
        <v>66</v>
      </c>
      <c r="C3" s="338"/>
      <c r="D3" s="338"/>
      <c r="E3" s="338"/>
      <c r="F3" s="338"/>
      <c r="G3" s="338"/>
      <c r="H3" s="338"/>
      <c r="I3" s="338"/>
      <c r="J3" s="338"/>
      <c r="K3" s="338"/>
      <c r="L3" s="339"/>
    </row>
    <row r="4" spans="2:12" ht="23.25" customHeight="1" thickBot="1" x14ac:dyDescent="0.3">
      <c r="B4" s="337" t="s">
        <v>147</v>
      </c>
      <c r="C4" s="338"/>
      <c r="D4" s="338"/>
      <c r="E4" s="338"/>
      <c r="F4" s="338"/>
      <c r="G4" s="338"/>
      <c r="H4" s="338"/>
      <c r="I4" s="338"/>
      <c r="J4" s="338"/>
      <c r="K4" s="338"/>
      <c r="L4" s="339"/>
    </row>
    <row r="5" spans="2:12" ht="45" thickBot="1" x14ac:dyDescent="0.2">
      <c r="B5" s="143"/>
      <c r="C5" s="144" t="s">
        <v>3</v>
      </c>
      <c r="D5" s="145" t="s">
        <v>4</v>
      </c>
      <c r="E5" s="146" t="s">
        <v>18</v>
      </c>
      <c r="F5" s="147"/>
      <c r="G5" s="148"/>
      <c r="H5" s="49" t="s">
        <v>31</v>
      </c>
      <c r="I5" s="49" t="s">
        <v>3</v>
      </c>
      <c r="J5" s="149" t="s">
        <v>32</v>
      </c>
      <c r="K5" s="48" t="s">
        <v>29</v>
      </c>
      <c r="L5" s="149" t="s">
        <v>30</v>
      </c>
    </row>
    <row r="6" spans="2:12" ht="15.75" customHeight="1" thickBot="1" x14ac:dyDescent="0.25">
      <c r="B6" s="246" t="s">
        <v>2</v>
      </c>
      <c r="C6" s="247">
        <v>135485.45581649864</v>
      </c>
      <c r="D6" s="248">
        <v>6222.9826980666921</v>
      </c>
      <c r="E6" s="249">
        <f t="shared" ref="E6:E74" si="0">D6/(C6+D6)</f>
        <v>4.3913988209157151E-2</v>
      </c>
      <c r="F6" s="250"/>
      <c r="G6" s="236" t="s">
        <v>22</v>
      </c>
      <c r="H6" s="247">
        <v>35788</v>
      </c>
      <c r="I6" s="248">
        <v>128841</v>
      </c>
      <c r="J6" s="251">
        <v>170217</v>
      </c>
      <c r="K6" s="264">
        <f>(J6-H6)/J6</f>
        <v>0.78975072995059248</v>
      </c>
      <c r="L6" s="252">
        <f>I6/J6</f>
        <v>0.75692204656409168</v>
      </c>
    </row>
    <row r="7" spans="2:12" ht="15" x14ac:dyDescent="0.2">
      <c r="B7" s="253" t="s">
        <v>89</v>
      </c>
      <c r="C7" s="254">
        <v>2522.304713399998</v>
      </c>
      <c r="D7" s="255">
        <v>478.5297764333335</v>
      </c>
      <c r="E7" s="256">
        <f t="shared" si="0"/>
        <v>0.15946556801268683</v>
      </c>
      <c r="F7" s="257"/>
      <c r="G7" s="165" t="s">
        <v>89</v>
      </c>
      <c r="H7" s="254">
        <v>5056.9990230000085</v>
      </c>
      <c r="I7" s="255">
        <v>2522.304713399998</v>
      </c>
      <c r="J7" s="258">
        <v>8057.8335128333401</v>
      </c>
      <c r="K7" s="265">
        <f t="shared" ref="K7:K75" si="1">(J7-H7)/J7</f>
        <v>0.37241207392210834</v>
      </c>
      <c r="L7" s="259">
        <f t="shared" ref="L7:L75" si="2">I7/J7</f>
        <v>0.31302517101933658</v>
      </c>
    </row>
    <row r="8" spans="2:12" ht="15" x14ac:dyDescent="0.2">
      <c r="B8" s="160" t="s">
        <v>19</v>
      </c>
      <c r="C8" s="161">
        <v>32183</v>
      </c>
      <c r="D8" s="162">
        <v>2439</v>
      </c>
      <c r="E8" s="163">
        <f t="shared" si="0"/>
        <v>7.0446536884062161E-2</v>
      </c>
      <c r="F8" s="164"/>
      <c r="G8" s="169" t="s">
        <v>19</v>
      </c>
      <c r="H8" s="161">
        <v>10257</v>
      </c>
      <c r="I8" s="162">
        <v>32183</v>
      </c>
      <c r="J8" s="166">
        <v>44879</v>
      </c>
      <c r="K8" s="245">
        <f t="shared" si="1"/>
        <v>0.77145212682992048</v>
      </c>
      <c r="L8" s="168">
        <f t="shared" si="2"/>
        <v>0.71710599612290826</v>
      </c>
    </row>
    <row r="9" spans="2:12" ht="15" x14ac:dyDescent="0.2">
      <c r="B9" s="170" t="s">
        <v>90</v>
      </c>
      <c r="C9" s="161">
        <v>97972.418999999994</v>
      </c>
      <c r="D9" s="162">
        <v>3444.8359999999998</v>
      </c>
      <c r="E9" s="163">
        <f t="shared" si="0"/>
        <v>3.3966961539237089E-2</v>
      </c>
      <c r="F9" s="164"/>
      <c r="G9" s="170" t="s">
        <v>90</v>
      </c>
      <c r="H9" s="161">
        <v>18833.776000000002</v>
      </c>
      <c r="I9" s="162">
        <v>97972.418999999994</v>
      </c>
      <c r="J9" s="166">
        <v>120251.031</v>
      </c>
      <c r="K9" s="245">
        <f t="shared" si="1"/>
        <v>0.8433795049956786</v>
      </c>
      <c r="L9" s="168">
        <f t="shared" si="2"/>
        <v>0.81473246578650949</v>
      </c>
    </row>
    <row r="10" spans="2:12" ht="15" x14ac:dyDescent="0.2">
      <c r="B10" s="171" t="s">
        <v>139</v>
      </c>
      <c r="C10" s="172">
        <v>95400</v>
      </c>
      <c r="D10" s="173">
        <v>5042</v>
      </c>
      <c r="E10" s="174">
        <f t="shared" si="0"/>
        <v>5.0198124290635394E-2</v>
      </c>
      <c r="F10" s="175"/>
      <c r="G10" s="176" t="s">
        <v>140</v>
      </c>
      <c r="H10" s="172">
        <f>H13+H14+H15</f>
        <v>30390</v>
      </c>
      <c r="I10" s="173">
        <f>I13+I14+I15</f>
        <v>92379</v>
      </c>
      <c r="J10" s="177">
        <f>J13+J14+J15</f>
        <v>127691</v>
      </c>
      <c r="K10" s="237">
        <f t="shared" si="1"/>
        <v>0.76200358678372004</v>
      </c>
      <c r="L10" s="179">
        <f t="shared" si="2"/>
        <v>0.72345740890117549</v>
      </c>
    </row>
    <row r="11" spans="2:12" ht="15" x14ac:dyDescent="0.2">
      <c r="B11" s="180" t="s">
        <v>141</v>
      </c>
      <c r="C11" s="161">
        <v>25745</v>
      </c>
      <c r="D11" s="162">
        <v>2288</v>
      </c>
      <c r="E11" s="163">
        <f t="shared" si="0"/>
        <v>8.1618092961866368E-2</v>
      </c>
      <c r="F11" s="164"/>
      <c r="G11" s="180" t="s">
        <v>141</v>
      </c>
      <c r="H11" s="161">
        <v>9393</v>
      </c>
      <c r="I11" s="162">
        <v>25745</v>
      </c>
      <c r="J11" s="166">
        <v>37426</v>
      </c>
      <c r="K11" s="245">
        <f t="shared" si="1"/>
        <v>0.74902474215785819</v>
      </c>
      <c r="L11" s="168">
        <f t="shared" si="2"/>
        <v>0.68789077112168007</v>
      </c>
    </row>
    <row r="12" spans="2:12" ht="15" x14ac:dyDescent="0.2">
      <c r="B12" s="182" t="s">
        <v>90</v>
      </c>
      <c r="C12" s="161">
        <v>67183.188999999998</v>
      </c>
      <c r="D12" s="162">
        <v>2911.43</v>
      </c>
      <c r="E12" s="163">
        <f t="shared" si="0"/>
        <v>4.1535713319163635E-2</v>
      </c>
      <c r="F12" s="164"/>
      <c r="G12" s="182" t="s">
        <v>90</v>
      </c>
      <c r="H12" s="161">
        <v>15277.142</v>
      </c>
      <c r="I12" s="162">
        <v>67183.188999999998</v>
      </c>
      <c r="J12" s="166">
        <v>85371.760999999999</v>
      </c>
      <c r="K12" s="245">
        <f t="shared" si="1"/>
        <v>0.82105157699628573</v>
      </c>
      <c r="L12" s="168">
        <f t="shared" si="2"/>
        <v>0.7869486140739208</v>
      </c>
    </row>
    <row r="13" spans="2:12" ht="15" x14ac:dyDescent="0.2">
      <c r="B13" s="183" t="s">
        <v>0</v>
      </c>
      <c r="C13" s="161">
        <v>14466</v>
      </c>
      <c r="D13" s="162">
        <v>1528</v>
      </c>
      <c r="E13" s="163">
        <f t="shared" si="0"/>
        <v>9.5535825934725524E-2</v>
      </c>
      <c r="F13" s="175"/>
      <c r="G13" s="180" t="s">
        <v>34</v>
      </c>
      <c r="H13" s="161">
        <v>8978</v>
      </c>
      <c r="I13" s="162">
        <v>13775</v>
      </c>
      <c r="J13" s="166">
        <v>24245</v>
      </c>
      <c r="K13" s="245">
        <f t="shared" si="1"/>
        <v>0.62969684471024956</v>
      </c>
      <c r="L13" s="168">
        <f t="shared" si="2"/>
        <v>0.56815838317178802</v>
      </c>
    </row>
    <row r="14" spans="2:12" ht="15" x14ac:dyDescent="0.2">
      <c r="B14" s="183" t="s">
        <v>1</v>
      </c>
      <c r="C14" s="161">
        <v>42294</v>
      </c>
      <c r="D14" s="162">
        <v>2110</v>
      </c>
      <c r="E14" s="163">
        <f t="shared" si="0"/>
        <v>4.7518241599855869E-2</v>
      </c>
      <c r="F14" s="175"/>
      <c r="G14" s="180" t="s">
        <v>35</v>
      </c>
      <c r="H14" s="161">
        <v>11885</v>
      </c>
      <c r="I14" s="162">
        <v>40869</v>
      </c>
      <c r="J14" s="166">
        <v>54810</v>
      </c>
      <c r="K14" s="245">
        <f t="shared" si="1"/>
        <v>0.78316000729793833</v>
      </c>
      <c r="L14" s="168">
        <f t="shared" si="2"/>
        <v>0.74564860426929391</v>
      </c>
    </row>
    <row r="15" spans="2:12" ht="15" x14ac:dyDescent="0.2">
      <c r="B15" s="183" t="s">
        <v>5</v>
      </c>
      <c r="C15" s="161">
        <v>38640</v>
      </c>
      <c r="D15" s="162">
        <v>1404</v>
      </c>
      <c r="E15" s="163">
        <f t="shared" si="0"/>
        <v>3.5061432424333232E-2</v>
      </c>
      <c r="F15" s="175"/>
      <c r="G15" s="180" t="s">
        <v>36</v>
      </c>
      <c r="H15" s="161">
        <v>9527</v>
      </c>
      <c r="I15" s="162">
        <v>37735</v>
      </c>
      <c r="J15" s="166">
        <v>48636</v>
      </c>
      <c r="K15" s="245">
        <f t="shared" si="1"/>
        <v>0.80411629245826133</v>
      </c>
      <c r="L15" s="168">
        <f t="shared" si="2"/>
        <v>0.7758656139485155</v>
      </c>
    </row>
    <row r="16" spans="2:12" ht="15" x14ac:dyDescent="0.2">
      <c r="B16" s="184" t="s">
        <v>137</v>
      </c>
      <c r="C16" s="172">
        <v>37563</v>
      </c>
      <c r="D16" s="173">
        <v>702</v>
      </c>
      <c r="E16" s="174">
        <f t="shared" si="0"/>
        <v>1.8345746765974127E-2</v>
      </c>
      <c r="F16" s="175"/>
      <c r="G16" s="171" t="s">
        <v>138</v>
      </c>
      <c r="H16" s="172">
        <v>5398</v>
      </c>
      <c r="I16" s="173">
        <v>36462</v>
      </c>
      <c r="J16" s="177">
        <v>42526</v>
      </c>
      <c r="K16" s="237">
        <f t="shared" si="1"/>
        <v>0.87306588910313687</v>
      </c>
      <c r="L16" s="179">
        <f t="shared" si="2"/>
        <v>0.85740488171941875</v>
      </c>
    </row>
    <row r="17" spans="2:12" ht="16" thickBot="1" x14ac:dyDescent="0.25">
      <c r="B17" s="260" t="s">
        <v>90</v>
      </c>
      <c r="C17" s="239">
        <f>C9-C12</f>
        <v>30789.229999999996</v>
      </c>
      <c r="D17" s="261">
        <f>D9-D12</f>
        <v>533.40599999999995</v>
      </c>
      <c r="E17" s="240">
        <f t="shared" si="0"/>
        <v>1.7029409657603529E-2</v>
      </c>
      <c r="F17" s="262"/>
      <c r="G17" s="260" t="s">
        <v>90</v>
      </c>
      <c r="H17" s="239">
        <f>H9-H12</f>
        <v>3556.6340000000018</v>
      </c>
      <c r="I17" s="261">
        <f t="shared" ref="I17:J17" si="3">I9-I12</f>
        <v>30789.229999999996</v>
      </c>
      <c r="J17" s="266">
        <f t="shared" si="3"/>
        <v>34879.270000000004</v>
      </c>
      <c r="K17" s="263">
        <f t="shared" si="1"/>
        <v>0.89803014799334957</v>
      </c>
      <c r="L17" s="241">
        <f t="shared" si="2"/>
        <v>0.8827372247182923</v>
      </c>
    </row>
    <row r="18" spans="2:12" ht="16" thickBot="1" x14ac:dyDescent="0.25">
      <c r="B18" s="242" t="s">
        <v>43</v>
      </c>
      <c r="C18" s="185">
        <v>118061.3043211328</v>
      </c>
      <c r="D18" s="186">
        <v>5380.6257661333511</v>
      </c>
      <c r="E18" s="187">
        <f t="shared" si="0"/>
        <v>4.3588315269613549E-2</v>
      </c>
      <c r="F18" s="243"/>
      <c r="G18" s="244" t="s">
        <v>44</v>
      </c>
      <c r="H18" s="185">
        <v>29924</v>
      </c>
      <c r="I18" s="186">
        <v>111917</v>
      </c>
      <c r="J18" s="188">
        <v>146624</v>
      </c>
      <c r="K18" s="189">
        <f t="shared" si="1"/>
        <v>0.7959133566128328</v>
      </c>
      <c r="L18" s="190">
        <f t="shared" si="2"/>
        <v>0.76329250327367959</v>
      </c>
    </row>
    <row r="19" spans="2:12" ht="15" x14ac:dyDescent="0.2">
      <c r="B19" s="160" t="s">
        <v>89</v>
      </c>
      <c r="C19" s="161">
        <v>2374.6206491666676</v>
      </c>
      <c r="D19" s="162">
        <v>452.81309556666668</v>
      </c>
      <c r="E19" s="163">
        <f t="shared" si="0"/>
        <v>0.16014985193202932</v>
      </c>
      <c r="F19" s="164"/>
      <c r="G19" s="165" t="s">
        <v>89</v>
      </c>
      <c r="H19" s="161">
        <v>4516.4575136666681</v>
      </c>
      <c r="I19" s="162">
        <v>2374.6206491666676</v>
      </c>
      <c r="J19" s="166">
        <v>7343.8912584000027</v>
      </c>
      <c r="K19" s="167">
        <f t="shared" si="1"/>
        <v>0.38500484896195769</v>
      </c>
      <c r="L19" s="168">
        <f t="shared" si="2"/>
        <v>0.32334637940758681</v>
      </c>
    </row>
    <row r="20" spans="2:12" ht="15" x14ac:dyDescent="0.2">
      <c r="B20" s="160" t="s">
        <v>19</v>
      </c>
      <c r="C20" s="161">
        <v>27795</v>
      </c>
      <c r="D20" s="162">
        <v>2173</v>
      </c>
      <c r="E20" s="163">
        <f t="shared" si="0"/>
        <v>7.2510678056593697E-2</v>
      </c>
      <c r="F20" s="164"/>
      <c r="G20" s="169" t="s">
        <v>19</v>
      </c>
      <c r="H20" s="161">
        <v>8269</v>
      </c>
      <c r="I20" s="162">
        <v>27795</v>
      </c>
      <c r="J20" s="166">
        <v>38237</v>
      </c>
      <c r="K20" s="167">
        <f t="shared" si="1"/>
        <v>0.78374349452101366</v>
      </c>
      <c r="L20" s="168">
        <f t="shared" si="2"/>
        <v>0.72691372231085072</v>
      </c>
    </row>
    <row r="21" spans="2:12" ht="15" x14ac:dyDescent="0.2">
      <c r="B21" s="170" t="s">
        <v>90</v>
      </c>
      <c r="C21" s="161">
        <v>84553.782999999996</v>
      </c>
      <c r="D21" s="162">
        <v>2869.8040000000001</v>
      </c>
      <c r="E21" s="163">
        <f t="shared" si="0"/>
        <v>3.2826427037362355E-2</v>
      </c>
      <c r="F21" s="164"/>
      <c r="G21" s="170" t="s">
        <v>90</v>
      </c>
      <c r="H21" s="161">
        <v>15192.615</v>
      </c>
      <c r="I21" s="162">
        <v>84553.782999999996</v>
      </c>
      <c r="J21" s="166">
        <v>102616.202</v>
      </c>
      <c r="K21" s="167">
        <f t="shared" si="1"/>
        <v>0.85194721005168361</v>
      </c>
      <c r="L21" s="168">
        <f t="shared" si="2"/>
        <v>0.82398082712123755</v>
      </c>
    </row>
    <row r="22" spans="2:12" ht="15" x14ac:dyDescent="0.2">
      <c r="B22" s="171" t="s">
        <v>139</v>
      </c>
      <c r="C22" s="172">
        <v>82880</v>
      </c>
      <c r="D22" s="173">
        <v>4352</v>
      </c>
      <c r="E22" s="174">
        <f t="shared" si="0"/>
        <v>4.9889948642699924E-2</v>
      </c>
      <c r="F22" s="175"/>
      <c r="G22" s="176" t="s">
        <v>140</v>
      </c>
      <c r="H22" s="172">
        <f>H25+H26+H27</f>
        <v>25570</v>
      </c>
      <c r="I22" s="173">
        <f>I25+I26+I27</f>
        <v>80084</v>
      </c>
      <c r="J22" s="177">
        <f>J25+J26+J27</f>
        <v>109895</v>
      </c>
      <c r="K22" s="178">
        <f t="shared" si="1"/>
        <v>0.76732335411074204</v>
      </c>
      <c r="L22" s="179">
        <f t="shared" si="2"/>
        <v>0.72873197142727153</v>
      </c>
    </row>
    <row r="23" spans="2:12" ht="15" x14ac:dyDescent="0.2">
      <c r="B23" s="180" t="s">
        <v>141</v>
      </c>
      <c r="C23" s="161">
        <v>22116</v>
      </c>
      <c r="D23" s="162">
        <v>2042</v>
      </c>
      <c r="E23" s="163">
        <f t="shared" si="0"/>
        <v>8.4526864806689292E-2</v>
      </c>
      <c r="F23" s="164"/>
      <c r="G23" s="180" t="s">
        <v>141</v>
      </c>
      <c r="H23" s="161">
        <v>7677</v>
      </c>
      <c r="I23" s="162">
        <v>22116</v>
      </c>
      <c r="J23" s="166">
        <v>31835</v>
      </c>
      <c r="K23" s="167">
        <f t="shared" si="1"/>
        <v>0.75885032197267155</v>
      </c>
      <c r="L23" s="168">
        <f t="shared" si="2"/>
        <v>0.69470708339877496</v>
      </c>
    </row>
    <row r="24" spans="2:12" ht="15" x14ac:dyDescent="0.2">
      <c r="B24" s="182" t="s">
        <v>142</v>
      </c>
      <c r="C24" s="161">
        <v>57783.56</v>
      </c>
      <c r="D24" s="162">
        <v>2444.1419999999998</v>
      </c>
      <c r="E24" s="163">
        <f t="shared" si="0"/>
        <v>4.0581691129440732E-2</v>
      </c>
      <c r="F24" s="164"/>
      <c r="G24" s="182" t="s">
        <v>142</v>
      </c>
      <c r="H24" s="161">
        <v>12436.155000000001</v>
      </c>
      <c r="I24" s="162">
        <v>57783.56</v>
      </c>
      <c r="J24" s="166">
        <v>72663.857000000004</v>
      </c>
      <c r="K24" s="167">
        <f t="shared" si="1"/>
        <v>0.82885363489581898</v>
      </c>
      <c r="L24" s="168">
        <f t="shared" si="2"/>
        <v>0.79521735269296256</v>
      </c>
    </row>
    <row r="25" spans="2:12" ht="15" x14ac:dyDescent="0.2">
      <c r="B25" s="183" t="s">
        <v>0</v>
      </c>
      <c r="C25" s="161">
        <v>9454</v>
      </c>
      <c r="D25" s="162">
        <v>1119</v>
      </c>
      <c r="E25" s="163">
        <f t="shared" si="0"/>
        <v>0.10583561902960371</v>
      </c>
      <c r="F25" s="175"/>
      <c r="G25" s="180" t="s">
        <v>34</v>
      </c>
      <c r="H25" s="161">
        <v>6693</v>
      </c>
      <c r="I25" s="162">
        <v>8841</v>
      </c>
      <c r="J25" s="166">
        <v>16624</v>
      </c>
      <c r="K25" s="167">
        <f t="shared" si="1"/>
        <v>0.59738931665062556</v>
      </c>
      <c r="L25" s="168">
        <f t="shared" si="2"/>
        <v>0.53182146294513954</v>
      </c>
    </row>
    <row r="26" spans="2:12" ht="15" x14ac:dyDescent="0.2">
      <c r="B26" s="183" t="s">
        <v>1</v>
      </c>
      <c r="C26" s="161">
        <v>37847</v>
      </c>
      <c r="D26" s="162">
        <v>1937</v>
      </c>
      <c r="E26" s="163">
        <f t="shared" si="0"/>
        <v>4.8687914739593809E-2</v>
      </c>
      <c r="F26" s="175"/>
      <c r="G26" s="180" t="s">
        <v>35</v>
      </c>
      <c r="H26" s="161">
        <v>10489</v>
      </c>
      <c r="I26" s="162">
        <v>36507</v>
      </c>
      <c r="J26" s="166">
        <v>48881</v>
      </c>
      <c r="K26" s="167">
        <f t="shared" si="1"/>
        <v>0.78541764693848326</v>
      </c>
      <c r="L26" s="168">
        <f t="shared" si="2"/>
        <v>0.74685460608416354</v>
      </c>
    </row>
    <row r="27" spans="2:12" ht="15" x14ac:dyDescent="0.2">
      <c r="B27" s="183" t="s">
        <v>5</v>
      </c>
      <c r="C27" s="161">
        <v>35579</v>
      </c>
      <c r="D27" s="162">
        <v>1296</v>
      </c>
      <c r="E27" s="163">
        <f t="shared" si="0"/>
        <v>3.5145762711864405E-2</v>
      </c>
      <c r="F27" s="175"/>
      <c r="G27" s="180" t="s">
        <v>36</v>
      </c>
      <c r="H27" s="161">
        <v>8388</v>
      </c>
      <c r="I27" s="162">
        <v>34736</v>
      </c>
      <c r="J27" s="166">
        <v>44390</v>
      </c>
      <c r="K27" s="167">
        <f t="shared" si="1"/>
        <v>0.81103852218968231</v>
      </c>
      <c r="L27" s="168">
        <f t="shared" si="2"/>
        <v>0.78251858526695206</v>
      </c>
    </row>
    <row r="28" spans="2:12" ht="15" x14ac:dyDescent="0.2">
      <c r="B28" s="184" t="s">
        <v>137</v>
      </c>
      <c r="C28" s="172">
        <v>32807</v>
      </c>
      <c r="D28" s="173">
        <v>576</v>
      </c>
      <c r="E28" s="174">
        <f t="shared" si="0"/>
        <v>1.7254291106251686E-2</v>
      </c>
      <c r="F28" s="175"/>
      <c r="G28" s="171" t="s">
        <v>138</v>
      </c>
      <c r="H28" s="172">
        <v>4354</v>
      </c>
      <c r="I28" s="173">
        <v>31833</v>
      </c>
      <c r="J28" s="177">
        <v>36729</v>
      </c>
      <c r="K28" s="237">
        <f t="shared" si="1"/>
        <v>0.88145607013531546</v>
      </c>
      <c r="L28" s="179">
        <f t="shared" si="2"/>
        <v>0.86669933839745161</v>
      </c>
    </row>
    <row r="29" spans="2:12" ht="16" thickBot="1" x14ac:dyDescent="0.25">
      <c r="B29" s="260" t="s">
        <v>90</v>
      </c>
      <c r="C29" s="239">
        <f>C21-C24</f>
        <v>26770.222999999998</v>
      </c>
      <c r="D29" s="261">
        <f>D21-D24</f>
        <v>425.66200000000026</v>
      </c>
      <c r="E29" s="240">
        <f t="shared" si="0"/>
        <v>1.5651706131276855E-2</v>
      </c>
      <c r="F29" s="262"/>
      <c r="G29" s="260" t="s">
        <v>90</v>
      </c>
      <c r="H29" s="239">
        <f>H21-H24</f>
        <v>2756.4599999999991</v>
      </c>
      <c r="I29" s="261">
        <f t="shared" ref="I29:J29" si="4">I21-I24</f>
        <v>26770.222999999998</v>
      </c>
      <c r="J29" s="266">
        <f t="shared" si="4"/>
        <v>29952.345000000001</v>
      </c>
      <c r="K29" s="263">
        <f t="shared" si="1"/>
        <v>0.9079718132253084</v>
      </c>
      <c r="L29" s="241">
        <f t="shared" si="2"/>
        <v>0.89376050522922323</v>
      </c>
    </row>
    <row r="30" spans="2:12" ht="16" thickBot="1" x14ac:dyDescent="0.25">
      <c r="B30" s="150" t="s">
        <v>91</v>
      </c>
      <c r="C30" s="151">
        <v>61725.684000000001</v>
      </c>
      <c r="D30" s="152">
        <v>2943.4650000000001</v>
      </c>
      <c r="E30" s="153">
        <f t="shared" si="0"/>
        <v>4.5515752805097218E-2</v>
      </c>
      <c r="F30" s="154"/>
      <c r="G30" s="155" t="s">
        <v>92</v>
      </c>
      <c r="H30" s="151">
        <v>10332.386</v>
      </c>
      <c r="I30" s="152">
        <v>58366.625999999997</v>
      </c>
      <c r="J30" s="156">
        <v>71303.536999999997</v>
      </c>
      <c r="K30" s="157">
        <f t="shared" si="1"/>
        <v>0.85509293879769244</v>
      </c>
      <c r="L30" s="158">
        <f t="shared" si="2"/>
        <v>0.81856564843340096</v>
      </c>
    </row>
    <row r="31" spans="2:12" ht="15" x14ac:dyDescent="0.2">
      <c r="B31" s="160" t="s">
        <v>89</v>
      </c>
      <c r="C31" s="161">
        <v>1213.1500000000001</v>
      </c>
      <c r="D31" s="162">
        <v>256.31400000000002</v>
      </c>
      <c r="E31" s="163">
        <f t="shared" si="0"/>
        <v>0.17442686585040532</v>
      </c>
      <c r="F31" s="164"/>
      <c r="G31" s="165" t="s">
        <v>89</v>
      </c>
      <c r="H31" s="161">
        <v>2330.4560000000001</v>
      </c>
      <c r="I31" s="162">
        <v>1213.1500000000001</v>
      </c>
      <c r="J31" s="166">
        <v>3799.92</v>
      </c>
      <c r="K31" s="167">
        <f t="shared" si="1"/>
        <v>0.38670919387776581</v>
      </c>
      <c r="L31" s="168">
        <f t="shared" si="2"/>
        <v>0.3192567211941304</v>
      </c>
    </row>
    <row r="32" spans="2:12" ht="15" x14ac:dyDescent="0.2">
      <c r="B32" s="160" t="s">
        <v>19</v>
      </c>
      <c r="C32" s="161">
        <v>14211.134</v>
      </c>
      <c r="D32" s="162">
        <v>1204.5050000000001</v>
      </c>
      <c r="E32" s="163">
        <f t="shared" si="0"/>
        <v>7.8135262508417597E-2</v>
      </c>
      <c r="F32" s="164"/>
      <c r="G32" s="169" t="s">
        <v>19</v>
      </c>
      <c r="H32" s="161">
        <v>3284.5990000000002</v>
      </c>
      <c r="I32" s="162">
        <v>14211.134</v>
      </c>
      <c r="J32" s="166">
        <v>18700.238000000001</v>
      </c>
      <c r="K32" s="167">
        <f t="shared" si="1"/>
        <v>0.82435523013129564</v>
      </c>
      <c r="L32" s="168">
        <f t="shared" si="2"/>
        <v>0.75994401782479981</v>
      </c>
    </row>
    <row r="33" spans="2:12" ht="15" x14ac:dyDescent="0.2">
      <c r="B33" s="170" t="s">
        <v>90</v>
      </c>
      <c r="C33" s="161">
        <v>44153.048999999999</v>
      </c>
      <c r="D33" s="162">
        <v>1567.481</v>
      </c>
      <c r="E33" s="163">
        <f t="shared" si="0"/>
        <v>3.4283963899806064E-2</v>
      </c>
      <c r="F33" s="164"/>
      <c r="G33" s="170" t="s">
        <v>90</v>
      </c>
      <c r="H33" s="161">
        <v>4214.277</v>
      </c>
      <c r="I33" s="162">
        <v>44153.048999999999</v>
      </c>
      <c r="J33" s="166">
        <v>49934.807000000001</v>
      </c>
      <c r="K33" s="167">
        <f t="shared" si="1"/>
        <v>0.91560441997903386</v>
      </c>
      <c r="L33" s="168">
        <f t="shared" si="2"/>
        <v>0.88421387109796978</v>
      </c>
    </row>
    <row r="34" spans="2:12" ht="15" x14ac:dyDescent="0.2">
      <c r="B34" s="171" t="s">
        <v>139</v>
      </c>
      <c r="C34" s="172">
        <v>42912.169000000002</v>
      </c>
      <c r="D34" s="173">
        <v>2375.4250000000002</v>
      </c>
      <c r="E34" s="174">
        <f t="shared" si="0"/>
        <v>5.2452002638956705E-2</v>
      </c>
      <c r="F34" s="175"/>
      <c r="G34" s="176" t="s">
        <v>140</v>
      </c>
      <c r="H34" s="172">
        <v>9117.3649999999998</v>
      </c>
      <c r="I34" s="173">
        <v>41452.050000000003</v>
      </c>
      <c r="J34" s="177">
        <v>52883.358</v>
      </c>
      <c r="K34" s="178">
        <f t="shared" si="1"/>
        <v>0.82759481725801154</v>
      </c>
      <c r="L34" s="179">
        <f t="shared" si="2"/>
        <v>0.78383921837943804</v>
      </c>
    </row>
    <row r="35" spans="2:12" ht="15" x14ac:dyDescent="0.2">
      <c r="B35" s="180" t="s">
        <v>141</v>
      </c>
      <c r="C35" s="161">
        <v>11595.018</v>
      </c>
      <c r="D35" s="162">
        <v>1138.6120000000001</v>
      </c>
      <c r="E35" s="163">
        <f t="shared" si="0"/>
        <v>8.9417707283783177E-2</v>
      </c>
      <c r="F35" s="164"/>
      <c r="G35" s="180" t="s">
        <v>141</v>
      </c>
      <c r="H35" s="161">
        <v>3097.92</v>
      </c>
      <c r="I35" s="162">
        <v>11595.018</v>
      </c>
      <c r="J35" s="166">
        <v>15831.55</v>
      </c>
      <c r="K35" s="167">
        <f t="shared" si="1"/>
        <v>0.80431985497313907</v>
      </c>
      <c r="L35" s="168">
        <f t="shared" si="2"/>
        <v>0.73239941761861604</v>
      </c>
    </row>
    <row r="36" spans="2:12" ht="15" x14ac:dyDescent="0.2">
      <c r="B36" s="182" t="s">
        <v>142</v>
      </c>
      <c r="C36" s="161">
        <v>30038.71</v>
      </c>
      <c r="D36" s="162">
        <v>1330.604</v>
      </c>
      <c r="E36" s="163">
        <f t="shared" si="0"/>
        <v>4.2417376420791353E-2</v>
      </c>
      <c r="F36" s="164"/>
      <c r="G36" s="182" t="s">
        <v>142</v>
      </c>
      <c r="H36" s="161">
        <v>3701.9110000000001</v>
      </c>
      <c r="I36" s="162">
        <v>30038.71</v>
      </c>
      <c r="J36" s="166">
        <v>35071.224999999999</v>
      </c>
      <c r="K36" s="167">
        <f t="shared" si="1"/>
        <v>0.8944459168449348</v>
      </c>
      <c r="L36" s="168">
        <f t="shared" si="2"/>
        <v>0.85650586770208337</v>
      </c>
    </row>
    <row r="37" spans="2:12" ht="15" x14ac:dyDescent="0.2">
      <c r="B37" s="183" t="s">
        <v>0</v>
      </c>
      <c r="C37" s="161">
        <v>5546.1270000000004</v>
      </c>
      <c r="D37" s="162">
        <v>633.65300000000002</v>
      </c>
      <c r="E37" s="163">
        <f t="shared" si="0"/>
        <v>0.10253649806303783</v>
      </c>
      <c r="F37" s="175"/>
      <c r="G37" s="180" t="s">
        <v>34</v>
      </c>
      <c r="H37" s="161">
        <v>2720.2330000000002</v>
      </c>
      <c r="I37" s="162">
        <v>5197.6099999999997</v>
      </c>
      <c r="J37" s="166">
        <v>8535.0079999999998</v>
      </c>
      <c r="K37" s="167">
        <f t="shared" si="1"/>
        <v>0.68128524308354488</v>
      </c>
      <c r="L37" s="168">
        <f t="shared" si="2"/>
        <v>0.60897541045069903</v>
      </c>
    </row>
    <row r="38" spans="2:12" ht="15" x14ac:dyDescent="0.2">
      <c r="B38" s="183" t="s">
        <v>1</v>
      </c>
      <c r="C38" s="161">
        <v>19946.437000000002</v>
      </c>
      <c r="D38" s="162">
        <v>1083.9269999999999</v>
      </c>
      <c r="E38" s="163">
        <f t="shared" si="0"/>
        <v>5.1541047981860884E-2</v>
      </c>
      <c r="F38" s="175"/>
      <c r="G38" s="180" t="s">
        <v>35</v>
      </c>
      <c r="H38" s="161">
        <v>3382.2539999999999</v>
      </c>
      <c r="I38" s="162">
        <v>19268.517</v>
      </c>
      <c r="J38" s="166">
        <v>23706.991999999998</v>
      </c>
      <c r="K38" s="167">
        <f t="shared" si="1"/>
        <v>0.8573309511388032</v>
      </c>
      <c r="L38" s="168">
        <f t="shared" si="2"/>
        <v>0.81277780833603863</v>
      </c>
    </row>
    <row r="39" spans="2:12" ht="15" x14ac:dyDescent="0.2">
      <c r="B39" s="183" t="s">
        <v>5</v>
      </c>
      <c r="C39" s="161">
        <v>17419.605</v>
      </c>
      <c r="D39" s="162">
        <v>657.84500000000003</v>
      </c>
      <c r="E39" s="163">
        <f t="shared" si="0"/>
        <v>3.6390364791494378E-2</v>
      </c>
      <c r="F39" s="175"/>
      <c r="G39" s="180" t="s">
        <v>36</v>
      </c>
      <c r="H39" s="161">
        <v>3014.8780000000002</v>
      </c>
      <c r="I39" s="162">
        <v>16985.922999999999</v>
      </c>
      <c r="J39" s="166">
        <v>20641.358</v>
      </c>
      <c r="K39" s="167">
        <f t="shared" si="1"/>
        <v>0.85393993941677671</v>
      </c>
      <c r="L39" s="168">
        <f t="shared" si="2"/>
        <v>0.82290724282772476</v>
      </c>
    </row>
    <row r="40" spans="2:12" ht="15" x14ac:dyDescent="0.2">
      <c r="B40" s="184" t="s">
        <v>137</v>
      </c>
      <c r="C40" s="172">
        <v>17600.366000000002</v>
      </c>
      <c r="D40" s="173">
        <v>311.726</v>
      </c>
      <c r="E40" s="174">
        <f t="shared" si="0"/>
        <v>1.7403104003708779E-2</v>
      </c>
      <c r="F40" s="175"/>
      <c r="G40" s="171" t="s">
        <v>138</v>
      </c>
      <c r="H40" s="172">
        <v>1215.021</v>
      </c>
      <c r="I40" s="173">
        <v>16914.576000000001</v>
      </c>
      <c r="J40" s="177">
        <v>18420.179</v>
      </c>
      <c r="K40" s="237">
        <f t="shared" si="1"/>
        <v>0.93403858887581925</v>
      </c>
      <c r="L40" s="179">
        <f t="shared" si="2"/>
        <v>0.91826338929713991</v>
      </c>
    </row>
    <row r="41" spans="2:12" ht="16" thickBot="1" x14ac:dyDescent="0.25">
      <c r="B41" s="260" t="s">
        <v>90</v>
      </c>
      <c r="C41" s="239">
        <f>C33-C36</f>
        <v>14114.339</v>
      </c>
      <c r="D41" s="261">
        <f>D33-D36</f>
        <v>236.87699999999995</v>
      </c>
      <c r="E41" s="240">
        <f t="shared" si="0"/>
        <v>1.6505709341981888E-2</v>
      </c>
      <c r="F41" s="262"/>
      <c r="G41" s="260" t="s">
        <v>90</v>
      </c>
      <c r="H41" s="239">
        <f>H33-H36</f>
        <v>512.36599999999999</v>
      </c>
      <c r="I41" s="261">
        <f t="shared" ref="I41:J41" si="5">I33-I36</f>
        <v>14114.339</v>
      </c>
      <c r="J41" s="266">
        <f t="shared" si="5"/>
        <v>14863.582000000002</v>
      </c>
      <c r="K41" s="263">
        <f t="shared" si="1"/>
        <v>0.96552876688808931</v>
      </c>
      <c r="L41" s="241">
        <f t="shared" si="2"/>
        <v>0.94959202970051215</v>
      </c>
    </row>
    <row r="42" spans="2:12" ht="16" thickBot="1" x14ac:dyDescent="0.25">
      <c r="B42" s="150" t="s">
        <v>93</v>
      </c>
      <c r="C42" s="151">
        <v>56335.62</v>
      </c>
      <c r="D42" s="152">
        <v>2437.16</v>
      </c>
      <c r="E42" s="153">
        <f t="shared" si="0"/>
        <v>4.1467495667211932E-2</v>
      </c>
      <c r="F42" s="154"/>
      <c r="G42" s="155" t="s">
        <v>94</v>
      </c>
      <c r="H42" s="151">
        <v>19592.839</v>
      </c>
      <c r="I42" s="152">
        <v>53550.355000000003</v>
      </c>
      <c r="J42" s="156">
        <v>75321.55</v>
      </c>
      <c r="K42" s="157">
        <f t="shared" si="1"/>
        <v>0.73987737905021866</v>
      </c>
      <c r="L42" s="158">
        <f t="shared" si="2"/>
        <v>0.71095662529515125</v>
      </c>
    </row>
    <row r="43" spans="2:12" ht="15" x14ac:dyDescent="0.2">
      <c r="B43" s="160" t="s">
        <v>89</v>
      </c>
      <c r="C43" s="161">
        <v>1161.471</v>
      </c>
      <c r="D43" s="162">
        <v>196.499</v>
      </c>
      <c r="E43" s="163">
        <f t="shared" si="0"/>
        <v>0.14470054566743004</v>
      </c>
      <c r="F43" s="164"/>
      <c r="G43" s="165" t="s">
        <v>89</v>
      </c>
      <c r="H43" s="161">
        <v>2186.002</v>
      </c>
      <c r="I43" s="162">
        <v>1161.471</v>
      </c>
      <c r="J43" s="166">
        <v>3543.9720000000002</v>
      </c>
      <c r="K43" s="167">
        <f t="shared" si="1"/>
        <v>0.38317740659350585</v>
      </c>
      <c r="L43" s="168">
        <f t="shared" si="2"/>
        <v>0.32773142677199479</v>
      </c>
    </row>
    <row r="44" spans="2:12" ht="15" x14ac:dyDescent="0.2">
      <c r="B44" s="160" t="s">
        <v>19</v>
      </c>
      <c r="C44" s="161">
        <v>13584.285</v>
      </c>
      <c r="D44" s="162">
        <v>968.77</v>
      </c>
      <c r="E44" s="163">
        <f t="shared" si="0"/>
        <v>6.656815355951036E-2</v>
      </c>
      <c r="F44" s="164"/>
      <c r="G44" s="169" t="s">
        <v>19</v>
      </c>
      <c r="H44" s="161">
        <v>4983.9560000000001</v>
      </c>
      <c r="I44" s="162">
        <v>13584.285</v>
      </c>
      <c r="J44" s="166">
        <v>19537.010999999999</v>
      </c>
      <c r="K44" s="167">
        <f t="shared" si="1"/>
        <v>0.74489669888602716</v>
      </c>
      <c r="L44" s="168">
        <f t="shared" si="2"/>
        <v>0.6953103010486098</v>
      </c>
    </row>
    <row r="45" spans="2:12" ht="15" x14ac:dyDescent="0.2">
      <c r="B45" s="170" t="s">
        <v>90</v>
      </c>
      <c r="C45" s="161">
        <v>40400.733999999997</v>
      </c>
      <c r="D45" s="162">
        <v>1302.3230000000001</v>
      </c>
      <c r="E45" s="163">
        <f t="shared" si="0"/>
        <v>3.1228478046585417E-2</v>
      </c>
      <c r="F45" s="164"/>
      <c r="G45" s="170" t="s">
        <v>90</v>
      </c>
      <c r="H45" s="161">
        <v>10978.339</v>
      </c>
      <c r="I45" s="162">
        <v>40400.733999999997</v>
      </c>
      <c r="J45" s="166">
        <v>52681.396000000001</v>
      </c>
      <c r="K45" s="167">
        <f t="shared" si="1"/>
        <v>0.79160880626625763</v>
      </c>
      <c r="L45" s="168">
        <f t="shared" si="2"/>
        <v>0.76688806803828802</v>
      </c>
    </row>
    <row r="46" spans="2:12" ht="15" x14ac:dyDescent="0.2">
      <c r="B46" s="171" t="s">
        <v>139</v>
      </c>
      <c r="C46" s="172">
        <v>39967.421000000002</v>
      </c>
      <c r="D46" s="173">
        <v>1976.6310000000001</v>
      </c>
      <c r="E46" s="174">
        <f t="shared" si="0"/>
        <v>4.7125418402590193E-2</v>
      </c>
      <c r="F46" s="175"/>
      <c r="G46" s="176" t="s">
        <v>140</v>
      </c>
      <c r="H46" s="172">
        <v>16453.71</v>
      </c>
      <c r="I46" s="173">
        <v>38632.175999999999</v>
      </c>
      <c r="J46" s="177">
        <v>57013.224999999999</v>
      </c>
      <c r="K46" s="178">
        <f t="shared" si="1"/>
        <v>0.71140538006751941</v>
      </c>
      <c r="L46" s="179">
        <f t="shared" si="2"/>
        <v>0.67760025853650618</v>
      </c>
    </row>
    <row r="47" spans="2:12" ht="15" x14ac:dyDescent="0.2">
      <c r="B47" s="180" t="s">
        <v>141</v>
      </c>
      <c r="C47" s="161">
        <v>10520.47</v>
      </c>
      <c r="D47" s="162">
        <v>903.60699999999997</v>
      </c>
      <c r="E47" s="163">
        <f t="shared" si="0"/>
        <v>7.90967182731699E-2</v>
      </c>
      <c r="F47" s="164"/>
      <c r="G47" s="180" t="s">
        <v>141</v>
      </c>
      <c r="H47" s="161">
        <v>4579.8419999999996</v>
      </c>
      <c r="I47" s="162">
        <v>10520.47</v>
      </c>
      <c r="J47" s="166">
        <v>16003.919</v>
      </c>
      <c r="K47" s="167">
        <f t="shared" si="1"/>
        <v>0.71382996877202398</v>
      </c>
      <c r="L47" s="168">
        <f t="shared" si="2"/>
        <v>0.65736836083711747</v>
      </c>
    </row>
    <row r="48" spans="2:12" ht="15" x14ac:dyDescent="0.2">
      <c r="B48" s="182" t="s">
        <v>142</v>
      </c>
      <c r="C48" s="161">
        <v>27744.85</v>
      </c>
      <c r="D48" s="162">
        <v>1113.538</v>
      </c>
      <c r="E48" s="163">
        <f t="shared" si="0"/>
        <v>3.8586285554134209E-2</v>
      </c>
      <c r="F48" s="164"/>
      <c r="G48" s="182" t="s">
        <v>90</v>
      </c>
      <c r="H48" s="161">
        <v>8734.2450000000008</v>
      </c>
      <c r="I48" s="162">
        <v>27744.85</v>
      </c>
      <c r="J48" s="166">
        <v>37592.633000000002</v>
      </c>
      <c r="K48" s="167">
        <f t="shared" si="1"/>
        <v>0.76766072756861692</v>
      </c>
      <c r="L48" s="168">
        <f t="shared" si="2"/>
        <v>0.73803955152595979</v>
      </c>
    </row>
    <row r="49" spans="2:12" ht="15" x14ac:dyDescent="0.2">
      <c r="B49" s="183" t="s">
        <v>0</v>
      </c>
      <c r="C49" s="161">
        <v>3907.4949999999999</v>
      </c>
      <c r="D49" s="162">
        <v>485.274</v>
      </c>
      <c r="E49" s="163">
        <f t="shared" si="0"/>
        <v>0.11047109465578545</v>
      </c>
      <c r="F49" s="175"/>
      <c r="G49" s="180" t="s">
        <v>34</v>
      </c>
      <c r="H49" s="161">
        <v>3973.0540000000001</v>
      </c>
      <c r="I49" s="162">
        <v>3643.8710000000001</v>
      </c>
      <c r="J49" s="166">
        <v>8089.7110000000002</v>
      </c>
      <c r="K49" s="167">
        <f t="shared" si="1"/>
        <v>0.50887565699194937</v>
      </c>
      <c r="L49" s="168">
        <f t="shared" si="2"/>
        <v>0.45043277813014582</v>
      </c>
    </row>
    <row r="50" spans="2:12" ht="15" x14ac:dyDescent="0.2">
      <c r="B50" s="183" t="s">
        <v>1</v>
      </c>
      <c r="C50" s="161">
        <v>17900.88</v>
      </c>
      <c r="D50" s="162">
        <v>853.47699999999998</v>
      </c>
      <c r="E50" s="163">
        <f t="shared" si="0"/>
        <v>4.550819844156747E-2</v>
      </c>
      <c r="F50" s="175"/>
      <c r="G50" s="180" t="s">
        <v>35</v>
      </c>
      <c r="H50" s="161">
        <v>7107.08</v>
      </c>
      <c r="I50" s="162">
        <v>17238.546999999999</v>
      </c>
      <c r="J50" s="166">
        <v>25174.334999999999</v>
      </c>
      <c r="K50" s="167">
        <f t="shared" si="1"/>
        <v>0.71768549199015574</v>
      </c>
      <c r="L50" s="168">
        <f t="shared" si="2"/>
        <v>0.68476672770104952</v>
      </c>
    </row>
    <row r="51" spans="2:12" ht="15" x14ac:dyDescent="0.2">
      <c r="B51" s="183" t="s">
        <v>5</v>
      </c>
      <c r="C51" s="161">
        <v>18159.045999999998</v>
      </c>
      <c r="D51" s="162">
        <v>637.88</v>
      </c>
      <c r="E51" s="163">
        <f t="shared" si="0"/>
        <v>3.3935336022496446E-2</v>
      </c>
      <c r="F51" s="175"/>
      <c r="G51" s="180" t="s">
        <v>36</v>
      </c>
      <c r="H51" s="161">
        <v>5373.576</v>
      </c>
      <c r="I51" s="162">
        <v>17749.758000000002</v>
      </c>
      <c r="J51" s="166">
        <v>23749.179</v>
      </c>
      <c r="K51" s="167">
        <f t="shared" si="1"/>
        <v>0.77373634684382142</v>
      </c>
      <c r="L51" s="168">
        <f t="shared" si="2"/>
        <v>0.74738406746607966</v>
      </c>
    </row>
    <row r="52" spans="2:12" ht="15" x14ac:dyDescent="0.2">
      <c r="B52" s="184" t="s">
        <v>137</v>
      </c>
      <c r="C52" s="172">
        <v>15206.728999999999</v>
      </c>
      <c r="D52" s="173">
        <v>264.03100000000001</v>
      </c>
      <c r="E52" s="174">
        <f t="shared" si="0"/>
        <v>1.7066453102497874E-2</v>
      </c>
      <c r="F52" s="175"/>
      <c r="G52" s="171" t="s">
        <v>138</v>
      </c>
      <c r="H52" s="172">
        <v>3139.1289999999999</v>
      </c>
      <c r="I52" s="173">
        <v>14918.179</v>
      </c>
      <c r="J52" s="177">
        <v>18308.325000000001</v>
      </c>
      <c r="K52" s="237">
        <f t="shared" si="1"/>
        <v>0.82854089601315239</v>
      </c>
      <c r="L52" s="179">
        <f t="shared" si="2"/>
        <v>0.81483035722820085</v>
      </c>
    </row>
    <row r="53" spans="2:12" ht="16" thickBot="1" x14ac:dyDescent="0.25">
      <c r="B53" s="260" t="s">
        <v>90</v>
      </c>
      <c r="C53" s="239">
        <f>C45-C48</f>
        <v>12655.883999999998</v>
      </c>
      <c r="D53" s="261">
        <f>D45-D48</f>
        <v>188.78500000000008</v>
      </c>
      <c r="E53" s="240">
        <f t="shared" si="0"/>
        <v>1.4697537165029329E-2</v>
      </c>
      <c r="F53" s="262"/>
      <c r="G53" s="260" t="s">
        <v>90</v>
      </c>
      <c r="H53" s="239">
        <f>H45-H48</f>
        <v>2244.0939999999991</v>
      </c>
      <c r="I53" s="261">
        <f t="shared" ref="I53:J53" si="6">I45-I48</f>
        <v>12655.883999999998</v>
      </c>
      <c r="J53" s="266">
        <f t="shared" si="6"/>
        <v>15088.762999999999</v>
      </c>
      <c r="K53" s="263">
        <f t="shared" si="1"/>
        <v>0.85127382542889707</v>
      </c>
      <c r="L53" s="241">
        <f t="shared" si="2"/>
        <v>0.838762196742039</v>
      </c>
    </row>
    <row r="54" spans="2:12" ht="16" thickBot="1" x14ac:dyDescent="0.25">
      <c r="B54" s="150" t="s">
        <v>95</v>
      </c>
      <c r="C54" s="151">
        <v>94689.777422900035</v>
      </c>
      <c r="D54" s="152">
        <v>3456.2010954999951</v>
      </c>
      <c r="E54" s="153">
        <f t="shared" si="0"/>
        <v>3.5214902817969657E-2</v>
      </c>
      <c r="F54" s="154"/>
      <c r="G54" s="155" t="s">
        <v>96</v>
      </c>
      <c r="H54" s="151">
        <v>22224</v>
      </c>
      <c r="I54" s="152">
        <v>89445</v>
      </c>
      <c r="J54" s="156">
        <v>114702</v>
      </c>
      <c r="K54" s="157">
        <f t="shared" si="1"/>
        <v>0.80624574985614894</v>
      </c>
      <c r="L54" s="158">
        <f t="shared" si="2"/>
        <v>0.77980331641994038</v>
      </c>
    </row>
    <row r="55" spans="2:12" ht="15" x14ac:dyDescent="0.2">
      <c r="B55" s="160" t="s">
        <v>89</v>
      </c>
      <c r="C55" s="161">
        <v>1878.5037170333308</v>
      </c>
      <c r="D55" s="162">
        <v>304.95648320000015</v>
      </c>
      <c r="E55" s="163">
        <f t="shared" si="0"/>
        <v>0.13966660952529</v>
      </c>
      <c r="F55" s="164"/>
      <c r="G55" s="165" t="s">
        <v>89</v>
      </c>
      <c r="H55" s="161">
        <v>2775.8279847999943</v>
      </c>
      <c r="I55" s="162">
        <v>1878.5037170333308</v>
      </c>
      <c r="J55" s="166">
        <v>4959.2881850333251</v>
      </c>
      <c r="K55" s="167">
        <f t="shared" si="1"/>
        <v>0.44027693466631213</v>
      </c>
      <c r="L55" s="168">
        <f t="shared" si="2"/>
        <v>0.37878494794928069</v>
      </c>
    </row>
    <row r="56" spans="2:12" ht="15" x14ac:dyDescent="0.2">
      <c r="B56" s="160" t="s">
        <v>19</v>
      </c>
      <c r="C56" s="161">
        <v>20682</v>
      </c>
      <c r="D56" s="162">
        <v>1209</v>
      </c>
      <c r="E56" s="163">
        <f t="shared" si="0"/>
        <v>5.5228175962724405E-2</v>
      </c>
      <c r="F56" s="164"/>
      <c r="G56" s="169" t="s">
        <v>19</v>
      </c>
      <c r="H56" s="161">
        <v>5304</v>
      </c>
      <c r="I56" s="162">
        <v>20682</v>
      </c>
      <c r="J56" s="166">
        <v>27195</v>
      </c>
      <c r="K56" s="167">
        <f t="shared" si="1"/>
        <v>0.80496414782129067</v>
      </c>
      <c r="L56" s="168">
        <f t="shared" si="2"/>
        <v>0.76050744622173194</v>
      </c>
    </row>
    <row r="57" spans="2:12" ht="15" x14ac:dyDescent="0.2">
      <c r="B57" s="170" t="s">
        <v>90</v>
      </c>
      <c r="C57" s="161">
        <v>67661.388999999996</v>
      </c>
      <c r="D57" s="162">
        <v>1885.633</v>
      </c>
      <c r="E57" s="163">
        <f t="shared" si="0"/>
        <v>2.7113066034660696E-2</v>
      </c>
      <c r="F57" s="164"/>
      <c r="G57" s="170" t="s">
        <v>90</v>
      </c>
      <c r="H57" s="161">
        <v>11241.903</v>
      </c>
      <c r="I57" s="162">
        <v>67661.388999999996</v>
      </c>
      <c r="J57" s="166">
        <v>80788.925000000003</v>
      </c>
      <c r="K57" s="167">
        <f t="shared" si="1"/>
        <v>0.86084846406855886</v>
      </c>
      <c r="L57" s="168">
        <f t="shared" si="2"/>
        <v>0.83750822281643178</v>
      </c>
    </row>
    <row r="58" spans="2:12" ht="15" x14ac:dyDescent="0.2">
      <c r="B58" s="171" t="s">
        <v>139</v>
      </c>
      <c r="C58" s="172">
        <v>64150</v>
      </c>
      <c r="D58" s="173">
        <v>2686</v>
      </c>
      <c r="E58" s="174">
        <f t="shared" si="0"/>
        <v>4.0187922676401942E-2</v>
      </c>
      <c r="F58" s="175"/>
      <c r="G58" s="176" t="s">
        <v>140</v>
      </c>
      <c r="H58" s="172">
        <f>H61+H62+H63</f>
        <v>18344</v>
      </c>
      <c r="I58" s="173">
        <f>I61+I62+I63</f>
        <v>61713</v>
      </c>
      <c r="J58" s="177">
        <f>J61+J62+J63</f>
        <v>82656</v>
      </c>
      <c r="K58" s="178">
        <f t="shared" si="1"/>
        <v>0.77806813782423534</v>
      </c>
      <c r="L58" s="179">
        <f t="shared" si="2"/>
        <v>0.74662456445993031</v>
      </c>
    </row>
    <row r="59" spans="2:12" ht="15" x14ac:dyDescent="0.2">
      <c r="B59" s="180" t="s">
        <v>141</v>
      </c>
      <c r="C59" s="161">
        <v>15883</v>
      </c>
      <c r="D59" s="162">
        <v>1117</v>
      </c>
      <c r="E59" s="163">
        <f t="shared" si="0"/>
        <v>6.5705882352941183E-2</v>
      </c>
      <c r="F59" s="164"/>
      <c r="G59" s="180" t="s">
        <v>141</v>
      </c>
      <c r="H59" s="161">
        <v>4829</v>
      </c>
      <c r="I59" s="162">
        <v>15883</v>
      </c>
      <c r="J59" s="166">
        <v>21829</v>
      </c>
      <c r="K59" s="167">
        <f t="shared" si="1"/>
        <v>0.7787805213248431</v>
      </c>
      <c r="L59" s="168">
        <f t="shared" si="2"/>
        <v>0.72761006001191075</v>
      </c>
    </row>
    <row r="60" spans="2:12" ht="15" x14ac:dyDescent="0.2">
      <c r="B60" s="182" t="s">
        <v>90</v>
      </c>
      <c r="C60" s="161">
        <v>44463.606</v>
      </c>
      <c r="D60" s="162">
        <v>1547.079</v>
      </c>
      <c r="E60" s="163">
        <f t="shared" si="0"/>
        <v>3.3624341824078474E-2</v>
      </c>
      <c r="F60" s="164"/>
      <c r="G60" s="182" t="s">
        <v>90</v>
      </c>
      <c r="H60" s="161">
        <v>8801.5239999999994</v>
      </c>
      <c r="I60" s="162">
        <v>44463.606</v>
      </c>
      <c r="J60" s="166">
        <v>54812.209000000003</v>
      </c>
      <c r="K60" s="167">
        <f t="shared" si="1"/>
        <v>0.83942402321351439</v>
      </c>
      <c r="L60" s="168">
        <f t="shared" si="2"/>
        <v>0.81119894292163996</v>
      </c>
    </row>
    <row r="61" spans="2:12" ht="15" x14ac:dyDescent="0.2">
      <c r="B61" s="183" t="s">
        <v>0</v>
      </c>
      <c r="C61" s="161">
        <v>6299</v>
      </c>
      <c r="D61" s="162">
        <v>579</v>
      </c>
      <c r="E61" s="163">
        <f t="shared" si="0"/>
        <v>8.418144809537656E-2</v>
      </c>
      <c r="F61" s="175"/>
      <c r="G61" s="180" t="s">
        <v>34</v>
      </c>
      <c r="H61" s="161">
        <v>3961</v>
      </c>
      <c r="I61" s="162">
        <v>5814</v>
      </c>
      <c r="J61" s="166">
        <v>10336</v>
      </c>
      <c r="K61" s="167">
        <f t="shared" si="1"/>
        <v>0.61677631578947367</v>
      </c>
      <c r="L61" s="168">
        <f t="shared" si="2"/>
        <v>0.5625</v>
      </c>
    </row>
    <row r="62" spans="2:12" ht="15" x14ac:dyDescent="0.2">
      <c r="B62" s="183" t="s">
        <v>1</v>
      </c>
      <c r="C62" s="161">
        <v>29897</v>
      </c>
      <c r="D62" s="162">
        <v>1248</v>
      </c>
      <c r="E62" s="163">
        <f t="shared" si="0"/>
        <v>4.0070637341467333E-2</v>
      </c>
      <c r="F62" s="175"/>
      <c r="G62" s="180" t="s">
        <v>35</v>
      </c>
      <c r="H62" s="161">
        <v>7869</v>
      </c>
      <c r="I62" s="162">
        <v>28695</v>
      </c>
      <c r="J62" s="166">
        <v>37771</v>
      </c>
      <c r="K62" s="167">
        <f t="shared" si="1"/>
        <v>0.79166556352757411</v>
      </c>
      <c r="L62" s="168">
        <f t="shared" si="2"/>
        <v>0.75970983029308203</v>
      </c>
    </row>
    <row r="63" spans="2:12" ht="15" x14ac:dyDescent="0.2">
      <c r="B63" s="183" t="s">
        <v>5</v>
      </c>
      <c r="C63" s="161">
        <v>27954</v>
      </c>
      <c r="D63" s="162">
        <v>859</v>
      </c>
      <c r="E63" s="163">
        <f t="shared" si="0"/>
        <v>2.9812931662791101E-2</v>
      </c>
      <c r="F63" s="175"/>
      <c r="G63" s="180" t="s">
        <v>36</v>
      </c>
      <c r="H63" s="161">
        <v>6514</v>
      </c>
      <c r="I63" s="162">
        <v>27204</v>
      </c>
      <c r="J63" s="166">
        <v>34549</v>
      </c>
      <c r="K63" s="167">
        <f t="shared" si="1"/>
        <v>0.81145619265391189</v>
      </c>
      <c r="L63" s="168">
        <f t="shared" si="2"/>
        <v>0.78740339807230308</v>
      </c>
    </row>
    <row r="64" spans="2:12" ht="15" x14ac:dyDescent="0.2">
      <c r="B64" s="184" t="s">
        <v>137</v>
      </c>
      <c r="C64" s="172">
        <v>28661</v>
      </c>
      <c r="D64" s="173">
        <v>466</v>
      </c>
      <c r="E64" s="174">
        <f t="shared" si="0"/>
        <v>1.5998901362996532E-2</v>
      </c>
      <c r="F64" s="175"/>
      <c r="G64" s="171" t="s">
        <v>138</v>
      </c>
      <c r="H64" s="172">
        <v>3880</v>
      </c>
      <c r="I64" s="173">
        <v>27732</v>
      </c>
      <c r="J64" s="177">
        <v>32046</v>
      </c>
      <c r="K64" s="237">
        <f t="shared" si="1"/>
        <v>0.87892404668289337</v>
      </c>
      <c r="L64" s="179">
        <f t="shared" si="2"/>
        <v>0.86538101479123763</v>
      </c>
    </row>
    <row r="65" spans="2:14" ht="16" thickBot="1" x14ac:dyDescent="0.25">
      <c r="B65" s="260" t="s">
        <v>90</v>
      </c>
      <c r="C65" s="239">
        <f>C57-C60</f>
        <v>23197.782999999996</v>
      </c>
      <c r="D65" s="261">
        <f>D57-D60</f>
        <v>338.55400000000009</v>
      </c>
      <c r="E65" s="240">
        <f t="shared" si="0"/>
        <v>1.4384311373515774E-2</v>
      </c>
      <c r="F65" s="262"/>
      <c r="G65" s="260" t="s">
        <v>90</v>
      </c>
      <c r="H65" s="239">
        <f>H57-H60</f>
        <v>2440.3790000000008</v>
      </c>
      <c r="I65" s="261">
        <f t="shared" ref="I65:J65" si="7">I57-I60</f>
        <v>23197.782999999996</v>
      </c>
      <c r="J65" s="266">
        <f t="shared" si="7"/>
        <v>25976.716</v>
      </c>
      <c r="K65" s="263">
        <f t="shared" si="1"/>
        <v>0.90605513799357851</v>
      </c>
      <c r="L65" s="241">
        <f t="shared" si="2"/>
        <v>0.893022158767105</v>
      </c>
    </row>
    <row r="66" spans="2:14" ht="16" thickBot="1" x14ac:dyDescent="0.25">
      <c r="B66" s="150" t="s">
        <v>97</v>
      </c>
      <c r="C66" s="151">
        <v>50187.040999999997</v>
      </c>
      <c r="D66" s="152">
        <v>1954.626</v>
      </c>
      <c r="E66" s="153">
        <f t="shared" si="0"/>
        <v>3.7486833706333177E-2</v>
      </c>
      <c r="F66" s="154"/>
      <c r="G66" s="155" t="s">
        <v>98</v>
      </c>
      <c r="H66" s="151">
        <v>7370.07</v>
      </c>
      <c r="I66" s="152">
        <v>47304.557999999997</v>
      </c>
      <c r="J66" s="156">
        <v>56392.521999999997</v>
      </c>
      <c r="K66" s="157">
        <f t="shared" si="1"/>
        <v>0.86930767168029832</v>
      </c>
      <c r="L66" s="158">
        <f t="shared" si="2"/>
        <v>0.83884451913677494</v>
      </c>
    </row>
    <row r="67" spans="2:14" ht="15" x14ac:dyDescent="0.2">
      <c r="B67" s="160" t="s">
        <v>89</v>
      </c>
      <c r="C67" s="161">
        <v>932.50900000000001</v>
      </c>
      <c r="D67" s="162">
        <v>166.12799999999999</v>
      </c>
      <c r="E67" s="163">
        <f t="shared" si="0"/>
        <v>0.15121282097726546</v>
      </c>
      <c r="F67" s="164"/>
      <c r="G67" s="165" t="s">
        <v>89</v>
      </c>
      <c r="H67" s="161">
        <v>1431.9269999999999</v>
      </c>
      <c r="I67" s="162">
        <v>932.50900000000001</v>
      </c>
      <c r="J67" s="166">
        <v>2530.5639999999999</v>
      </c>
      <c r="K67" s="167">
        <f t="shared" si="1"/>
        <v>0.4341470913203539</v>
      </c>
      <c r="L67" s="168">
        <f t="shared" si="2"/>
        <v>0.36849848492272874</v>
      </c>
    </row>
    <row r="68" spans="2:14" ht="15" x14ac:dyDescent="0.2">
      <c r="B68" s="160" t="s">
        <v>19</v>
      </c>
      <c r="C68" s="161">
        <v>10661.684999999999</v>
      </c>
      <c r="D68" s="162">
        <v>690.01099999999997</v>
      </c>
      <c r="E68" s="163">
        <f t="shared" si="0"/>
        <v>6.0784837789877387E-2</v>
      </c>
      <c r="F68" s="164"/>
      <c r="G68" s="169" t="s">
        <v>19</v>
      </c>
      <c r="H68" s="161">
        <v>2050.3530000000001</v>
      </c>
      <c r="I68" s="162">
        <v>10661.684999999999</v>
      </c>
      <c r="J68" s="166">
        <v>13402.049000000001</v>
      </c>
      <c r="K68" s="167">
        <f t="shared" si="1"/>
        <v>0.84701197555687191</v>
      </c>
      <c r="L68" s="168">
        <f t="shared" si="2"/>
        <v>0.79552649001656384</v>
      </c>
    </row>
    <row r="69" spans="2:14" ht="15" x14ac:dyDescent="0.2">
      <c r="B69" s="170" t="s">
        <v>90</v>
      </c>
      <c r="C69" s="161">
        <v>35904.216999999997</v>
      </c>
      <c r="D69" s="162">
        <v>1080.9829999999999</v>
      </c>
      <c r="E69" s="163">
        <f t="shared" si="0"/>
        <v>2.9227447735851099E-2</v>
      </c>
      <c r="F69" s="164"/>
      <c r="G69" s="170" t="s">
        <v>90</v>
      </c>
      <c r="H69" s="161">
        <v>2870</v>
      </c>
      <c r="I69" s="162">
        <v>35904.216999999997</v>
      </c>
      <c r="J69" s="166">
        <v>39855.199999999997</v>
      </c>
      <c r="K69" s="167">
        <f t="shared" si="1"/>
        <v>0.92798932134326262</v>
      </c>
      <c r="L69" s="168">
        <f t="shared" si="2"/>
        <v>0.9008665619542745</v>
      </c>
    </row>
    <row r="70" spans="2:14" ht="15" x14ac:dyDescent="0.2">
      <c r="B70" s="171" t="s">
        <v>139</v>
      </c>
      <c r="C70" s="172">
        <v>33583.927000000003</v>
      </c>
      <c r="D70" s="173">
        <v>1530.1669999999999</v>
      </c>
      <c r="E70" s="174">
        <f t="shared" si="0"/>
        <v>4.3577003581524838E-2</v>
      </c>
      <c r="F70" s="175"/>
      <c r="G70" s="176" t="s">
        <v>140</v>
      </c>
      <c r="H70" s="172">
        <v>6288.1030000000001</v>
      </c>
      <c r="I70" s="173">
        <v>32294.738000000001</v>
      </c>
      <c r="J70" s="177">
        <v>40062.817000000003</v>
      </c>
      <c r="K70" s="178">
        <f t="shared" si="1"/>
        <v>0.8430439127632986</v>
      </c>
      <c r="L70" s="179">
        <f t="shared" si="2"/>
        <v>0.80610252643991553</v>
      </c>
    </row>
    <row r="71" spans="2:14" ht="15" x14ac:dyDescent="0.2">
      <c r="B71" s="180" t="s">
        <v>141</v>
      </c>
      <c r="C71" s="161">
        <v>8454.6039999999994</v>
      </c>
      <c r="D71" s="162">
        <v>644.65099999999995</v>
      </c>
      <c r="E71" s="163">
        <f t="shared" si="0"/>
        <v>7.0846569307047663E-2</v>
      </c>
      <c r="F71" s="164"/>
      <c r="G71" s="180" t="s">
        <v>141</v>
      </c>
      <c r="H71" s="161">
        <v>1901.606</v>
      </c>
      <c r="I71" s="162">
        <v>8454.6039999999994</v>
      </c>
      <c r="J71" s="166">
        <v>11000.861000000001</v>
      </c>
      <c r="K71" s="167">
        <f t="shared" si="1"/>
        <v>0.82714025747621034</v>
      </c>
      <c r="L71" s="168">
        <f t="shared" si="2"/>
        <v>0.7685402078982726</v>
      </c>
    </row>
    <row r="72" spans="2:14" ht="15" x14ac:dyDescent="0.2">
      <c r="B72" s="182" t="s">
        <v>142</v>
      </c>
      <c r="C72" s="161">
        <v>23436.468000000001</v>
      </c>
      <c r="D72" s="162">
        <v>884.346</v>
      </c>
      <c r="E72" s="163">
        <f t="shared" si="0"/>
        <v>3.6361694143954224E-2</v>
      </c>
      <c r="F72" s="164"/>
      <c r="G72" s="182" t="s">
        <v>142</v>
      </c>
      <c r="H72" s="161">
        <v>2440.8389999999999</v>
      </c>
      <c r="I72" s="162">
        <v>23436.468000000001</v>
      </c>
      <c r="J72" s="166">
        <v>26761.652999999998</v>
      </c>
      <c r="K72" s="167">
        <f t="shared" si="1"/>
        <v>0.90879341421847148</v>
      </c>
      <c r="L72" s="168">
        <f t="shared" si="2"/>
        <v>0.87574814605061957</v>
      </c>
    </row>
    <row r="73" spans="2:14" ht="15" x14ac:dyDescent="0.2">
      <c r="B73" s="183" t="s">
        <v>0</v>
      </c>
      <c r="C73" s="161">
        <v>3812.7350000000001</v>
      </c>
      <c r="D73" s="162">
        <v>343.19900000000001</v>
      </c>
      <c r="E73" s="163">
        <f t="shared" si="0"/>
        <v>8.2580474088375808E-2</v>
      </c>
      <c r="F73" s="175"/>
      <c r="G73" s="180" t="s">
        <v>34</v>
      </c>
      <c r="H73" s="161">
        <v>1591.932</v>
      </c>
      <c r="I73" s="162">
        <v>3527.3090000000002</v>
      </c>
      <c r="J73" s="166">
        <v>5451.9319999999998</v>
      </c>
      <c r="K73" s="167">
        <f t="shared" si="1"/>
        <v>0.70800589589158491</v>
      </c>
      <c r="L73" s="168">
        <f t="shared" si="2"/>
        <v>0.64698330793560899</v>
      </c>
    </row>
    <row r="74" spans="2:14" ht="15" x14ac:dyDescent="0.2">
      <c r="B74" s="183" t="s">
        <v>1</v>
      </c>
      <c r="C74" s="161">
        <v>15886.635</v>
      </c>
      <c r="D74" s="162">
        <v>720.94799999999998</v>
      </c>
      <c r="E74" s="163">
        <f t="shared" si="0"/>
        <v>4.3410772055150953E-2</v>
      </c>
      <c r="F74" s="175"/>
      <c r="G74" s="180" t="s">
        <v>35</v>
      </c>
      <c r="H74" s="161">
        <v>2409.6219999999998</v>
      </c>
      <c r="I74" s="162">
        <v>15273.875</v>
      </c>
      <c r="J74" s="166">
        <v>18381.733</v>
      </c>
      <c r="K74" s="167">
        <f t="shared" si="1"/>
        <v>0.86891214228821623</v>
      </c>
      <c r="L74" s="168">
        <f t="shared" si="2"/>
        <v>0.8309268228409149</v>
      </c>
    </row>
    <row r="75" spans="2:14" ht="15" x14ac:dyDescent="0.2">
      <c r="B75" s="183" t="s">
        <v>5</v>
      </c>
      <c r="C75" s="161">
        <v>13884.557000000001</v>
      </c>
      <c r="D75" s="162">
        <v>466.02</v>
      </c>
      <c r="E75" s="163">
        <f t="shared" ref="E75:E144" si="8">D75/(C75+D75)</f>
        <v>3.2473955576838472E-2</v>
      </c>
      <c r="F75" s="175"/>
      <c r="G75" s="180" t="s">
        <v>36</v>
      </c>
      <c r="H75" s="161">
        <v>2286.549</v>
      </c>
      <c r="I75" s="162">
        <v>13493.554</v>
      </c>
      <c r="J75" s="166">
        <v>16229.152</v>
      </c>
      <c r="K75" s="167">
        <f t="shared" si="1"/>
        <v>0.85910853506085838</v>
      </c>
      <c r="L75" s="168">
        <f t="shared" si="2"/>
        <v>0.83143925203239211</v>
      </c>
    </row>
    <row r="76" spans="2:14" ht="15" x14ac:dyDescent="0.2">
      <c r="B76" s="184" t="s">
        <v>137</v>
      </c>
      <c r="C76" s="172">
        <v>15670.605</v>
      </c>
      <c r="D76" s="173">
        <v>258.33100000000002</v>
      </c>
      <c r="E76" s="174">
        <f t="shared" si="8"/>
        <v>1.6217718496703108E-2</v>
      </c>
      <c r="F76" s="175"/>
      <c r="G76" s="171" t="s">
        <v>138</v>
      </c>
      <c r="H76" s="172">
        <v>1081.9670000000001</v>
      </c>
      <c r="I76" s="173">
        <v>15009.82</v>
      </c>
      <c r="J76" s="177">
        <v>16329.705</v>
      </c>
      <c r="K76" s="237">
        <f t="shared" ref="K76:K145" si="9">(J76-H76)/J76</f>
        <v>0.93374240379725171</v>
      </c>
      <c r="L76" s="179">
        <f t="shared" ref="L76:L145" si="10">I76/J76</f>
        <v>0.91917275909148388</v>
      </c>
      <c r="M76" s="56"/>
      <c r="N76" s="50"/>
    </row>
    <row r="77" spans="2:14" ht="16" thickBot="1" x14ac:dyDescent="0.25">
      <c r="B77" s="260" t="s">
        <v>90</v>
      </c>
      <c r="C77" s="239">
        <f>C69-C72</f>
        <v>12467.748999999996</v>
      </c>
      <c r="D77" s="261">
        <f>D69-D72</f>
        <v>196.63699999999994</v>
      </c>
      <c r="E77" s="240">
        <f t="shared" si="8"/>
        <v>1.552676931988649E-2</v>
      </c>
      <c r="F77" s="262"/>
      <c r="G77" s="260" t="s">
        <v>90</v>
      </c>
      <c r="H77" s="239">
        <f>H69-H72</f>
        <v>429.16100000000006</v>
      </c>
      <c r="I77" s="261">
        <f t="shared" ref="I77:J77" si="11">I69-I72</f>
        <v>12467.748999999996</v>
      </c>
      <c r="J77" s="266">
        <f t="shared" si="11"/>
        <v>13093.546999999999</v>
      </c>
      <c r="K77" s="263">
        <f t="shared" si="9"/>
        <v>0.96722347275341047</v>
      </c>
      <c r="L77" s="241">
        <f t="shared" si="10"/>
        <v>0.95220561701118855</v>
      </c>
      <c r="M77" s="56"/>
      <c r="N77" s="50"/>
    </row>
    <row r="78" spans="2:14" ht="16" thickBot="1" x14ac:dyDescent="0.25">
      <c r="B78" s="150" t="s">
        <v>99</v>
      </c>
      <c r="C78" s="151">
        <v>44502.735999999997</v>
      </c>
      <c r="D78" s="152">
        <v>1501.575</v>
      </c>
      <c r="E78" s="153">
        <f t="shared" si="8"/>
        <v>3.2639875858590739E-2</v>
      </c>
      <c r="F78" s="154"/>
      <c r="G78" s="155" t="s">
        <v>100</v>
      </c>
      <c r="H78" s="151">
        <v>14853.257</v>
      </c>
      <c r="I78" s="152">
        <v>42140.964999999997</v>
      </c>
      <c r="J78" s="156">
        <v>58308.608</v>
      </c>
      <c r="K78" s="157">
        <f t="shared" si="9"/>
        <v>0.74526476433805455</v>
      </c>
      <c r="L78" s="158">
        <f t="shared" si="10"/>
        <v>0.7227228782412366</v>
      </c>
    </row>
    <row r="79" spans="2:14" ht="15" x14ac:dyDescent="0.2">
      <c r="B79" s="160" t="s">
        <v>89</v>
      </c>
      <c r="C79" s="161">
        <v>945.99400000000003</v>
      </c>
      <c r="D79" s="162">
        <v>138.828</v>
      </c>
      <c r="E79" s="163">
        <f t="shared" si="8"/>
        <v>0.12797306839278702</v>
      </c>
      <c r="F79" s="164"/>
      <c r="G79" s="165" t="s">
        <v>89</v>
      </c>
      <c r="H79" s="161">
        <v>1343.9010000000001</v>
      </c>
      <c r="I79" s="162">
        <v>945.99400000000003</v>
      </c>
      <c r="J79" s="166">
        <v>2428.723</v>
      </c>
      <c r="K79" s="167">
        <f t="shared" si="9"/>
        <v>0.44666353470527514</v>
      </c>
      <c r="L79" s="168">
        <f t="shared" si="10"/>
        <v>0.38950263162987298</v>
      </c>
    </row>
    <row r="80" spans="2:14" ht="15" x14ac:dyDescent="0.2">
      <c r="B80" s="160" t="s">
        <v>19</v>
      </c>
      <c r="C80" s="161">
        <v>10019.861000000001</v>
      </c>
      <c r="D80" s="162">
        <v>518.67700000000002</v>
      </c>
      <c r="E80" s="163">
        <f t="shared" si="8"/>
        <v>4.9217168453536915E-2</v>
      </c>
      <c r="F80" s="164"/>
      <c r="G80" s="169" t="s">
        <v>19</v>
      </c>
      <c r="H80" s="161">
        <v>3253.9389999999999</v>
      </c>
      <c r="I80" s="162">
        <v>10019.861000000001</v>
      </c>
      <c r="J80" s="166">
        <v>13792.477000000001</v>
      </c>
      <c r="K80" s="167">
        <f t="shared" si="9"/>
        <v>0.76407870754469986</v>
      </c>
      <c r="L80" s="168">
        <f t="shared" si="10"/>
        <v>0.72647291708371164</v>
      </c>
    </row>
    <row r="81" spans="2:12" ht="15" x14ac:dyDescent="0.2">
      <c r="B81" s="170" t="s">
        <v>90</v>
      </c>
      <c r="C81" s="161">
        <v>31757.171999999999</v>
      </c>
      <c r="D81" s="162">
        <v>804.65</v>
      </c>
      <c r="E81" s="163">
        <f t="shared" si="8"/>
        <v>2.4711455028530036E-2</v>
      </c>
      <c r="F81" s="164"/>
      <c r="G81" s="170" t="s">
        <v>90</v>
      </c>
      <c r="H81" s="161">
        <v>8371.9030000000002</v>
      </c>
      <c r="I81" s="162">
        <v>31757.171999999999</v>
      </c>
      <c r="J81" s="166">
        <v>40933.724999999999</v>
      </c>
      <c r="K81" s="167">
        <f t="shared" si="9"/>
        <v>0.79547663937254676</v>
      </c>
      <c r="L81" s="168">
        <f t="shared" si="10"/>
        <v>0.77581925417244579</v>
      </c>
    </row>
    <row r="82" spans="2:12" ht="15" x14ac:dyDescent="0.2">
      <c r="B82" s="171" t="s">
        <v>139</v>
      </c>
      <c r="C82" s="172">
        <v>30566.624</v>
      </c>
      <c r="D82" s="173">
        <v>1155.1489999999999</v>
      </c>
      <c r="E82" s="174">
        <f t="shared" si="8"/>
        <v>3.6415020055783134E-2</v>
      </c>
      <c r="F82" s="175"/>
      <c r="G82" s="176" t="s">
        <v>140</v>
      </c>
      <c r="H82" s="172">
        <v>12055.463</v>
      </c>
      <c r="I82" s="173">
        <v>29418.382000000001</v>
      </c>
      <c r="J82" s="177">
        <v>42592.385000000002</v>
      </c>
      <c r="K82" s="178">
        <f t="shared" si="9"/>
        <v>0.71695731525717565</v>
      </c>
      <c r="L82" s="179">
        <f t="shared" si="10"/>
        <v>0.69069581334785546</v>
      </c>
    </row>
    <row r="83" spans="2:12" ht="15" x14ac:dyDescent="0.2">
      <c r="B83" s="180" t="s">
        <v>141</v>
      </c>
      <c r="C83" s="161">
        <v>7428.2290000000003</v>
      </c>
      <c r="D83" s="162">
        <v>471.541</v>
      </c>
      <c r="E83" s="163">
        <f t="shared" si="8"/>
        <v>5.9690472001083572E-2</v>
      </c>
      <c r="F83" s="164"/>
      <c r="G83" s="180" t="s">
        <v>141</v>
      </c>
      <c r="H83" s="161">
        <v>2927.8829999999998</v>
      </c>
      <c r="I83" s="162">
        <v>7428.2290000000003</v>
      </c>
      <c r="J83" s="166">
        <v>10827.653</v>
      </c>
      <c r="K83" s="167">
        <f t="shared" si="9"/>
        <v>0.72959209165642824</v>
      </c>
      <c r="L83" s="168">
        <f t="shared" si="10"/>
        <v>0.68604239533719824</v>
      </c>
    </row>
    <row r="84" spans="2:12" ht="15" x14ac:dyDescent="0.2">
      <c r="B84" s="182" t="s">
        <v>142</v>
      </c>
      <c r="C84" s="161">
        <v>21027.137999999999</v>
      </c>
      <c r="D84" s="162">
        <v>662.73299999999995</v>
      </c>
      <c r="E84" s="163">
        <f t="shared" si="8"/>
        <v>3.0554953508022245E-2</v>
      </c>
      <c r="F84" s="164"/>
      <c r="G84" s="182" t="s">
        <v>142</v>
      </c>
      <c r="H84" s="161">
        <v>6360.6850000000004</v>
      </c>
      <c r="I84" s="162">
        <v>21027.137999999999</v>
      </c>
      <c r="J84" s="166">
        <v>28050.556</v>
      </c>
      <c r="K84" s="167">
        <f t="shared" si="9"/>
        <v>0.77324210614577471</v>
      </c>
      <c r="L84" s="168">
        <f t="shared" si="10"/>
        <v>0.74961572954204536</v>
      </c>
    </row>
    <row r="85" spans="2:12" ht="15" x14ac:dyDescent="0.2">
      <c r="B85" s="183" t="s">
        <v>0</v>
      </c>
      <c r="C85" s="161">
        <v>2486.7130000000002</v>
      </c>
      <c r="D85" s="162">
        <v>235.54900000000001</v>
      </c>
      <c r="E85" s="163">
        <f t="shared" si="8"/>
        <v>8.652693972879906E-2</v>
      </c>
      <c r="F85" s="175"/>
      <c r="G85" s="180" t="s">
        <v>34</v>
      </c>
      <c r="H85" s="161">
        <v>2369.3330000000001</v>
      </c>
      <c r="I85" s="162">
        <v>2287.1799999999998</v>
      </c>
      <c r="J85" s="166">
        <v>4884.4049999999997</v>
      </c>
      <c r="K85" s="167">
        <f t="shared" si="9"/>
        <v>0.51491880792030964</v>
      </c>
      <c r="L85" s="168">
        <f t="shared" si="10"/>
        <v>0.46826174324201209</v>
      </c>
    </row>
    <row r="86" spans="2:12" ht="15" x14ac:dyDescent="0.2">
      <c r="B86" s="183" t="s">
        <v>1</v>
      </c>
      <c r="C86" s="161">
        <v>14010.172</v>
      </c>
      <c r="D86" s="162">
        <v>526.85799999999995</v>
      </c>
      <c r="E86" s="163">
        <f t="shared" si="8"/>
        <v>3.624247869062662E-2</v>
      </c>
      <c r="F86" s="175"/>
      <c r="G86" s="180" t="s">
        <v>35</v>
      </c>
      <c r="H86" s="161">
        <v>5459.0910000000003</v>
      </c>
      <c r="I86" s="162">
        <v>13420.843999999999</v>
      </c>
      <c r="J86" s="166">
        <v>19388.424999999999</v>
      </c>
      <c r="K86" s="167">
        <f t="shared" si="9"/>
        <v>0.71843556142389076</v>
      </c>
      <c r="L86" s="168">
        <f t="shared" si="10"/>
        <v>0.69220908867017306</v>
      </c>
    </row>
    <row r="87" spans="2:12" ht="15" x14ac:dyDescent="0.2">
      <c r="B87" s="183" t="s">
        <v>5</v>
      </c>
      <c r="C87" s="161">
        <v>14069.739</v>
      </c>
      <c r="D87" s="162">
        <v>392.74200000000002</v>
      </c>
      <c r="E87" s="163">
        <f t="shared" si="8"/>
        <v>2.7155921587727585E-2</v>
      </c>
      <c r="F87" s="175"/>
      <c r="G87" s="180" t="s">
        <v>36</v>
      </c>
      <c r="H87" s="161">
        <v>4227.0389999999998</v>
      </c>
      <c r="I87" s="162">
        <v>13710.358</v>
      </c>
      <c r="J87" s="166">
        <v>18319.555</v>
      </c>
      <c r="K87" s="167">
        <f t="shared" si="9"/>
        <v>0.76926082538576945</v>
      </c>
      <c r="L87" s="168">
        <f t="shared" si="10"/>
        <v>0.74840016583372249</v>
      </c>
    </row>
    <row r="88" spans="2:12" ht="15" x14ac:dyDescent="0.2">
      <c r="B88" s="184" t="s">
        <v>137</v>
      </c>
      <c r="C88" s="172">
        <v>12990.118</v>
      </c>
      <c r="D88" s="173">
        <v>207.59700000000001</v>
      </c>
      <c r="E88" s="174">
        <f t="shared" si="8"/>
        <v>1.5729768372782713E-2</v>
      </c>
      <c r="F88" s="175"/>
      <c r="G88" s="171" t="s">
        <v>138</v>
      </c>
      <c r="H88" s="172">
        <v>2797.7939999999999</v>
      </c>
      <c r="I88" s="173">
        <v>12722.583000000001</v>
      </c>
      <c r="J88" s="177">
        <v>15716.223</v>
      </c>
      <c r="K88" s="237">
        <f t="shared" si="9"/>
        <v>0.82198051020273766</v>
      </c>
      <c r="L88" s="179">
        <f t="shared" si="10"/>
        <v>0.80951911919295116</v>
      </c>
    </row>
    <row r="89" spans="2:12" ht="16" thickBot="1" x14ac:dyDescent="0.25">
      <c r="B89" s="260" t="s">
        <v>90</v>
      </c>
      <c r="C89" s="239">
        <f>C81-C84</f>
        <v>10730.034</v>
      </c>
      <c r="D89" s="261">
        <f>D81-D84</f>
        <v>141.91700000000003</v>
      </c>
      <c r="E89" s="240">
        <f t="shared" si="8"/>
        <v>1.3053498861427912E-2</v>
      </c>
      <c r="F89" s="262"/>
      <c r="G89" s="260" t="s">
        <v>90</v>
      </c>
      <c r="H89" s="239">
        <f>H81-H84</f>
        <v>2011.2179999999998</v>
      </c>
      <c r="I89" s="261">
        <f t="shared" ref="I89:J89" si="12">I81-I84</f>
        <v>10730.034</v>
      </c>
      <c r="J89" s="266">
        <f t="shared" si="12"/>
        <v>12883.168999999998</v>
      </c>
      <c r="K89" s="263">
        <f t="shared" si="9"/>
        <v>0.84388794402991985</v>
      </c>
      <c r="L89" s="241">
        <f t="shared" si="10"/>
        <v>0.83287225371335272</v>
      </c>
    </row>
    <row r="90" spans="2:12" ht="16" thickBot="1" x14ac:dyDescent="0.25">
      <c r="B90" s="150" t="s">
        <v>45</v>
      </c>
      <c r="C90" s="151">
        <v>13644.349331933308</v>
      </c>
      <c r="D90" s="152">
        <v>1198.6309156333339</v>
      </c>
      <c r="E90" s="153">
        <f t="shared" si="8"/>
        <v>8.0754059874858175E-2</v>
      </c>
      <c r="F90" s="154"/>
      <c r="G90" s="155" t="s">
        <v>46</v>
      </c>
      <c r="H90" s="151">
        <v>4741</v>
      </c>
      <c r="I90" s="152">
        <v>13167</v>
      </c>
      <c r="J90" s="156">
        <v>19017</v>
      </c>
      <c r="K90" s="157">
        <f t="shared" si="9"/>
        <v>0.75069674501761585</v>
      </c>
      <c r="L90" s="158">
        <f t="shared" si="10"/>
        <v>0.69238050165641263</v>
      </c>
    </row>
    <row r="91" spans="2:12" ht="15" x14ac:dyDescent="0.2">
      <c r="B91" s="160" t="s">
        <v>89</v>
      </c>
      <c r="C91" s="161">
        <v>204.22468746666664</v>
      </c>
      <c r="D91" s="162">
        <v>71.551685166666658</v>
      </c>
      <c r="E91" s="163">
        <f t="shared" si="8"/>
        <v>0.25945545836082318</v>
      </c>
      <c r="F91" s="164"/>
      <c r="G91" s="165" t="s">
        <v>89</v>
      </c>
      <c r="H91" s="161">
        <v>835.9922627000002</v>
      </c>
      <c r="I91" s="162">
        <v>204.22468746666664</v>
      </c>
      <c r="J91" s="166">
        <v>1111.7686353333333</v>
      </c>
      <c r="K91" s="167">
        <f t="shared" si="9"/>
        <v>0.24805194522388119</v>
      </c>
      <c r="L91" s="168">
        <f t="shared" si="10"/>
        <v>0.18369351407852538</v>
      </c>
    </row>
    <row r="92" spans="2:12" ht="15" x14ac:dyDescent="0.2">
      <c r="B92" s="160" t="s">
        <v>19</v>
      </c>
      <c r="C92" s="161">
        <v>3534</v>
      </c>
      <c r="D92" s="162">
        <v>589</v>
      </c>
      <c r="E92" s="163">
        <f t="shared" si="8"/>
        <v>0.14285714285714285</v>
      </c>
      <c r="F92" s="164"/>
      <c r="G92" s="169" t="s">
        <v>19</v>
      </c>
      <c r="H92" s="161">
        <v>1705</v>
      </c>
      <c r="I92" s="162">
        <v>3534</v>
      </c>
      <c r="J92" s="166">
        <v>5828</v>
      </c>
      <c r="K92" s="167">
        <f t="shared" si="9"/>
        <v>0.70744680851063835</v>
      </c>
      <c r="L92" s="168">
        <f t="shared" si="10"/>
        <v>0.6063829787234043</v>
      </c>
    </row>
    <row r="93" spans="2:12" ht="15" x14ac:dyDescent="0.2">
      <c r="B93" s="170" t="s">
        <v>90</v>
      </c>
      <c r="C93" s="161">
        <v>10253.789000000001</v>
      </c>
      <c r="D93" s="162">
        <v>657.86900000000003</v>
      </c>
      <c r="E93" s="163">
        <f t="shared" si="8"/>
        <v>6.0290470980670391E-2</v>
      </c>
      <c r="F93" s="164"/>
      <c r="G93" s="170" t="s">
        <v>90</v>
      </c>
      <c r="H93" s="161">
        <v>2406.6489999999999</v>
      </c>
      <c r="I93" s="162">
        <v>10253.789000000001</v>
      </c>
      <c r="J93" s="166">
        <v>13318.307000000001</v>
      </c>
      <c r="K93" s="167">
        <f t="shared" si="9"/>
        <v>0.81929767800066489</v>
      </c>
      <c r="L93" s="168">
        <f t="shared" si="10"/>
        <v>0.76990183512063504</v>
      </c>
    </row>
    <row r="94" spans="2:12" ht="15" x14ac:dyDescent="0.2">
      <c r="B94" s="171" t="s">
        <v>139</v>
      </c>
      <c r="C94" s="172">
        <v>10923</v>
      </c>
      <c r="D94" s="173">
        <v>1058</v>
      </c>
      <c r="E94" s="174">
        <f t="shared" si="8"/>
        <v>8.8306485268341547E-2</v>
      </c>
      <c r="F94" s="175"/>
      <c r="G94" s="176" t="s">
        <v>140</v>
      </c>
      <c r="H94" s="172">
        <f>H97+H98+H99</f>
        <v>4471</v>
      </c>
      <c r="I94" s="173">
        <f>I97+I98+I99</f>
        <v>10681</v>
      </c>
      <c r="J94" s="177">
        <f>J97+J98+J99</f>
        <v>16193</v>
      </c>
      <c r="K94" s="178">
        <f t="shared" si="9"/>
        <v>0.72389304020255663</v>
      </c>
      <c r="L94" s="179">
        <f t="shared" si="10"/>
        <v>0.65960600259371338</v>
      </c>
    </row>
    <row r="95" spans="2:12" ht="15" x14ac:dyDescent="0.2">
      <c r="B95" s="180" t="s">
        <v>141</v>
      </c>
      <c r="C95" s="161">
        <v>3076</v>
      </c>
      <c r="D95" s="162">
        <v>565</v>
      </c>
      <c r="E95" s="163">
        <f t="shared" si="8"/>
        <v>0.15517714913485306</v>
      </c>
      <c r="F95" s="164"/>
      <c r="G95" s="180" t="s">
        <v>141</v>
      </c>
      <c r="H95" s="161">
        <v>1641</v>
      </c>
      <c r="I95" s="162">
        <v>3076</v>
      </c>
      <c r="J95" s="166">
        <v>5282</v>
      </c>
      <c r="K95" s="167">
        <f t="shared" si="9"/>
        <v>0.68932222642938279</v>
      </c>
      <c r="L95" s="168">
        <f t="shared" si="10"/>
        <v>0.58235516849678148</v>
      </c>
    </row>
    <row r="96" spans="2:12" ht="15" x14ac:dyDescent="0.2">
      <c r="B96" s="182" t="s">
        <v>142</v>
      </c>
      <c r="C96" s="161">
        <v>8080.5129999999999</v>
      </c>
      <c r="D96" s="162">
        <v>602.31600000000003</v>
      </c>
      <c r="E96" s="163">
        <f t="shared" si="8"/>
        <v>6.9368635498867945E-2</v>
      </c>
      <c r="F96" s="164"/>
      <c r="G96" s="182" t="s">
        <v>142</v>
      </c>
      <c r="H96" s="161">
        <v>2243.0369999999998</v>
      </c>
      <c r="I96" s="162">
        <v>8080.5129999999999</v>
      </c>
      <c r="J96" s="166">
        <v>10925.866</v>
      </c>
      <c r="K96" s="167">
        <f t="shared" si="9"/>
        <v>0.79470396213901939</v>
      </c>
      <c r="L96" s="168">
        <f t="shared" si="10"/>
        <v>0.7395764326598917</v>
      </c>
    </row>
    <row r="97" spans="2:12" ht="15" x14ac:dyDescent="0.2">
      <c r="B97" s="183" t="s">
        <v>0</v>
      </c>
      <c r="C97" s="161">
        <v>1554</v>
      </c>
      <c r="D97" s="162">
        <v>289</v>
      </c>
      <c r="E97" s="163">
        <f t="shared" si="8"/>
        <v>0.15680954964731417</v>
      </c>
      <c r="F97" s="175"/>
      <c r="G97" s="180" t="s">
        <v>34</v>
      </c>
      <c r="H97" s="161">
        <v>1612</v>
      </c>
      <c r="I97" s="162">
        <v>1465</v>
      </c>
      <c r="J97" s="166">
        <v>3360</v>
      </c>
      <c r="K97" s="167">
        <f t="shared" si="9"/>
        <v>0.52023809523809528</v>
      </c>
      <c r="L97" s="168">
        <f t="shared" si="10"/>
        <v>0.43601190476190477</v>
      </c>
    </row>
    <row r="98" spans="2:12" ht="15" x14ac:dyDescent="0.2">
      <c r="B98" s="183" t="s">
        <v>1</v>
      </c>
      <c r="C98" s="161">
        <v>4857</v>
      </c>
      <c r="D98" s="162">
        <v>485</v>
      </c>
      <c r="E98" s="163">
        <f t="shared" si="8"/>
        <v>9.0789966304754777E-2</v>
      </c>
      <c r="F98" s="175"/>
      <c r="G98" s="180" t="s">
        <v>35</v>
      </c>
      <c r="H98" s="161">
        <v>1721</v>
      </c>
      <c r="I98" s="162">
        <v>4761</v>
      </c>
      <c r="J98" s="166">
        <v>6958</v>
      </c>
      <c r="K98" s="167">
        <f t="shared" si="9"/>
        <v>0.75265881000287438</v>
      </c>
      <c r="L98" s="168">
        <f t="shared" si="10"/>
        <v>0.68424834722621442</v>
      </c>
    </row>
    <row r="99" spans="2:12" ht="15" x14ac:dyDescent="0.2">
      <c r="B99" s="183" t="s">
        <v>5</v>
      </c>
      <c r="C99" s="161">
        <v>4512</v>
      </c>
      <c r="D99" s="162">
        <v>284</v>
      </c>
      <c r="E99" s="163">
        <f t="shared" si="8"/>
        <v>5.9216013344453713E-2</v>
      </c>
      <c r="F99" s="175"/>
      <c r="G99" s="180" t="s">
        <v>36</v>
      </c>
      <c r="H99" s="161">
        <v>1138</v>
      </c>
      <c r="I99" s="162">
        <v>4455</v>
      </c>
      <c r="J99" s="166">
        <v>5875</v>
      </c>
      <c r="K99" s="167">
        <f t="shared" si="9"/>
        <v>0.80629787234042549</v>
      </c>
      <c r="L99" s="168">
        <f t="shared" si="10"/>
        <v>0.75829787234042556</v>
      </c>
    </row>
    <row r="100" spans="2:12" ht="15" x14ac:dyDescent="0.2">
      <c r="B100" s="184" t="s">
        <v>137</v>
      </c>
      <c r="C100" s="172">
        <v>2517</v>
      </c>
      <c r="D100" s="173">
        <v>69</v>
      </c>
      <c r="E100" s="174">
        <f t="shared" si="8"/>
        <v>2.668213457076566E-2</v>
      </c>
      <c r="F100" s="175"/>
      <c r="G100" s="171" t="s">
        <v>138</v>
      </c>
      <c r="H100" s="172">
        <v>270</v>
      </c>
      <c r="I100" s="173">
        <v>2486</v>
      </c>
      <c r="J100" s="177">
        <v>2824</v>
      </c>
      <c r="K100" s="237">
        <f t="shared" si="9"/>
        <v>0.90439093484419264</v>
      </c>
      <c r="L100" s="179">
        <f t="shared" si="10"/>
        <v>0.88031161473087816</v>
      </c>
    </row>
    <row r="101" spans="2:12" ht="16" thickBot="1" x14ac:dyDescent="0.25">
      <c r="B101" s="260" t="s">
        <v>90</v>
      </c>
      <c r="C101" s="239">
        <f>C93-C96</f>
        <v>2173.2760000000007</v>
      </c>
      <c r="D101" s="261">
        <f>D93-D96</f>
        <v>55.552999999999997</v>
      </c>
      <c r="E101" s="240">
        <f t="shared" si="8"/>
        <v>2.4924747479506047E-2</v>
      </c>
      <c r="F101" s="262"/>
      <c r="G101" s="260" t="s">
        <v>90</v>
      </c>
      <c r="H101" s="239">
        <f>H93-H96</f>
        <v>163.61200000000008</v>
      </c>
      <c r="I101" s="261">
        <f t="shared" ref="I101:J101" si="13">I93-I96</f>
        <v>2173.2760000000007</v>
      </c>
      <c r="J101" s="266">
        <f t="shared" si="13"/>
        <v>2392.4410000000007</v>
      </c>
      <c r="K101" s="263">
        <f t="shared" si="9"/>
        <v>0.93161294259712146</v>
      </c>
      <c r="L101" s="241">
        <f t="shared" si="10"/>
        <v>0.90839272525424875</v>
      </c>
    </row>
    <row r="102" spans="2:12" ht="16" thickBot="1" x14ac:dyDescent="0.25">
      <c r="B102" s="150" t="s">
        <v>101</v>
      </c>
      <c r="C102" s="151">
        <v>6376.0479999999998</v>
      </c>
      <c r="D102" s="152">
        <v>601.447</v>
      </c>
      <c r="E102" s="153">
        <f t="shared" si="8"/>
        <v>8.6198126978235021E-2</v>
      </c>
      <c r="F102" s="154"/>
      <c r="G102" s="155" t="s">
        <v>102</v>
      </c>
      <c r="H102" s="151">
        <v>2003.5820000000001</v>
      </c>
      <c r="I102" s="152">
        <v>6143.1</v>
      </c>
      <c r="J102" s="156">
        <v>8698.598</v>
      </c>
      <c r="K102" s="157">
        <f t="shared" si="9"/>
        <v>0.76966610021523008</v>
      </c>
      <c r="L102" s="158">
        <f t="shared" si="10"/>
        <v>0.70621725478059805</v>
      </c>
    </row>
    <row r="103" spans="2:12" ht="15" x14ac:dyDescent="0.2">
      <c r="B103" s="160" t="s">
        <v>89</v>
      </c>
      <c r="C103" s="161">
        <v>110.822</v>
      </c>
      <c r="D103" s="162">
        <v>42.884999999999998</v>
      </c>
      <c r="E103" s="163">
        <f t="shared" si="8"/>
        <v>0.27900485989577573</v>
      </c>
      <c r="F103" s="164"/>
      <c r="G103" s="165" t="s">
        <v>89</v>
      </c>
      <c r="H103" s="161">
        <v>406</v>
      </c>
      <c r="I103" s="162">
        <v>110.822</v>
      </c>
      <c r="J103" s="166">
        <v>559.70699999999999</v>
      </c>
      <c r="K103" s="167">
        <f t="shared" si="9"/>
        <v>0.274620471067898</v>
      </c>
      <c r="L103" s="168">
        <f t="shared" si="10"/>
        <v>0.19800002501308722</v>
      </c>
    </row>
    <row r="104" spans="2:12" ht="15" x14ac:dyDescent="0.2">
      <c r="B104" s="160" t="s">
        <v>19</v>
      </c>
      <c r="C104" s="161">
        <v>1639.6389999999999</v>
      </c>
      <c r="D104" s="162">
        <v>309.839</v>
      </c>
      <c r="E104" s="163">
        <f t="shared" si="8"/>
        <v>0.15893434037214066</v>
      </c>
      <c r="F104" s="164"/>
      <c r="G104" s="169" t="s">
        <v>19</v>
      </c>
      <c r="H104" s="161">
        <v>795.154</v>
      </c>
      <c r="I104" s="162">
        <v>1639.6389999999999</v>
      </c>
      <c r="J104" s="166">
        <v>2744.6320000000001</v>
      </c>
      <c r="K104" s="167">
        <f t="shared" si="9"/>
        <v>0.71028757225012318</v>
      </c>
      <c r="L104" s="168">
        <f t="shared" si="10"/>
        <v>0.59739848548002061</v>
      </c>
    </row>
    <row r="105" spans="2:12" ht="15" x14ac:dyDescent="0.2">
      <c r="B105" s="170" t="s">
        <v>90</v>
      </c>
      <c r="C105" s="161">
        <v>4787.3760000000002</v>
      </c>
      <c r="D105" s="162">
        <v>324.54700000000003</v>
      </c>
      <c r="E105" s="163">
        <f t="shared" si="8"/>
        <v>6.3488241117872865E-2</v>
      </c>
      <c r="F105" s="164"/>
      <c r="G105" s="170" t="s">
        <v>90</v>
      </c>
      <c r="H105" s="161">
        <v>949.44200000000001</v>
      </c>
      <c r="I105" s="162">
        <v>4787.3760000000002</v>
      </c>
      <c r="J105" s="166">
        <v>6061.3649999999998</v>
      </c>
      <c r="K105" s="167">
        <f t="shared" si="9"/>
        <v>0.84336168503299169</v>
      </c>
      <c r="L105" s="168">
        <f t="shared" si="10"/>
        <v>0.78981813502404163</v>
      </c>
    </row>
    <row r="106" spans="2:12" ht="15" x14ac:dyDescent="0.2">
      <c r="B106" s="171" t="s">
        <v>139</v>
      </c>
      <c r="C106" s="172">
        <v>5167.57</v>
      </c>
      <c r="D106" s="173">
        <v>527.43899999999996</v>
      </c>
      <c r="E106" s="174">
        <f t="shared" si="8"/>
        <v>9.261425223384194E-2</v>
      </c>
      <c r="F106" s="175"/>
      <c r="G106" s="176" t="s">
        <v>140</v>
      </c>
      <c r="H106" s="172">
        <v>1918.0540000000001</v>
      </c>
      <c r="I106" s="173">
        <v>5061.0860000000002</v>
      </c>
      <c r="J106" s="177">
        <v>7499.933</v>
      </c>
      <c r="K106" s="178">
        <f t="shared" si="9"/>
        <v>0.74425718203082614</v>
      </c>
      <c r="L106" s="179">
        <f t="shared" si="10"/>
        <v>0.67481749503628907</v>
      </c>
    </row>
    <row r="107" spans="2:12" ht="15" x14ac:dyDescent="0.2">
      <c r="B107" s="180" t="s">
        <v>141</v>
      </c>
      <c r="C107" s="161">
        <v>1442.6410000000001</v>
      </c>
      <c r="D107" s="162">
        <v>296.67700000000002</v>
      </c>
      <c r="E107" s="163">
        <f t="shared" si="8"/>
        <v>0.17057087893070733</v>
      </c>
      <c r="F107" s="164"/>
      <c r="G107" s="180" t="s">
        <v>141</v>
      </c>
      <c r="H107" s="161">
        <v>770.52700000000004</v>
      </c>
      <c r="I107" s="162">
        <v>1442.6410000000001</v>
      </c>
      <c r="J107" s="166">
        <v>2509.8449999999998</v>
      </c>
      <c r="K107" s="167">
        <f t="shared" si="9"/>
        <v>0.69299817319396217</v>
      </c>
      <c r="L107" s="168">
        <f t="shared" si="10"/>
        <v>0.57479286569489363</v>
      </c>
    </row>
    <row r="108" spans="2:12" ht="12.75" customHeight="1" x14ac:dyDescent="0.2">
      <c r="B108" s="182" t="s">
        <v>142</v>
      </c>
      <c r="C108" s="161">
        <v>3851.114</v>
      </c>
      <c r="D108" s="162">
        <v>300.44200000000001</v>
      </c>
      <c r="E108" s="163">
        <f t="shared" si="8"/>
        <v>7.2368528811847882E-2</v>
      </c>
      <c r="F108" s="164"/>
      <c r="G108" s="182" t="s">
        <v>142</v>
      </c>
      <c r="H108" s="161">
        <v>895.13800000000003</v>
      </c>
      <c r="I108" s="162">
        <v>3851.114</v>
      </c>
      <c r="J108" s="166">
        <v>5046.6940000000004</v>
      </c>
      <c r="K108" s="167">
        <f t="shared" si="9"/>
        <v>0.82262883384647456</v>
      </c>
      <c r="L108" s="168">
        <f t="shared" si="10"/>
        <v>0.76309639538279905</v>
      </c>
    </row>
    <row r="109" spans="2:12" ht="15" x14ac:dyDescent="0.2">
      <c r="B109" s="183" t="s">
        <v>0</v>
      </c>
      <c r="C109" s="161">
        <v>792.79200000000003</v>
      </c>
      <c r="D109" s="162">
        <v>155.59200000000001</v>
      </c>
      <c r="E109" s="163">
        <f t="shared" si="8"/>
        <v>0.16406012754327362</v>
      </c>
      <c r="F109" s="175"/>
      <c r="G109" s="180" t="s">
        <v>34</v>
      </c>
      <c r="H109" s="161">
        <v>739.60199999999998</v>
      </c>
      <c r="I109" s="162">
        <v>749.85599999999999</v>
      </c>
      <c r="J109" s="166">
        <v>1641.9349999999999</v>
      </c>
      <c r="K109" s="167">
        <f t="shared" si="9"/>
        <v>0.5495546413225858</v>
      </c>
      <c r="L109" s="168">
        <f t="shared" si="10"/>
        <v>0.45669042928008724</v>
      </c>
    </row>
    <row r="110" spans="2:12" ht="15" x14ac:dyDescent="0.2">
      <c r="B110" s="183" t="s">
        <v>1</v>
      </c>
      <c r="C110" s="161">
        <v>2397.8960000000002</v>
      </c>
      <c r="D110" s="162">
        <v>247.447</v>
      </c>
      <c r="E110" s="163">
        <f t="shared" si="8"/>
        <v>9.3540610801699425E-2</v>
      </c>
      <c r="F110" s="175"/>
      <c r="G110" s="180" t="s">
        <v>35</v>
      </c>
      <c r="H110" s="161">
        <v>709.39300000000003</v>
      </c>
      <c r="I110" s="162">
        <v>2358.6779999999999</v>
      </c>
      <c r="J110" s="166">
        <v>3312.3049999999998</v>
      </c>
      <c r="K110" s="167">
        <f t="shared" si="9"/>
        <v>0.78583101495786167</v>
      </c>
      <c r="L110" s="168">
        <f t="shared" si="10"/>
        <v>0.71209565544235809</v>
      </c>
    </row>
    <row r="111" spans="2:12" ht="15" x14ac:dyDescent="0.2">
      <c r="B111" s="183" t="s">
        <v>5</v>
      </c>
      <c r="C111" s="161">
        <v>1976.8820000000001</v>
      </c>
      <c r="D111" s="162">
        <v>124.4</v>
      </c>
      <c r="E111" s="163">
        <f t="shared" si="8"/>
        <v>5.9201953854837189E-2</v>
      </c>
      <c r="F111" s="175"/>
      <c r="G111" s="180" t="s">
        <v>36</v>
      </c>
      <c r="H111" s="161">
        <v>469.05900000000003</v>
      </c>
      <c r="I111" s="162">
        <v>1952.5519999999999</v>
      </c>
      <c r="J111" s="166">
        <v>2545.6930000000002</v>
      </c>
      <c r="K111" s="167">
        <f t="shared" si="9"/>
        <v>0.8157440822597225</v>
      </c>
      <c r="L111" s="168">
        <f t="shared" si="10"/>
        <v>0.76700214833446123</v>
      </c>
    </row>
    <row r="112" spans="2:12" ht="15" x14ac:dyDescent="0.2">
      <c r="B112" s="184" t="s">
        <v>137</v>
      </c>
      <c r="C112" s="172">
        <v>1097.6559999999999</v>
      </c>
      <c r="D112" s="173">
        <v>31.123000000000001</v>
      </c>
      <c r="E112" s="174">
        <f t="shared" si="8"/>
        <v>2.75722705684638E-2</v>
      </c>
      <c r="F112" s="175"/>
      <c r="G112" s="171" t="s">
        <v>138</v>
      </c>
      <c r="H112" s="172">
        <v>85.528000000000006</v>
      </c>
      <c r="I112" s="173">
        <v>1082.0139999999999</v>
      </c>
      <c r="J112" s="177">
        <v>1198.665</v>
      </c>
      <c r="K112" s="237">
        <f t="shared" si="9"/>
        <v>0.92864728677320185</v>
      </c>
      <c r="L112" s="179">
        <f t="shared" si="10"/>
        <v>0.9026825676898883</v>
      </c>
    </row>
    <row r="113" spans="2:12" ht="16" thickBot="1" x14ac:dyDescent="0.25">
      <c r="B113" s="260" t="s">
        <v>90</v>
      </c>
      <c r="C113" s="239">
        <f>C105-C108</f>
        <v>936.26200000000017</v>
      </c>
      <c r="D113" s="261">
        <f>D105-D108</f>
        <v>24.105000000000018</v>
      </c>
      <c r="E113" s="240">
        <f t="shared" si="8"/>
        <v>2.509977956343774E-2</v>
      </c>
      <c r="F113" s="262"/>
      <c r="G113" s="260" t="s">
        <v>90</v>
      </c>
      <c r="H113" s="239">
        <f>H105-H108</f>
        <v>54.303999999999974</v>
      </c>
      <c r="I113" s="261">
        <f t="shared" ref="I113:J113" si="14">I105-I108</f>
        <v>936.26200000000017</v>
      </c>
      <c r="J113" s="266">
        <f t="shared" si="14"/>
        <v>1014.6709999999994</v>
      </c>
      <c r="K113" s="263">
        <f t="shared" si="9"/>
        <v>0.94648117468617909</v>
      </c>
      <c r="L113" s="241">
        <f t="shared" si="10"/>
        <v>0.92272470584061317</v>
      </c>
    </row>
    <row r="114" spans="2:12" ht="16" thickBot="1" x14ac:dyDescent="0.25">
      <c r="B114" s="150" t="s">
        <v>103</v>
      </c>
      <c r="C114" s="151">
        <v>7268.3010000000004</v>
      </c>
      <c r="D114" s="152">
        <v>597.18399999999997</v>
      </c>
      <c r="E114" s="153">
        <f t="shared" si="8"/>
        <v>7.5924625118476474E-2</v>
      </c>
      <c r="F114" s="154"/>
      <c r="G114" s="155" t="s">
        <v>104</v>
      </c>
      <c r="H114" s="151">
        <v>2737.6990000000001</v>
      </c>
      <c r="I114" s="152">
        <v>7024.0119999999997</v>
      </c>
      <c r="J114" s="156">
        <v>10318.656999999999</v>
      </c>
      <c r="K114" s="157">
        <f t="shared" si="9"/>
        <v>0.73468456214796163</v>
      </c>
      <c r="L114" s="158">
        <f t="shared" si="10"/>
        <v>0.68070990246114393</v>
      </c>
    </row>
    <row r="115" spans="2:12" ht="15" x14ac:dyDescent="0.2">
      <c r="B115" s="160" t="s">
        <v>89</v>
      </c>
      <c r="C115" s="161">
        <v>93.403000000000006</v>
      </c>
      <c r="D115" s="162">
        <v>28.667000000000002</v>
      </c>
      <c r="E115" s="163">
        <f t="shared" si="8"/>
        <v>0.23484066519210289</v>
      </c>
      <c r="F115" s="164"/>
      <c r="G115" s="165" t="s">
        <v>89</v>
      </c>
      <c r="H115" s="161">
        <v>429.99200000000002</v>
      </c>
      <c r="I115" s="162">
        <v>93.403000000000006</v>
      </c>
      <c r="J115" s="166">
        <v>552.06200000000001</v>
      </c>
      <c r="K115" s="167">
        <f t="shared" si="9"/>
        <v>0.22111646880241712</v>
      </c>
      <c r="L115" s="168">
        <f t="shared" si="10"/>
        <v>0.16918933018392862</v>
      </c>
    </row>
    <row r="116" spans="2:12" ht="15" x14ac:dyDescent="0.2">
      <c r="B116" s="160" t="s">
        <v>19</v>
      </c>
      <c r="C116" s="161">
        <v>1894.7460000000001</v>
      </c>
      <c r="D116" s="162">
        <v>279.54899999999998</v>
      </c>
      <c r="E116" s="163">
        <f t="shared" si="8"/>
        <v>0.12856995025973936</v>
      </c>
      <c r="F116" s="164"/>
      <c r="G116" s="169" t="s">
        <v>19</v>
      </c>
      <c r="H116" s="161">
        <v>909.971</v>
      </c>
      <c r="I116" s="162">
        <v>1894.7460000000001</v>
      </c>
      <c r="J116" s="166">
        <v>3084.2660000000001</v>
      </c>
      <c r="K116" s="167">
        <f t="shared" si="9"/>
        <v>0.7049635148200577</v>
      </c>
      <c r="L116" s="168">
        <f t="shared" si="10"/>
        <v>0.61432639078471185</v>
      </c>
    </row>
    <row r="117" spans="2:12" ht="15" x14ac:dyDescent="0.2">
      <c r="B117" s="170" t="s">
        <v>90</v>
      </c>
      <c r="C117" s="161">
        <v>5466.4129999999996</v>
      </c>
      <c r="D117" s="162">
        <v>333.32400000000001</v>
      </c>
      <c r="E117" s="163">
        <f t="shared" si="8"/>
        <v>5.747226124219082E-2</v>
      </c>
      <c r="F117" s="164"/>
      <c r="G117" s="170" t="s">
        <v>90</v>
      </c>
      <c r="H117" s="161">
        <v>1457.2070000000001</v>
      </c>
      <c r="I117" s="162">
        <v>5466.4129999999996</v>
      </c>
      <c r="J117" s="166">
        <v>7256.9440000000004</v>
      </c>
      <c r="K117" s="167">
        <f t="shared" si="9"/>
        <v>0.79919825755855356</v>
      </c>
      <c r="L117" s="168">
        <f t="shared" si="10"/>
        <v>0.75326652651584458</v>
      </c>
    </row>
    <row r="118" spans="2:12" ht="15" x14ac:dyDescent="0.2">
      <c r="B118" s="171" t="s">
        <v>139</v>
      </c>
      <c r="C118" s="172">
        <v>5755.1049999999996</v>
      </c>
      <c r="D118" s="173">
        <v>530.79100000000005</v>
      </c>
      <c r="E118" s="174">
        <f t="shared" si="8"/>
        <v>8.4441581597913817E-2</v>
      </c>
      <c r="F118" s="175"/>
      <c r="G118" s="176" t="s">
        <v>140</v>
      </c>
      <c r="H118" s="172">
        <v>2553.39</v>
      </c>
      <c r="I118" s="173">
        <v>5619.8879999999999</v>
      </c>
      <c r="J118" s="177">
        <v>8693.08</v>
      </c>
      <c r="K118" s="178">
        <f t="shared" si="9"/>
        <v>0.70627326563197401</v>
      </c>
      <c r="L118" s="179">
        <f t="shared" si="10"/>
        <v>0.64647834829542583</v>
      </c>
    </row>
    <row r="119" spans="2:12" ht="15" x14ac:dyDescent="0.2">
      <c r="B119" s="180" t="s">
        <v>141</v>
      </c>
      <c r="C119" s="161">
        <v>1633.6420000000001</v>
      </c>
      <c r="D119" s="162">
        <v>268.56599999999997</v>
      </c>
      <c r="E119" s="163">
        <f t="shared" si="8"/>
        <v>0.14118645279590875</v>
      </c>
      <c r="F119" s="164"/>
      <c r="G119" s="180" t="s">
        <v>141</v>
      </c>
      <c r="H119" s="161">
        <v>870.62900000000002</v>
      </c>
      <c r="I119" s="162">
        <v>1633.6420000000001</v>
      </c>
      <c r="J119" s="166">
        <v>2772.837</v>
      </c>
      <c r="K119" s="167">
        <f t="shared" si="9"/>
        <v>0.68601508130481526</v>
      </c>
      <c r="L119" s="168">
        <f t="shared" si="10"/>
        <v>0.58915904541089148</v>
      </c>
    </row>
    <row r="120" spans="2:12" ht="15" x14ac:dyDescent="0.2">
      <c r="B120" s="182" t="s">
        <v>142</v>
      </c>
      <c r="C120" s="161">
        <v>4229.3990000000003</v>
      </c>
      <c r="D120" s="162">
        <v>301.875</v>
      </c>
      <c r="E120" s="163">
        <f t="shared" si="8"/>
        <v>6.6620336797112684E-2</v>
      </c>
      <c r="F120" s="164"/>
      <c r="G120" s="182" t="s">
        <v>142</v>
      </c>
      <c r="H120" s="161">
        <v>1347.8989999999999</v>
      </c>
      <c r="I120" s="162">
        <v>4229.3990000000003</v>
      </c>
      <c r="J120" s="166">
        <v>5879.1729999999998</v>
      </c>
      <c r="K120" s="167">
        <f t="shared" si="9"/>
        <v>0.7707332306771717</v>
      </c>
      <c r="L120" s="168">
        <f t="shared" si="10"/>
        <v>0.71938672326873188</v>
      </c>
    </row>
    <row r="121" spans="2:12" ht="15" x14ac:dyDescent="0.2">
      <c r="B121" s="183" t="s">
        <v>0</v>
      </c>
      <c r="C121" s="161">
        <v>761.21400000000006</v>
      </c>
      <c r="D121" s="162">
        <v>133.309</v>
      </c>
      <c r="E121" s="163">
        <f t="shared" si="8"/>
        <v>0.14902802946374771</v>
      </c>
      <c r="F121" s="175"/>
      <c r="G121" s="180" t="s">
        <v>34</v>
      </c>
      <c r="H121" s="161">
        <v>872.73299999999995</v>
      </c>
      <c r="I121" s="162">
        <v>714.77499999999998</v>
      </c>
      <c r="J121" s="166">
        <v>1717.6780000000001</v>
      </c>
      <c r="K121" s="167">
        <f t="shared" si="9"/>
        <v>0.49191117310695026</v>
      </c>
      <c r="L121" s="168">
        <f t="shared" si="10"/>
        <v>0.41612863412117984</v>
      </c>
    </row>
    <row r="122" spans="2:12" ht="15" x14ac:dyDescent="0.2">
      <c r="B122" s="183" t="s">
        <v>1</v>
      </c>
      <c r="C122" s="161">
        <v>2458.6860000000001</v>
      </c>
      <c r="D122" s="162">
        <v>237.74600000000001</v>
      </c>
      <c r="E122" s="163">
        <f t="shared" si="8"/>
        <v>8.8170589875806241E-2</v>
      </c>
      <c r="F122" s="175"/>
      <c r="G122" s="180" t="s">
        <v>35</v>
      </c>
      <c r="H122" s="161">
        <v>1011.671</v>
      </c>
      <c r="I122" s="162">
        <v>2402.62</v>
      </c>
      <c r="J122" s="166">
        <v>3645.6370000000002</v>
      </c>
      <c r="K122" s="167">
        <f t="shared" si="9"/>
        <v>0.72249815327197964</v>
      </c>
      <c r="L122" s="168">
        <f t="shared" si="10"/>
        <v>0.65903983309364034</v>
      </c>
    </row>
    <row r="123" spans="2:12" ht="15" x14ac:dyDescent="0.2">
      <c r="B123" s="183" t="s">
        <v>5</v>
      </c>
      <c r="C123" s="161">
        <v>2535.2049999999999</v>
      </c>
      <c r="D123" s="162">
        <v>159.73599999999999</v>
      </c>
      <c r="E123" s="163">
        <f t="shared" si="8"/>
        <v>5.9272540660444885E-2</v>
      </c>
      <c r="F123" s="175"/>
      <c r="G123" s="180" t="s">
        <v>36</v>
      </c>
      <c r="H123" s="161">
        <v>668.98599999999999</v>
      </c>
      <c r="I123" s="162">
        <v>2502.4929999999999</v>
      </c>
      <c r="J123" s="166">
        <v>3329.7649999999999</v>
      </c>
      <c r="K123" s="167">
        <f t="shared" si="9"/>
        <v>0.79908912490821427</v>
      </c>
      <c r="L123" s="168">
        <f t="shared" si="10"/>
        <v>0.75155243688368401</v>
      </c>
    </row>
    <row r="124" spans="2:12" ht="15" x14ac:dyDescent="0.2">
      <c r="B124" s="184" t="s">
        <v>137</v>
      </c>
      <c r="C124" s="172">
        <v>1419.7940000000001</v>
      </c>
      <c r="D124" s="173">
        <v>37.726999999999997</v>
      </c>
      <c r="E124" s="174">
        <f t="shared" si="8"/>
        <v>2.5884361185876562E-2</v>
      </c>
      <c r="F124" s="175"/>
      <c r="G124" s="171" t="s">
        <v>138</v>
      </c>
      <c r="H124" s="172">
        <v>184.309</v>
      </c>
      <c r="I124" s="173">
        <v>1404.124</v>
      </c>
      <c r="J124" s="177">
        <v>1625.577</v>
      </c>
      <c r="K124" s="237">
        <f t="shared" si="9"/>
        <v>0.88661933578046448</v>
      </c>
      <c r="L124" s="179">
        <f t="shared" si="10"/>
        <v>0.86376960303941308</v>
      </c>
    </row>
    <row r="125" spans="2:12" ht="16" thickBot="1" x14ac:dyDescent="0.25">
      <c r="B125" s="260" t="s">
        <v>90</v>
      </c>
      <c r="C125" s="239">
        <f>C117-C120</f>
        <v>1237.0139999999992</v>
      </c>
      <c r="D125" s="261">
        <f>D117-D120</f>
        <v>31.449000000000012</v>
      </c>
      <c r="E125" s="240">
        <f t="shared" si="8"/>
        <v>2.4792997509584459E-2</v>
      </c>
      <c r="F125" s="262"/>
      <c r="G125" s="260" t="s">
        <v>90</v>
      </c>
      <c r="H125" s="239">
        <f>H117-H120</f>
        <v>109.30800000000022</v>
      </c>
      <c r="I125" s="261">
        <f t="shared" ref="I125:J125" si="15">I117-I120</f>
        <v>1237.0139999999992</v>
      </c>
      <c r="J125" s="266">
        <f t="shared" si="15"/>
        <v>1377.7710000000006</v>
      </c>
      <c r="K125" s="263">
        <f t="shared" si="9"/>
        <v>0.92066315810101962</v>
      </c>
      <c r="L125" s="241">
        <f t="shared" si="10"/>
        <v>0.89783715871505398</v>
      </c>
    </row>
    <row r="126" spans="2:12" ht="12.75" customHeight="1" thickBot="1" x14ac:dyDescent="0.25">
      <c r="B126" s="150" t="s">
        <v>105</v>
      </c>
      <c r="C126" s="151">
        <v>7423.5524177000289</v>
      </c>
      <c r="D126" s="152">
        <v>565.84495413333389</v>
      </c>
      <c r="E126" s="153">
        <f t="shared" si="8"/>
        <v>7.0824484976579269E-2</v>
      </c>
      <c r="F126" s="154"/>
      <c r="G126" s="155" t="s">
        <v>106</v>
      </c>
      <c r="H126" s="151">
        <v>2183</v>
      </c>
      <c r="I126" s="152">
        <v>7122</v>
      </c>
      <c r="J126" s="156">
        <v>9799</v>
      </c>
      <c r="K126" s="157">
        <f t="shared" si="9"/>
        <v>0.77722216552709456</v>
      </c>
      <c r="L126" s="158">
        <f t="shared" si="10"/>
        <v>0.72680885804673945</v>
      </c>
    </row>
    <row r="127" spans="2:12" ht="15" x14ac:dyDescent="0.2">
      <c r="B127" s="160" t="s">
        <v>89</v>
      </c>
      <c r="C127" s="161">
        <v>210.58587560000001</v>
      </c>
      <c r="D127" s="162">
        <v>66.021721733333337</v>
      </c>
      <c r="E127" s="163">
        <f t="shared" si="8"/>
        <v>0.23868368898693737</v>
      </c>
      <c r="F127" s="164"/>
      <c r="G127" s="165" t="s">
        <v>89</v>
      </c>
      <c r="H127" s="161">
        <v>628.23861996666653</v>
      </c>
      <c r="I127" s="162">
        <v>210.58587559999987</v>
      </c>
      <c r="J127" s="166">
        <v>904.84621729999981</v>
      </c>
      <c r="K127" s="167">
        <f t="shared" si="9"/>
        <v>0.30569569949544767</v>
      </c>
      <c r="L127" s="168">
        <f t="shared" si="10"/>
        <v>0.23273112223243186</v>
      </c>
    </row>
    <row r="128" spans="2:12" ht="15" x14ac:dyDescent="0.2">
      <c r="B128" s="160" t="s">
        <v>19</v>
      </c>
      <c r="C128" s="161">
        <v>2849</v>
      </c>
      <c r="D128" s="162">
        <v>298</v>
      </c>
      <c r="E128" s="163">
        <f t="shared" si="8"/>
        <v>9.4693358754369239E-2</v>
      </c>
      <c r="F128" s="164"/>
      <c r="G128" s="169" t="s">
        <v>19</v>
      </c>
      <c r="H128" s="161">
        <v>917</v>
      </c>
      <c r="I128" s="162">
        <v>2849</v>
      </c>
      <c r="J128" s="166">
        <v>4064</v>
      </c>
      <c r="K128" s="167">
        <f t="shared" si="9"/>
        <v>0.77436023622047245</v>
      </c>
      <c r="L128" s="168">
        <f t="shared" si="10"/>
        <v>0.70103346456692917</v>
      </c>
    </row>
    <row r="129" spans="2:12" ht="15" x14ac:dyDescent="0.2">
      <c r="B129" s="170" t="s">
        <v>90</v>
      </c>
      <c r="C129" s="161">
        <v>5039.674</v>
      </c>
      <c r="D129" s="162">
        <v>249.99199999999999</v>
      </c>
      <c r="E129" s="163">
        <f t="shared" si="8"/>
        <v>4.7260450848881572E-2</v>
      </c>
      <c r="F129" s="164"/>
      <c r="G129" s="170" t="s">
        <v>90</v>
      </c>
      <c r="H129" s="161">
        <v>1154.498</v>
      </c>
      <c r="I129" s="162">
        <v>5039.674</v>
      </c>
      <c r="J129" s="166">
        <v>6444.1639999999998</v>
      </c>
      <c r="K129" s="167">
        <f t="shared" si="9"/>
        <v>0.82084596233118823</v>
      </c>
      <c r="L129" s="168">
        <f t="shared" si="10"/>
        <v>0.78205241207393239</v>
      </c>
    </row>
    <row r="130" spans="2:12" ht="15" x14ac:dyDescent="0.2">
      <c r="B130" s="171" t="s">
        <v>139</v>
      </c>
      <c r="C130" s="172">
        <v>6248</v>
      </c>
      <c r="D130" s="173">
        <v>475</v>
      </c>
      <c r="E130" s="174">
        <f t="shared" si="8"/>
        <v>7.0652982299568651E-2</v>
      </c>
      <c r="F130" s="175"/>
      <c r="G130" s="176" t="s">
        <v>140</v>
      </c>
      <c r="H130" s="172">
        <f>H133+H134+H135</f>
        <v>2081</v>
      </c>
      <c r="I130" s="173">
        <f>I133+I134+I135</f>
        <v>6162</v>
      </c>
      <c r="J130" s="177">
        <f>J133+J134+J135</f>
        <v>8713</v>
      </c>
      <c r="K130" s="178">
        <f t="shared" si="9"/>
        <v>0.7611614828417308</v>
      </c>
      <c r="L130" s="179">
        <f t="shared" si="10"/>
        <v>0.70721909789969006</v>
      </c>
    </row>
    <row r="131" spans="2:12" ht="15" x14ac:dyDescent="0.2">
      <c r="B131" s="180" t="s">
        <v>141</v>
      </c>
      <c r="C131" s="161">
        <v>2598</v>
      </c>
      <c r="D131" s="162">
        <v>289</v>
      </c>
      <c r="E131" s="163">
        <f t="shared" si="8"/>
        <v>0.10010391409767926</v>
      </c>
      <c r="F131" s="164"/>
      <c r="G131" s="180" t="s">
        <v>141</v>
      </c>
      <c r="H131" s="161">
        <v>901</v>
      </c>
      <c r="I131" s="162">
        <v>2598</v>
      </c>
      <c r="J131" s="166">
        <v>3788</v>
      </c>
      <c r="K131" s="167">
        <f t="shared" si="9"/>
        <v>0.7621436114044351</v>
      </c>
      <c r="L131" s="168">
        <f t="shared" si="10"/>
        <v>0.68585005279831046</v>
      </c>
    </row>
    <row r="132" spans="2:12" ht="15" x14ac:dyDescent="0.2">
      <c r="B132" s="182" t="s">
        <v>142</v>
      </c>
      <c r="C132" s="161">
        <v>4198.57</v>
      </c>
      <c r="D132" s="162">
        <v>230.43700000000001</v>
      </c>
      <c r="E132" s="163">
        <f t="shared" si="8"/>
        <v>5.2029043982093508E-2</v>
      </c>
      <c r="F132" s="164"/>
      <c r="G132" s="182" t="s">
        <v>142</v>
      </c>
      <c r="H132" s="161">
        <v>1068.9929999999999</v>
      </c>
      <c r="I132" s="162">
        <v>4198.57</v>
      </c>
      <c r="J132" s="166">
        <v>5498</v>
      </c>
      <c r="K132" s="167">
        <f t="shared" si="9"/>
        <v>0.80556693343033825</v>
      </c>
      <c r="L132" s="168">
        <f t="shared" si="10"/>
        <v>0.76365405602037095</v>
      </c>
    </row>
    <row r="133" spans="2:12" ht="15" x14ac:dyDescent="0.2">
      <c r="B133" s="183" t="s">
        <v>0</v>
      </c>
      <c r="C133" s="161">
        <v>1398</v>
      </c>
      <c r="D133" s="162">
        <v>215</v>
      </c>
      <c r="E133" s="163">
        <f t="shared" si="8"/>
        <v>0.13329200247985121</v>
      </c>
      <c r="F133" s="175"/>
      <c r="G133" s="180" t="s">
        <v>34</v>
      </c>
      <c r="H133" s="161">
        <v>927</v>
      </c>
      <c r="I133" s="162">
        <v>1363</v>
      </c>
      <c r="J133" s="166">
        <v>2501</v>
      </c>
      <c r="K133" s="167">
        <f t="shared" si="9"/>
        <v>0.6293482606957217</v>
      </c>
      <c r="L133" s="168">
        <f t="shared" si="10"/>
        <v>0.5449820071971212</v>
      </c>
    </row>
    <row r="134" spans="2:12" ht="15" x14ac:dyDescent="0.2">
      <c r="B134" s="183" t="s">
        <v>1</v>
      </c>
      <c r="C134" s="161">
        <v>2502</v>
      </c>
      <c r="D134" s="162">
        <v>153</v>
      </c>
      <c r="E134" s="163">
        <f t="shared" si="8"/>
        <v>5.7627118644067797E-2</v>
      </c>
      <c r="F134" s="175"/>
      <c r="G134" s="180" t="s">
        <v>35</v>
      </c>
      <c r="H134" s="161">
        <v>691</v>
      </c>
      <c r="I134" s="162">
        <v>2478</v>
      </c>
      <c r="J134" s="166">
        <v>3321</v>
      </c>
      <c r="K134" s="167">
        <f t="shared" si="9"/>
        <v>0.7919301415236375</v>
      </c>
      <c r="L134" s="168">
        <f t="shared" si="10"/>
        <v>0.74616079494128273</v>
      </c>
    </row>
    <row r="135" spans="2:12" ht="15" x14ac:dyDescent="0.2">
      <c r="B135" s="183" t="s">
        <v>5</v>
      </c>
      <c r="C135" s="161">
        <v>2348</v>
      </c>
      <c r="D135" s="162">
        <v>107</v>
      </c>
      <c r="E135" s="163">
        <f t="shared" si="8"/>
        <v>4.3584521384928715E-2</v>
      </c>
      <c r="F135" s="175"/>
      <c r="G135" s="180" t="s">
        <v>36</v>
      </c>
      <c r="H135" s="161">
        <v>463</v>
      </c>
      <c r="I135" s="162">
        <v>2321</v>
      </c>
      <c r="J135" s="166">
        <v>2891</v>
      </c>
      <c r="K135" s="167">
        <f t="shared" si="9"/>
        <v>0.83984780352819088</v>
      </c>
      <c r="L135" s="168">
        <f t="shared" si="10"/>
        <v>0.80283638879280528</v>
      </c>
    </row>
    <row r="136" spans="2:12" ht="15" x14ac:dyDescent="0.2">
      <c r="B136" s="184" t="s">
        <v>137</v>
      </c>
      <c r="C136" s="172">
        <v>965</v>
      </c>
      <c r="D136" s="173">
        <v>25</v>
      </c>
      <c r="E136" s="174">
        <f t="shared" si="8"/>
        <v>2.5252525252525252E-2</v>
      </c>
      <c r="F136" s="175"/>
      <c r="G136" s="171" t="s">
        <v>138</v>
      </c>
      <c r="H136" s="172">
        <v>102</v>
      </c>
      <c r="I136" s="173">
        <v>960</v>
      </c>
      <c r="J136" s="177">
        <v>1086</v>
      </c>
      <c r="K136" s="237">
        <f t="shared" si="9"/>
        <v>0.90607734806629836</v>
      </c>
      <c r="L136" s="179">
        <f t="shared" si="10"/>
        <v>0.88397790055248615</v>
      </c>
    </row>
    <row r="137" spans="2:12" ht="16" thickBot="1" x14ac:dyDescent="0.25">
      <c r="B137" s="260" t="s">
        <v>90</v>
      </c>
      <c r="C137" s="239">
        <f>C129-C132</f>
        <v>841.10400000000027</v>
      </c>
      <c r="D137" s="261">
        <f>D129-D132</f>
        <v>19.554999999999978</v>
      </c>
      <c r="E137" s="240">
        <f t="shared" si="8"/>
        <v>2.2720961495784012E-2</v>
      </c>
      <c r="F137" s="262"/>
      <c r="G137" s="260" t="s">
        <v>90</v>
      </c>
      <c r="H137" s="239">
        <f>H129-H132</f>
        <v>85.505000000000109</v>
      </c>
      <c r="I137" s="261">
        <f t="shared" ref="I137:J137" si="16">I129-I132</f>
        <v>841.10400000000027</v>
      </c>
      <c r="J137" s="266">
        <f t="shared" si="16"/>
        <v>946.16399999999976</v>
      </c>
      <c r="K137" s="263">
        <f t="shared" si="9"/>
        <v>0.90962983161481503</v>
      </c>
      <c r="L137" s="241">
        <f t="shared" si="10"/>
        <v>0.88896216723527899</v>
      </c>
    </row>
    <row r="138" spans="2:12" ht="16" thickBot="1" x14ac:dyDescent="0.25">
      <c r="B138" s="150" t="s">
        <v>107</v>
      </c>
      <c r="C138" s="151">
        <v>3983.6640000000002</v>
      </c>
      <c r="D138" s="152">
        <v>305.39</v>
      </c>
      <c r="E138" s="153">
        <f t="shared" si="8"/>
        <v>7.1202181180278906E-2</v>
      </c>
      <c r="F138" s="154"/>
      <c r="G138" s="155" t="s">
        <v>108</v>
      </c>
      <c r="H138" s="151">
        <v>677.95299999999997</v>
      </c>
      <c r="I138" s="152">
        <v>3814.8789999999999</v>
      </c>
      <c r="J138" s="156">
        <v>4754.5479999999998</v>
      </c>
      <c r="K138" s="157">
        <f t="shared" si="9"/>
        <v>0.8574095792071087</v>
      </c>
      <c r="L138" s="158">
        <f t="shared" si="10"/>
        <v>0.80236417846659658</v>
      </c>
    </row>
    <row r="139" spans="2:12" ht="15" x14ac:dyDescent="0.2">
      <c r="B139" s="160" t="s">
        <v>89</v>
      </c>
      <c r="C139" s="161">
        <v>117.95099999999999</v>
      </c>
      <c r="D139" s="162">
        <v>39.170999999999999</v>
      </c>
      <c r="E139" s="163">
        <f t="shared" si="8"/>
        <v>0.24930308931912784</v>
      </c>
      <c r="F139" s="164"/>
      <c r="G139" s="165" t="s">
        <v>89</v>
      </c>
      <c r="H139" s="161">
        <v>337.95800000000003</v>
      </c>
      <c r="I139" s="162">
        <v>117.95099999999999</v>
      </c>
      <c r="J139" s="166">
        <v>495.08</v>
      </c>
      <c r="K139" s="167">
        <f t="shared" si="9"/>
        <v>0.31736689019956366</v>
      </c>
      <c r="L139" s="168">
        <f t="shared" si="10"/>
        <v>0.23824634402520803</v>
      </c>
    </row>
    <row r="140" spans="2:12" ht="15" x14ac:dyDescent="0.2">
      <c r="B140" s="160" t="s">
        <v>19</v>
      </c>
      <c r="C140" s="161">
        <v>1545.2750000000001</v>
      </c>
      <c r="D140" s="162">
        <v>167.91900000000001</v>
      </c>
      <c r="E140" s="163">
        <f t="shared" si="8"/>
        <v>9.8015169326999746E-2</v>
      </c>
      <c r="F140" s="164"/>
      <c r="G140" s="169" t="s">
        <v>19</v>
      </c>
      <c r="H140" s="161">
        <v>302.988</v>
      </c>
      <c r="I140" s="162">
        <v>1545.2750000000001</v>
      </c>
      <c r="J140" s="166">
        <v>2016.182</v>
      </c>
      <c r="K140" s="167">
        <f t="shared" si="9"/>
        <v>0.84972190010624038</v>
      </c>
      <c r="L140" s="168">
        <f t="shared" si="10"/>
        <v>0.76643626418646738</v>
      </c>
    </row>
    <row r="141" spans="2:12" ht="15" x14ac:dyDescent="0.2">
      <c r="B141" s="170" t="s">
        <v>90</v>
      </c>
      <c r="C141" s="161">
        <v>2651.587</v>
      </c>
      <c r="D141" s="162">
        <v>123.206</v>
      </c>
      <c r="E141" s="163">
        <f t="shared" si="8"/>
        <v>4.4401870698102523E-2</v>
      </c>
      <c r="F141" s="164"/>
      <c r="G141" s="170" t="s">
        <v>90</v>
      </c>
      <c r="H141" s="161">
        <v>280.10300000000001</v>
      </c>
      <c r="I141" s="162">
        <v>2651.587</v>
      </c>
      <c r="J141" s="166">
        <v>3054.8960000000002</v>
      </c>
      <c r="K141" s="167">
        <f t="shared" si="9"/>
        <v>0.90831013559872409</v>
      </c>
      <c r="L141" s="168">
        <f t="shared" si="10"/>
        <v>0.86797946640409351</v>
      </c>
    </row>
    <row r="142" spans="2:12" ht="15" x14ac:dyDescent="0.2">
      <c r="B142" s="171" t="s">
        <v>139</v>
      </c>
      <c r="C142" s="172">
        <v>3371.9490000000001</v>
      </c>
      <c r="D142" s="173">
        <v>250.59100000000001</v>
      </c>
      <c r="E142" s="174">
        <f t="shared" si="8"/>
        <v>6.9175495646700932E-2</v>
      </c>
      <c r="F142" s="175"/>
      <c r="G142" s="176" t="s">
        <v>140</v>
      </c>
      <c r="H142" s="172">
        <v>657.54499999999996</v>
      </c>
      <c r="I142" s="173">
        <v>3325.056</v>
      </c>
      <c r="J142" s="177">
        <v>4228.6899999999996</v>
      </c>
      <c r="K142" s="178">
        <f t="shared" si="9"/>
        <v>0.84450385343924472</v>
      </c>
      <c r="L142" s="179">
        <f t="shared" si="10"/>
        <v>0.78630876228808455</v>
      </c>
    </row>
    <row r="143" spans="2:12" ht="15" x14ac:dyDescent="0.2">
      <c r="B143" s="180" t="s">
        <v>141</v>
      </c>
      <c r="C143" s="161">
        <v>1421.73</v>
      </c>
      <c r="D143" s="162">
        <v>162.15600000000001</v>
      </c>
      <c r="E143" s="163">
        <f t="shared" si="8"/>
        <v>0.10237858027661083</v>
      </c>
      <c r="F143" s="164"/>
      <c r="G143" s="180" t="s">
        <v>141</v>
      </c>
      <c r="H143" s="161">
        <v>301.17700000000002</v>
      </c>
      <c r="I143" s="162">
        <v>1421.73</v>
      </c>
      <c r="J143" s="166">
        <v>1885.0630000000001</v>
      </c>
      <c r="K143" s="167">
        <f t="shared" si="9"/>
        <v>0.8402297429847172</v>
      </c>
      <c r="L143" s="168">
        <f t="shared" si="10"/>
        <v>0.75420821479176026</v>
      </c>
    </row>
    <row r="144" spans="2:12" ht="15" x14ac:dyDescent="0.2">
      <c r="B144" s="182" t="s">
        <v>142</v>
      </c>
      <c r="C144" s="161">
        <v>2226.2359999999999</v>
      </c>
      <c r="D144" s="162">
        <v>110.337</v>
      </c>
      <c r="E144" s="163">
        <f t="shared" si="8"/>
        <v>4.7221721726648389E-2</v>
      </c>
      <c r="F144" s="164"/>
      <c r="G144" s="182" t="s">
        <v>142</v>
      </c>
      <c r="H144" s="161">
        <v>269.05799999999999</v>
      </c>
      <c r="I144" s="162">
        <v>2226.2359999999999</v>
      </c>
      <c r="J144" s="166">
        <v>2605.6309999999999</v>
      </c>
      <c r="K144" s="167">
        <f t="shared" si="9"/>
        <v>0.89673979162820827</v>
      </c>
      <c r="L144" s="168">
        <f t="shared" si="10"/>
        <v>0.8543941947267284</v>
      </c>
    </row>
    <row r="145" spans="2:12" ht="15" x14ac:dyDescent="0.2">
      <c r="B145" s="183" t="s">
        <v>0</v>
      </c>
      <c r="C145" s="161">
        <v>822.13699999999994</v>
      </c>
      <c r="D145" s="162">
        <v>115.78700000000001</v>
      </c>
      <c r="E145" s="163">
        <f t="shared" ref="E145:E208" si="17">D145/(C145+D145)</f>
        <v>0.12345030087725659</v>
      </c>
      <c r="F145" s="175"/>
      <c r="G145" s="180" t="s">
        <v>34</v>
      </c>
      <c r="H145" s="161">
        <v>308.65899999999999</v>
      </c>
      <c r="I145" s="162">
        <v>804.32100000000003</v>
      </c>
      <c r="J145" s="166">
        <v>1226.047</v>
      </c>
      <c r="K145" s="167">
        <f t="shared" si="9"/>
        <v>0.74824863973403954</v>
      </c>
      <c r="L145" s="168">
        <f t="shared" si="10"/>
        <v>0.65602786842592498</v>
      </c>
    </row>
    <row r="146" spans="2:12" ht="15" x14ac:dyDescent="0.2">
      <c r="B146" s="183" t="s">
        <v>1</v>
      </c>
      <c r="C146" s="161">
        <v>1360.5360000000001</v>
      </c>
      <c r="D146" s="162">
        <v>86.28</v>
      </c>
      <c r="E146" s="163">
        <f t="shared" si="17"/>
        <v>5.9634397186649854E-2</v>
      </c>
      <c r="F146" s="175"/>
      <c r="G146" s="180" t="s">
        <v>35</v>
      </c>
      <c r="H146" s="161">
        <v>191.733</v>
      </c>
      <c r="I146" s="162">
        <v>1347.2629999999999</v>
      </c>
      <c r="J146" s="166">
        <v>1623.4939999999999</v>
      </c>
      <c r="K146" s="167">
        <f t="shared" ref="K146:K209" si="18">(J146-H146)/J146</f>
        <v>0.88190101102929852</v>
      </c>
      <c r="L146" s="168">
        <f t="shared" ref="L146:L209" si="19">I146/J146</f>
        <v>0.82985400623593308</v>
      </c>
    </row>
    <row r="147" spans="2:12" ht="15" x14ac:dyDescent="0.2">
      <c r="B147" s="183" t="s">
        <v>5</v>
      </c>
      <c r="C147" s="161">
        <v>1189.2760000000001</v>
      </c>
      <c r="D147" s="162">
        <v>48.524000000000001</v>
      </c>
      <c r="E147" s="163">
        <f t="shared" si="17"/>
        <v>3.9201809662304084E-2</v>
      </c>
      <c r="F147" s="175"/>
      <c r="G147" s="180" t="s">
        <v>36</v>
      </c>
      <c r="H147" s="161">
        <v>157.15299999999999</v>
      </c>
      <c r="I147" s="162">
        <v>1173.472</v>
      </c>
      <c r="J147" s="166">
        <v>1379.1489999999999</v>
      </c>
      <c r="K147" s="167">
        <f t="shared" si="18"/>
        <v>0.8860507457859883</v>
      </c>
      <c r="L147" s="168">
        <f t="shared" si="19"/>
        <v>0.85086673013575764</v>
      </c>
    </row>
    <row r="148" spans="2:12" ht="15" x14ac:dyDescent="0.2">
      <c r="B148" s="184" t="s">
        <v>137</v>
      </c>
      <c r="C148" s="172">
        <v>493.76400000000001</v>
      </c>
      <c r="D148" s="173">
        <v>15.627000000000001</v>
      </c>
      <c r="E148" s="174">
        <f t="shared" si="17"/>
        <v>3.0677809384146951E-2</v>
      </c>
      <c r="F148" s="175"/>
      <c r="G148" s="171" t="s">
        <v>138</v>
      </c>
      <c r="H148" s="172">
        <v>20.408000000000001</v>
      </c>
      <c r="I148" s="173">
        <v>489.82299999999998</v>
      </c>
      <c r="J148" s="177">
        <v>525.85799999999995</v>
      </c>
      <c r="K148" s="237">
        <f t="shared" si="18"/>
        <v>0.96119104397004507</v>
      </c>
      <c r="L148" s="179">
        <f t="shared" si="19"/>
        <v>0.93147389599473629</v>
      </c>
    </row>
    <row r="149" spans="2:12" ht="16" thickBot="1" x14ac:dyDescent="0.25">
      <c r="B149" s="260" t="s">
        <v>90</v>
      </c>
      <c r="C149" s="239">
        <f>C141-C144</f>
        <v>425.35100000000011</v>
      </c>
      <c r="D149" s="261">
        <f>D141-D144</f>
        <v>12.869</v>
      </c>
      <c r="E149" s="240">
        <f t="shared" si="17"/>
        <v>2.9366528227830761E-2</v>
      </c>
      <c r="F149" s="262"/>
      <c r="G149" s="260" t="s">
        <v>90</v>
      </c>
      <c r="H149" s="239">
        <f>H141-H144</f>
        <v>11.045000000000016</v>
      </c>
      <c r="I149" s="261">
        <f t="shared" ref="I149:J149" si="20">I141-I144</f>
        <v>425.35100000000011</v>
      </c>
      <c r="J149" s="266">
        <f t="shared" si="20"/>
        <v>449.26500000000033</v>
      </c>
      <c r="K149" s="263">
        <f t="shared" si="18"/>
        <v>0.97541540071004862</v>
      </c>
      <c r="L149" s="241">
        <f t="shared" si="19"/>
        <v>0.94677083681123564</v>
      </c>
    </row>
    <row r="150" spans="2:12" ht="16" thickBot="1" x14ac:dyDescent="0.25">
      <c r="B150" s="150" t="s">
        <v>109</v>
      </c>
      <c r="C150" s="151">
        <v>3439.8890000000001</v>
      </c>
      <c r="D150" s="152">
        <v>260.45499999999998</v>
      </c>
      <c r="E150" s="153">
        <f t="shared" si="17"/>
        <v>7.0386699182562476E-2</v>
      </c>
      <c r="F150" s="154"/>
      <c r="G150" s="155" t="s">
        <v>110</v>
      </c>
      <c r="H150" s="151">
        <v>1505.144</v>
      </c>
      <c r="I150" s="152">
        <v>3306.8290000000002</v>
      </c>
      <c r="J150" s="156">
        <v>5044.0720000000001</v>
      </c>
      <c r="K150" s="157">
        <f t="shared" si="18"/>
        <v>0.70160140457947462</v>
      </c>
      <c r="L150" s="158">
        <f t="shared" si="19"/>
        <v>0.65558719225260864</v>
      </c>
    </row>
    <row r="151" spans="2:12" ht="15" x14ac:dyDescent="0.2">
      <c r="B151" s="160" t="s">
        <v>89</v>
      </c>
      <c r="C151" s="161">
        <v>92.635000000000005</v>
      </c>
      <c r="D151" s="162">
        <v>26.850999999999999</v>
      </c>
      <c r="E151" s="163">
        <f t="shared" si="17"/>
        <v>0.22472088780275512</v>
      </c>
      <c r="F151" s="164"/>
      <c r="G151" s="165" t="s">
        <v>89</v>
      </c>
      <c r="H151" s="161">
        <v>290.28100000000001</v>
      </c>
      <c r="I151" s="162">
        <v>92.635000000000005</v>
      </c>
      <c r="J151" s="166">
        <v>409.767</v>
      </c>
      <c r="K151" s="167">
        <f t="shared" si="18"/>
        <v>0.29159497958595981</v>
      </c>
      <c r="L151" s="168">
        <f t="shared" si="19"/>
        <v>0.2260674968945767</v>
      </c>
    </row>
    <row r="152" spans="2:12" ht="15" x14ac:dyDescent="0.2">
      <c r="B152" s="160" t="s">
        <v>19</v>
      </c>
      <c r="C152" s="161">
        <v>1304.1389999999999</v>
      </c>
      <c r="D152" s="162">
        <v>130.44499999999999</v>
      </c>
      <c r="E152" s="163">
        <f t="shared" si="17"/>
        <v>9.0928798871310432E-2</v>
      </c>
      <c r="F152" s="164"/>
      <c r="G152" s="169" t="s">
        <v>19</v>
      </c>
      <c r="H152" s="161">
        <v>613.61300000000006</v>
      </c>
      <c r="I152" s="162">
        <v>1304.1389999999999</v>
      </c>
      <c r="J152" s="166">
        <v>2048.1970000000001</v>
      </c>
      <c r="K152" s="167">
        <f t="shared" si="18"/>
        <v>0.70041309502943316</v>
      </c>
      <c r="L152" s="168">
        <f t="shared" si="19"/>
        <v>0.63672537358466974</v>
      </c>
    </row>
    <row r="153" spans="2:12" ht="15" x14ac:dyDescent="0.2">
      <c r="B153" s="170" t="s">
        <v>90</v>
      </c>
      <c r="C153" s="161">
        <v>2388.0859999999998</v>
      </c>
      <c r="D153" s="162">
        <v>126.786</v>
      </c>
      <c r="E153" s="163">
        <f t="shared" si="17"/>
        <v>5.0414494256566543E-2</v>
      </c>
      <c r="F153" s="164"/>
      <c r="G153" s="170" t="s">
        <v>90</v>
      </c>
      <c r="H153" s="161">
        <v>874.39599999999996</v>
      </c>
      <c r="I153" s="162">
        <v>2388.0859999999998</v>
      </c>
      <c r="J153" s="166">
        <v>3389.268</v>
      </c>
      <c r="K153" s="167">
        <f t="shared" si="18"/>
        <v>0.74201036920066521</v>
      </c>
      <c r="L153" s="168">
        <f t="shared" si="19"/>
        <v>0.70460229170428534</v>
      </c>
    </row>
    <row r="154" spans="2:12" ht="15" x14ac:dyDescent="0.2">
      <c r="B154" s="171" t="s">
        <v>139</v>
      </c>
      <c r="C154" s="172">
        <v>2876.4349999999999</v>
      </c>
      <c r="D154" s="173">
        <v>224.65299999999999</v>
      </c>
      <c r="E154" s="174">
        <f t="shared" si="17"/>
        <v>7.2443284421467566E-2</v>
      </c>
      <c r="F154" s="175"/>
      <c r="G154" s="176" t="s">
        <v>140</v>
      </c>
      <c r="H154" s="172">
        <v>1423.5740000000001</v>
      </c>
      <c r="I154" s="173">
        <v>2836.9580000000001</v>
      </c>
      <c r="J154" s="177">
        <v>4484.3590000000004</v>
      </c>
      <c r="K154" s="178">
        <f t="shared" si="18"/>
        <v>0.68254682553292456</v>
      </c>
      <c r="L154" s="179">
        <f t="shared" si="19"/>
        <v>0.63263400633178557</v>
      </c>
    </row>
    <row r="155" spans="2:12" ht="15" x14ac:dyDescent="0.2">
      <c r="B155" s="180" t="s">
        <v>141</v>
      </c>
      <c r="C155" s="161">
        <v>1176.8779999999999</v>
      </c>
      <c r="D155" s="162">
        <v>127.43</v>
      </c>
      <c r="E155" s="163">
        <f t="shared" si="17"/>
        <v>9.7699316419128004E-2</v>
      </c>
      <c r="F155" s="164"/>
      <c r="G155" s="180" t="s">
        <v>141</v>
      </c>
      <c r="H155" s="161">
        <v>599.245</v>
      </c>
      <c r="I155" s="162">
        <v>1176.8779999999999</v>
      </c>
      <c r="J155" s="166">
        <v>1903.5530000000001</v>
      </c>
      <c r="K155" s="167">
        <f t="shared" si="18"/>
        <v>0.68519657713759474</v>
      </c>
      <c r="L155" s="168">
        <f t="shared" si="19"/>
        <v>0.61825333993852538</v>
      </c>
    </row>
    <row r="156" spans="2:12" ht="15" x14ac:dyDescent="0.2">
      <c r="B156" s="182" t="s">
        <v>142</v>
      </c>
      <c r="C156" s="161">
        <v>1972.3340000000001</v>
      </c>
      <c r="D156" s="162">
        <v>120.1</v>
      </c>
      <c r="E156" s="163">
        <f t="shared" si="17"/>
        <v>5.7397270355958652E-2</v>
      </c>
      <c r="F156" s="164"/>
      <c r="G156" s="182" t="s">
        <v>142</v>
      </c>
      <c r="H156" s="161">
        <v>799.93499999999995</v>
      </c>
      <c r="I156" s="162">
        <v>1972.3340000000001</v>
      </c>
      <c r="J156" s="166">
        <v>2892.3690000000001</v>
      </c>
      <c r="K156" s="167">
        <f t="shared" si="18"/>
        <v>0.72343259106981161</v>
      </c>
      <c r="L156" s="168">
        <f t="shared" si="19"/>
        <v>0.68190953505586593</v>
      </c>
    </row>
    <row r="157" spans="2:12" ht="15" x14ac:dyDescent="0.2">
      <c r="B157" s="183" t="s">
        <v>0</v>
      </c>
      <c r="C157" s="161">
        <v>576.11900000000003</v>
      </c>
      <c r="D157" s="162">
        <v>99.215000000000003</v>
      </c>
      <c r="E157" s="163">
        <f t="shared" si="17"/>
        <v>0.14691249070830137</v>
      </c>
      <c r="F157" s="175"/>
      <c r="G157" s="180" t="s">
        <v>34</v>
      </c>
      <c r="H157" s="161">
        <v>618.30100000000004</v>
      </c>
      <c r="I157" s="162">
        <v>559.05200000000002</v>
      </c>
      <c r="J157" s="166">
        <v>1275.742</v>
      </c>
      <c r="K157" s="167">
        <f t="shared" si="18"/>
        <v>0.51534009227571087</v>
      </c>
      <c r="L157" s="168">
        <f t="shared" si="19"/>
        <v>0.43821713167709464</v>
      </c>
    </row>
    <row r="158" spans="2:12" ht="15" x14ac:dyDescent="0.2">
      <c r="B158" s="183" t="s">
        <v>1</v>
      </c>
      <c r="C158" s="161">
        <v>1141.4929999999999</v>
      </c>
      <c r="D158" s="162">
        <v>67.177000000000007</v>
      </c>
      <c r="E158" s="163">
        <f t="shared" si="17"/>
        <v>5.5579273085292112E-2</v>
      </c>
      <c r="F158" s="175"/>
      <c r="G158" s="180" t="s">
        <v>35</v>
      </c>
      <c r="H158" s="161">
        <v>499.68400000000003</v>
      </c>
      <c r="I158" s="162">
        <v>1130.377</v>
      </c>
      <c r="J158" s="166">
        <v>1697.2380000000001</v>
      </c>
      <c r="K158" s="167">
        <f t="shared" si="18"/>
        <v>0.70558990548172973</v>
      </c>
      <c r="L158" s="168">
        <f t="shared" si="19"/>
        <v>0.66600971696367861</v>
      </c>
    </row>
    <row r="159" spans="2:12" ht="15" x14ac:dyDescent="0.2">
      <c r="B159" s="183" t="s">
        <v>5</v>
      </c>
      <c r="C159" s="161">
        <v>1158.8230000000001</v>
      </c>
      <c r="D159" s="162">
        <v>58.261000000000003</v>
      </c>
      <c r="E159" s="163">
        <f t="shared" si="17"/>
        <v>4.7869333587492728E-2</v>
      </c>
      <c r="F159" s="175"/>
      <c r="G159" s="180" t="s">
        <v>36</v>
      </c>
      <c r="H159" s="161">
        <v>305.589</v>
      </c>
      <c r="I159" s="162">
        <v>1147.529</v>
      </c>
      <c r="J159" s="166">
        <v>1511.3789999999999</v>
      </c>
      <c r="K159" s="167">
        <f t="shared" si="18"/>
        <v>0.7978078298031136</v>
      </c>
      <c r="L159" s="168">
        <f t="shared" si="19"/>
        <v>0.75925959008296406</v>
      </c>
    </row>
    <row r="160" spans="2:12" ht="15" x14ac:dyDescent="0.2">
      <c r="B160" s="184" t="s">
        <v>137</v>
      </c>
      <c r="C160" s="172">
        <v>470.81799999999998</v>
      </c>
      <c r="D160" s="173">
        <v>8.952</v>
      </c>
      <c r="E160" s="174">
        <f t="shared" si="17"/>
        <v>1.8658940742439085E-2</v>
      </c>
      <c r="F160" s="175"/>
      <c r="G160" s="171" t="s">
        <v>138</v>
      </c>
      <c r="H160" s="172">
        <v>81.569999999999993</v>
      </c>
      <c r="I160" s="173">
        <v>469.87099999999998</v>
      </c>
      <c r="J160" s="177">
        <v>559.71299999999997</v>
      </c>
      <c r="K160" s="237">
        <f t="shared" si="18"/>
        <v>0.85426459631989971</v>
      </c>
      <c r="L160" s="179">
        <f t="shared" si="19"/>
        <v>0.83948559350953078</v>
      </c>
    </row>
    <row r="161" spans="2:12" ht="16" thickBot="1" x14ac:dyDescent="0.25">
      <c r="B161" s="260" t="s">
        <v>90</v>
      </c>
      <c r="C161" s="239">
        <f>C153-C156</f>
        <v>415.75199999999973</v>
      </c>
      <c r="D161" s="261">
        <f>D153-D156</f>
        <v>6.686000000000007</v>
      </c>
      <c r="E161" s="240">
        <f t="shared" si="17"/>
        <v>1.5827174638645223E-2</v>
      </c>
      <c r="F161" s="262"/>
      <c r="G161" s="260" t="s">
        <v>90</v>
      </c>
      <c r="H161" s="239">
        <f>H153-H156</f>
        <v>74.461000000000013</v>
      </c>
      <c r="I161" s="261">
        <f t="shared" ref="I161:J161" si="21">I153-I156</f>
        <v>415.75199999999973</v>
      </c>
      <c r="J161" s="266">
        <f t="shared" si="21"/>
        <v>496.89899999999989</v>
      </c>
      <c r="K161" s="263">
        <f t="shared" si="18"/>
        <v>0.85014862175210648</v>
      </c>
      <c r="L161" s="241">
        <f t="shared" si="19"/>
        <v>0.83669317104683205</v>
      </c>
    </row>
    <row r="162" spans="2:12" ht="16" thickBot="1" x14ac:dyDescent="0.25">
      <c r="B162" s="150" t="s">
        <v>28</v>
      </c>
      <c r="C162" s="151">
        <v>17424.151495366674</v>
      </c>
      <c r="D162" s="152">
        <v>842.35693193333293</v>
      </c>
      <c r="E162" s="153">
        <f t="shared" si="17"/>
        <v>4.6114830061031134E-2</v>
      </c>
      <c r="F162" s="154"/>
      <c r="G162" s="155" t="s">
        <v>27</v>
      </c>
      <c r="H162" s="151">
        <v>5863</v>
      </c>
      <c r="I162" s="152">
        <v>16923</v>
      </c>
      <c r="J162" s="156">
        <v>23592</v>
      </c>
      <c r="K162" s="157">
        <f t="shared" si="18"/>
        <v>0.75148355374703291</v>
      </c>
      <c r="L162" s="158">
        <f t="shared" si="19"/>
        <v>0.71731943031536116</v>
      </c>
    </row>
    <row r="163" spans="2:12" ht="15" x14ac:dyDescent="0.2">
      <c r="B163" s="160" t="s">
        <v>89</v>
      </c>
      <c r="C163" s="161">
        <v>147.68406423333329</v>
      </c>
      <c r="D163" s="162">
        <v>25.716680866666664</v>
      </c>
      <c r="E163" s="163">
        <f t="shared" si="17"/>
        <v>0.14830778755786714</v>
      </c>
      <c r="F163" s="164"/>
      <c r="G163" s="165" t="s">
        <v>89</v>
      </c>
      <c r="H163" s="161">
        <v>540.54150933333392</v>
      </c>
      <c r="I163" s="162">
        <v>147.68406423333329</v>
      </c>
      <c r="J163" s="166">
        <v>713.9422544333338</v>
      </c>
      <c r="K163" s="167">
        <f t="shared" si="18"/>
        <v>0.24287782943682265</v>
      </c>
      <c r="L163" s="168">
        <f t="shared" si="19"/>
        <v>0.20685715590619055</v>
      </c>
    </row>
    <row r="164" spans="2:12" ht="15" x14ac:dyDescent="0.2">
      <c r="B164" s="160" t="s">
        <v>19</v>
      </c>
      <c r="C164" s="161">
        <v>4388</v>
      </c>
      <c r="D164" s="162">
        <v>266</v>
      </c>
      <c r="E164" s="163">
        <f t="shared" si="17"/>
        <v>5.715513536742587E-2</v>
      </c>
      <c r="F164" s="164"/>
      <c r="G164" s="169" t="s">
        <v>19</v>
      </c>
      <c r="H164" s="161">
        <v>1988</v>
      </c>
      <c r="I164" s="162">
        <v>4388</v>
      </c>
      <c r="J164" s="166">
        <v>6642</v>
      </c>
      <c r="K164" s="167">
        <f t="shared" si="18"/>
        <v>0.70069256248118039</v>
      </c>
      <c r="L164" s="168">
        <f t="shared" si="19"/>
        <v>0.66064438422161997</v>
      </c>
    </row>
    <row r="165" spans="2:12" ht="15" x14ac:dyDescent="0.2">
      <c r="B165" s="170" t="s">
        <v>90</v>
      </c>
      <c r="C165" s="161">
        <v>13418.636</v>
      </c>
      <c r="D165" s="162">
        <v>575.03200000000004</v>
      </c>
      <c r="E165" s="163">
        <f t="shared" si="17"/>
        <v>4.1092299745856486E-2</v>
      </c>
      <c r="F165" s="164"/>
      <c r="G165" s="170" t="s">
        <v>90</v>
      </c>
      <c r="H165" s="161">
        <v>3641.1610000000001</v>
      </c>
      <c r="I165" s="162">
        <v>13418.636</v>
      </c>
      <c r="J165" s="166">
        <v>17634.829000000002</v>
      </c>
      <c r="K165" s="167">
        <f t="shared" si="18"/>
        <v>0.79352445096008584</v>
      </c>
      <c r="L165" s="168">
        <f t="shared" si="19"/>
        <v>0.76091670636556774</v>
      </c>
    </row>
    <row r="166" spans="2:12" ht="15" x14ac:dyDescent="0.2">
      <c r="B166" s="171" t="s">
        <v>139</v>
      </c>
      <c r="C166" s="172">
        <v>12520</v>
      </c>
      <c r="D166" s="173">
        <v>691</v>
      </c>
      <c r="E166" s="174">
        <f t="shared" si="17"/>
        <v>5.2304897433956554E-2</v>
      </c>
      <c r="F166" s="175"/>
      <c r="G166" s="176" t="s">
        <v>140</v>
      </c>
      <c r="H166" s="172">
        <f>H169+H170+H171</f>
        <v>4819</v>
      </c>
      <c r="I166" s="173">
        <f>I169+I170+I171</f>
        <v>12294</v>
      </c>
      <c r="J166" s="177">
        <f>J169+J170+J171</f>
        <v>17794</v>
      </c>
      <c r="K166" s="178">
        <f t="shared" si="18"/>
        <v>0.72917837473305613</v>
      </c>
      <c r="L166" s="179">
        <f t="shared" si="19"/>
        <v>0.69090704731932107</v>
      </c>
    </row>
    <row r="167" spans="2:12" ht="15" x14ac:dyDescent="0.2">
      <c r="B167" s="180" t="s">
        <v>141</v>
      </c>
      <c r="C167" s="161">
        <v>3630</v>
      </c>
      <c r="D167" s="162">
        <v>246</v>
      </c>
      <c r="E167" s="163">
        <f t="shared" si="17"/>
        <v>6.3467492260061917E-2</v>
      </c>
      <c r="F167" s="164"/>
      <c r="G167" s="180" t="s">
        <v>141</v>
      </c>
      <c r="H167" s="161">
        <v>1716</v>
      </c>
      <c r="I167" s="162">
        <v>3630</v>
      </c>
      <c r="J167" s="166">
        <v>5592</v>
      </c>
      <c r="K167" s="167">
        <f t="shared" si="18"/>
        <v>0.69313304721030045</v>
      </c>
      <c r="L167" s="168">
        <f t="shared" si="19"/>
        <v>0.64914163090128751</v>
      </c>
    </row>
    <row r="168" spans="2:12" ht="15" x14ac:dyDescent="0.2">
      <c r="B168" s="182" t="s">
        <v>142</v>
      </c>
      <c r="C168" s="161">
        <v>9399.6290000000008</v>
      </c>
      <c r="D168" s="162">
        <v>467.28800000000001</v>
      </c>
      <c r="E168" s="163">
        <f t="shared" si="17"/>
        <v>4.7359068693899012E-2</v>
      </c>
      <c r="F168" s="164"/>
      <c r="G168" s="182" t="s">
        <v>142</v>
      </c>
      <c r="H168" s="161">
        <v>2840.9870000000001</v>
      </c>
      <c r="I168" s="162">
        <v>9399.6290000000008</v>
      </c>
      <c r="J168" s="166">
        <v>12707.904</v>
      </c>
      <c r="K168" s="167">
        <f t="shared" si="18"/>
        <v>0.77643937190586276</v>
      </c>
      <c r="L168" s="168">
        <f t="shared" si="19"/>
        <v>0.73966792635512513</v>
      </c>
    </row>
    <row r="169" spans="2:12" ht="15" x14ac:dyDescent="0.2">
      <c r="B169" s="183" t="s">
        <v>0</v>
      </c>
      <c r="C169" s="161">
        <v>5012</v>
      </c>
      <c r="D169" s="162">
        <v>409</v>
      </c>
      <c r="E169" s="163">
        <f t="shared" si="17"/>
        <v>7.5447334440140193E-2</v>
      </c>
      <c r="F169" s="175"/>
      <c r="G169" s="180" t="s">
        <v>34</v>
      </c>
      <c r="H169" s="161">
        <v>2285</v>
      </c>
      <c r="I169" s="162">
        <v>4933</v>
      </c>
      <c r="J169" s="166">
        <v>7620</v>
      </c>
      <c r="K169" s="167">
        <f t="shared" si="18"/>
        <v>0.70013123359580054</v>
      </c>
      <c r="L169" s="168">
        <f t="shared" si="19"/>
        <v>0.64737532808398945</v>
      </c>
    </row>
    <row r="170" spans="2:12" ht="15" x14ac:dyDescent="0.2">
      <c r="B170" s="183" t="s">
        <v>1</v>
      </c>
      <c r="C170" s="161">
        <v>4447</v>
      </c>
      <c r="D170" s="162">
        <v>173</v>
      </c>
      <c r="E170" s="163">
        <f t="shared" si="17"/>
        <v>3.7445887445887449E-2</v>
      </c>
      <c r="F170" s="175"/>
      <c r="G170" s="180" t="s">
        <v>35</v>
      </c>
      <c r="H170" s="161">
        <v>1396</v>
      </c>
      <c r="I170" s="162">
        <v>4361</v>
      </c>
      <c r="J170" s="166">
        <v>5928</v>
      </c>
      <c r="K170" s="167">
        <f t="shared" si="18"/>
        <v>0.7645074224021593</v>
      </c>
      <c r="L170" s="168">
        <f t="shared" si="19"/>
        <v>0.73566126855600544</v>
      </c>
    </row>
    <row r="171" spans="2:12" ht="15" x14ac:dyDescent="0.2">
      <c r="B171" s="183" t="s">
        <v>5</v>
      </c>
      <c r="C171" s="161">
        <v>3061</v>
      </c>
      <c r="D171" s="162">
        <v>109</v>
      </c>
      <c r="E171" s="163">
        <f t="shared" si="17"/>
        <v>3.4384858044164038E-2</v>
      </c>
      <c r="F171" s="175"/>
      <c r="G171" s="180" t="s">
        <v>36</v>
      </c>
      <c r="H171" s="161">
        <v>1138</v>
      </c>
      <c r="I171" s="162">
        <v>3000</v>
      </c>
      <c r="J171" s="166">
        <v>4246</v>
      </c>
      <c r="K171" s="167">
        <f t="shared" si="18"/>
        <v>0.73198304286387184</v>
      </c>
      <c r="L171" s="168">
        <f t="shared" si="19"/>
        <v>0.70654733867169095</v>
      </c>
    </row>
    <row r="172" spans="2:12" ht="15" x14ac:dyDescent="0.2">
      <c r="B172" s="184" t="s">
        <v>137</v>
      </c>
      <c r="C172" s="172">
        <v>4756</v>
      </c>
      <c r="D172" s="173">
        <v>126</v>
      </c>
      <c r="E172" s="174">
        <f t="shared" si="17"/>
        <v>2.5809094633346991E-2</v>
      </c>
      <c r="F172" s="175"/>
      <c r="G172" s="171" t="s">
        <v>138</v>
      </c>
      <c r="H172" s="172">
        <v>1044</v>
      </c>
      <c r="I172" s="173">
        <v>4629</v>
      </c>
      <c r="J172" s="177">
        <v>5798</v>
      </c>
      <c r="K172" s="237">
        <f t="shared" si="18"/>
        <v>0.81993790962400825</v>
      </c>
      <c r="L172" s="179">
        <f t="shared" si="19"/>
        <v>0.79837875129354952</v>
      </c>
    </row>
    <row r="173" spans="2:12" ht="16" thickBot="1" x14ac:dyDescent="0.25">
      <c r="B173" s="260" t="s">
        <v>90</v>
      </c>
      <c r="C173" s="239">
        <f>C165-C168</f>
        <v>4019.0069999999996</v>
      </c>
      <c r="D173" s="261">
        <f>D165-D168</f>
        <v>107.74400000000003</v>
      </c>
      <c r="E173" s="240">
        <f t="shared" si="17"/>
        <v>2.6108674838874468E-2</v>
      </c>
      <c r="F173" s="262"/>
      <c r="G173" s="260" t="s">
        <v>90</v>
      </c>
      <c r="H173" s="239">
        <f>H165-H168</f>
        <v>800.17399999999998</v>
      </c>
      <c r="I173" s="261">
        <f t="shared" ref="I173:J173" si="22">I165-I168</f>
        <v>4019.0069999999996</v>
      </c>
      <c r="J173" s="266">
        <f t="shared" si="22"/>
        <v>4926.9250000000011</v>
      </c>
      <c r="K173" s="263">
        <f t="shared" si="18"/>
        <v>0.83759160125230248</v>
      </c>
      <c r="L173" s="241">
        <f t="shared" si="19"/>
        <v>0.81572319448743358</v>
      </c>
    </row>
    <row r="174" spans="2:12" ht="16" thickBot="1" x14ac:dyDescent="0.25">
      <c r="B174" s="150" t="s">
        <v>111</v>
      </c>
      <c r="C174" s="151">
        <v>10454.087</v>
      </c>
      <c r="D174" s="152">
        <v>465.59800000000001</v>
      </c>
      <c r="E174" s="153">
        <f t="shared" si="17"/>
        <v>4.2638409441297986E-2</v>
      </c>
      <c r="F174" s="154"/>
      <c r="G174" s="155" t="s">
        <v>112</v>
      </c>
      <c r="H174" s="151">
        <v>1439.27</v>
      </c>
      <c r="I174" s="152">
        <v>10136.973</v>
      </c>
      <c r="J174" s="156">
        <v>12018.682000000001</v>
      </c>
      <c r="K174" s="157">
        <f t="shared" si="18"/>
        <v>0.88024726837768064</v>
      </c>
      <c r="L174" s="158">
        <f t="shared" si="19"/>
        <v>0.84343466280246027</v>
      </c>
    </row>
    <row r="175" spans="2:12" ht="15" x14ac:dyDescent="0.2">
      <c r="B175" s="160" t="s">
        <v>89</v>
      </c>
      <c r="C175" s="161">
        <v>90.695999999999998</v>
      </c>
      <c r="D175" s="162">
        <v>14.58</v>
      </c>
      <c r="E175" s="163">
        <f t="shared" si="17"/>
        <v>0.13849310384133137</v>
      </c>
      <c r="F175" s="164"/>
      <c r="G175" s="165" t="s">
        <v>89</v>
      </c>
      <c r="H175" s="161">
        <v>266.09199999999998</v>
      </c>
      <c r="I175" s="162">
        <v>90.695999999999998</v>
      </c>
      <c r="J175" s="166">
        <v>371.36799999999999</v>
      </c>
      <c r="K175" s="167">
        <f t="shared" si="18"/>
        <v>0.28348161392473237</v>
      </c>
      <c r="L175" s="168">
        <f t="shared" si="19"/>
        <v>0.24422136533034619</v>
      </c>
    </row>
    <row r="176" spans="2:12" ht="15" x14ac:dyDescent="0.2">
      <c r="B176" s="160" t="s">
        <v>19</v>
      </c>
      <c r="C176" s="161">
        <v>2809.7379999999998</v>
      </c>
      <c r="D176" s="162">
        <v>156.589</v>
      </c>
      <c r="E176" s="163">
        <f t="shared" si="17"/>
        <v>5.2788853015867776E-2</v>
      </c>
      <c r="F176" s="164"/>
      <c r="G176" s="169" t="s">
        <v>19</v>
      </c>
      <c r="H176" s="161">
        <v>601.68700000000001</v>
      </c>
      <c r="I176" s="162">
        <v>2809.7379999999998</v>
      </c>
      <c r="J176" s="166">
        <v>3568.0140000000001</v>
      </c>
      <c r="K176" s="167">
        <f t="shared" si="18"/>
        <v>0.83136641279994983</v>
      </c>
      <c r="L176" s="168">
        <f t="shared" si="19"/>
        <v>0.78747953343232391</v>
      </c>
    </row>
    <row r="177" spans="2:12" ht="15" x14ac:dyDescent="0.2">
      <c r="B177" s="170" t="s">
        <v>90</v>
      </c>
      <c r="C177" s="161">
        <v>7989.1859999999997</v>
      </c>
      <c r="D177" s="162">
        <v>295.70600000000002</v>
      </c>
      <c r="E177" s="163">
        <f t="shared" si="17"/>
        <v>3.5692197315305985E-2</v>
      </c>
      <c r="F177" s="164"/>
      <c r="G177" s="170" t="s">
        <v>90</v>
      </c>
      <c r="H177" s="161">
        <v>665.92200000000003</v>
      </c>
      <c r="I177" s="162">
        <v>7989.1859999999997</v>
      </c>
      <c r="J177" s="166">
        <v>8950.8140000000003</v>
      </c>
      <c r="K177" s="167">
        <f t="shared" si="18"/>
        <v>0.92560207373318215</v>
      </c>
      <c r="L177" s="168">
        <f t="shared" si="19"/>
        <v>0.89256530188204108</v>
      </c>
    </row>
    <row r="178" spans="2:12" ht="15" x14ac:dyDescent="0.2">
      <c r="B178" s="171" t="s">
        <v>139</v>
      </c>
      <c r="C178" s="172">
        <v>7540.0959999999995</v>
      </c>
      <c r="D178" s="173">
        <v>384.46</v>
      </c>
      <c r="E178" s="174">
        <f t="shared" si="17"/>
        <v>4.8515020904641222E-2</v>
      </c>
      <c r="F178" s="175"/>
      <c r="G178" s="176" t="s">
        <v>140</v>
      </c>
      <c r="H178" s="172">
        <v>1197.6769999999999</v>
      </c>
      <c r="I178" s="173">
        <v>7416.9679999999998</v>
      </c>
      <c r="J178" s="177">
        <v>8992.0689999999995</v>
      </c>
      <c r="K178" s="178">
        <f t="shared" si="18"/>
        <v>0.86680740550367219</v>
      </c>
      <c r="L178" s="179">
        <f t="shared" si="19"/>
        <v>0.82483441797432833</v>
      </c>
    </row>
    <row r="179" spans="2:12" ht="15" x14ac:dyDescent="0.2">
      <c r="B179" s="180" t="s">
        <v>141</v>
      </c>
      <c r="C179" s="161">
        <v>2400.558</v>
      </c>
      <c r="D179" s="162">
        <v>149.1</v>
      </c>
      <c r="E179" s="163">
        <f t="shared" si="17"/>
        <v>5.8478431224893691E-2</v>
      </c>
      <c r="F179" s="164"/>
      <c r="G179" s="180" t="s">
        <v>141</v>
      </c>
      <c r="H179" s="161">
        <v>525.63199999999995</v>
      </c>
      <c r="I179" s="162">
        <v>2400.558</v>
      </c>
      <c r="J179" s="166">
        <v>3075.29</v>
      </c>
      <c r="K179" s="167">
        <f t="shared" si="18"/>
        <v>0.82907888361747994</v>
      </c>
      <c r="L179" s="168">
        <f t="shared" si="19"/>
        <v>0.78059565114184359</v>
      </c>
    </row>
    <row r="180" spans="2:12" ht="15" x14ac:dyDescent="0.2">
      <c r="B180" s="182" t="s">
        <v>142</v>
      </c>
      <c r="C180" s="161">
        <v>5628.2250000000004</v>
      </c>
      <c r="D180" s="162">
        <v>241.874</v>
      </c>
      <c r="E180" s="163">
        <f t="shared" si="17"/>
        <v>4.1204415802868058E-2</v>
      </c>
      <c r="F180" s="164"/>
      <c r="G180" s="182" t="s">
        <v>142</v>
      </c>
      <c r="H180" s="161">
        <v>516.92399999999998</v>
      </c>
      <c r="I180" s="162">
        <v>5628.2250000000004</v>
      </c>
      <c r="J180" s="166">
        <v>6387.0230000000001</v>
      </c>
      <c r="K180" s="167">
        <f t="shared" si="18"/>
        <v>0.91906651972288189</v>
      </c>
      <c r="L180" s="168">
        <f t="shared" si="19"/>
        <v>0.88119692069372546</v>
      </c>
    </row>
    <row r="181" spans="2:12" ht="15" x14ac:dyDescent="0.2">
      <c r="B181" s="183" t="s">
        <v>0</v>
      </c>
      <c r="C181" s="161">
        <v>3323.5619999999999</v>
      </c>
      <c r="D181" s="162">
        <v>235.875</v>
      </c>
      <c r="E181" s="163">
        <f t="shared" si="17"/>
        <v>6.6267502416814797E-2</v>
      </c>
      <c r="F181" s="175"/>
      <c r="G181" s="180" t="s">
        <v>34</v>
      </c>
      <c r="H181" s="161">
        <v>517.05600000000004</v>
      </c>
      <c r="I181" s="162">
        <v>3269.2530000000002</v>
      </c>
      <c r="J181" s="166">
        <v>4017.2550000000001</v>
      </c>
      <c r="K181" s="167">
        <f t="shared" si="18"/>
        <v>0.87129121751046423</v>
      </c>
      <c r="L181" s="168">
        <f t="shared" si="19"/>
        <v>0.81380270856592374</v>
      </c>
    </row>
    <row r="182" spans="2:12" ht="15" x14ac:dyDescent="0.2">
      <c r="B182" s="183" t="s">
        <v>1</v>
      </c>
      <c r="C182" s="161">
        <v>2562.2190000000001</v>
      </c>
      <c r="D182" s="162">
        <v>91.334000000000003</v>
      </c>
      <c r="E182" s="163">
        <f t="shared" si="17"/>
        <v>3.441951225394782E-2</v>
      </c>
      <c r="F182" s="175"/>
      <c r="G182" s="180" t="s">
        <v>35</v>
      </c>
      <c r="H182" s="161">
        <v>317.16800000000001</v>
      </c>
      <c r="I182" s="162">
        <v>2525.7849999999999</v>
      </c>
      <c r="J182" s="166">
        <v>2932.18</v>
      </c>
      <c r="K182" s="167">
        <f t="shared" si="18"/>
        <v>0.89183201576983673</v>
      </c>
      <c r="L182" s="168">
        <f t="shared" si="19"/>
        <v>0.86140175569030553</v>
      </c>
    </row>
    <row r="183" spans="2:12" ht="15" x14ac:dyDescent="0.2">
      <c r="B183" s="183" t="s">
        <v>5</v>
      </c>
      <c r="C183" s="161">
        <v>1654.3150000000001</v>
      </c>
      <c r="D183" s="162">
        <v>57.250999999999998</v>
      </c>
      <c r="E183" s="163">
        <f t="shared" si="17"/>
        <v>3.3449484273466522E-2</v>
      </c>
      <c r="F183" s="175"/>
      <c r="G183" s="180" t="s">
        <v>36</v>
      </c>
      <c r="H183" s="161">
        <v>363.45299999999997</v>
      </c>
      <c r="I183" s="162">
        <v>1621.93</v>
      </c>
      <c r="J183" s="166">
        <v>2042.634</v>
      </c>
      <c r="K183" s="167">
        <f t="shared" si="18"/>
        <v>0.82206650824376759</v>
      </c>
      <c r="L183" s="168">
        <f t="shared" si="19"/>
        <v>0.79403848168590163</v>
      </c>
    </row>
    <row r="184" spans="2:12" ht="15" x14ac:dyDescent="0.2">
      <c r="B184" s="184" t="s">
        <v>137</v>
      </c>
      <c r="C184" s="172">
        <v>2823.2950000000001</v>
      </c>
      <c r="D184" s="173">
        <v>66.558000000000007</v>
      </c>
      <c r="E184" s="174">
        <f t="shared" si="17"/>
        <v>2.3031621331604066E-2</v>
      </c>
      <c r="F184" s="175"/>
      <c r="G184" s="171" t="s">
        <v>138</v>
      </c>
      <c r="H184" s="172">
        <v>241.59299999999999</v>
      </c>
      <c r="I184" s="173">
        <v>2720.0050000000001</v>
      </c>
      <c r="J184" s="177">
        <v>3026.6129999999998</v>
      </c>
      <c r="K184" s="237">
        <f t="shared" si="18"/>
        <v>0.9201771088672388</v>
      </c>
      <c r="L184" s="179">
        <f t="shared" si="19"/>
        <v>0.89869600110750869</v>
      </c>
    </row>
    <row r="185" spans="2:12" ht="16" thickBot="1" x14ac:dyDescent="0.25">
      <c r="B185" s="260" t="s">
        <v>90</v>
      </c>
      <c r="C185" s="239">
        <f>C177-C180</f>
        <v>2360.9609999999993</v>
      </c>
      <c r="D185" s="261">
        <f>D177-D180</f>
        <v>53.832000000000022</v>
      </c>
      <c r="E185" s="240">
        <f t="shared" si="17"/>
        <v>2.2292594023587131E-2</v>
      </c>
      <c r="F185" s="262"/>
      <c r="G185" s="260" t="s">
        <v>90</v>
      </c>
      <c r="H185" s="239">
        <f>H177-H180</f>
        <v>148.99800000000005</v>
      </c>
      <c r="I185" s="261">
        <f t="shared" ref="I185:J185" si="23">I177-I180</f>
        <v>2360.9609999999993</v>
      </c>
      <c r="J185" s="266">
        <f t="shared" si="23"/>
        <v>2563.7910000000002</v>
      </c>
      <c r="K185" s="263">
        <f t="shared" si="18"/>
        <v>0.94188371829060946</v>
      </c>
      <c r="L185" s="241">
        <f t="shared" si="19"/>
        <v>0.92088668694132991</v>
      </c>
    </row>
    <row r="186" spans="2:12" ht="16" thickBot="1" x14ac:dyDescent="0.25">
      <c r="B186" s="150" t="s">
        <v>113</v>
      </c>
      <c r="C186" s="151">
        <v>6970.0640000000003</v>
      </c>
      <c r="D186" s="152">
        <v>376.75900000000001</v>
      </c>
      <c r="E186" s="153">
        <f t="shared" si="17"/>
        <v>5.1281894228294322E-2</v>
      </c>
      <c r="F186" s="154"/>
      <c r="G186" s="155" t="s">
        <v>114</v>
      </c>
      <c r="H186" s="151">
        <v>4423.0370000000003</v>
      </c>
      <c r="I186" s="152">
        <v>6786.7359999999999</v>
      </c>
      <c r="J186" s="156">
        <v>11572.876</v>
      </c>
      <c r="K186" s="157">
        <f t="shared" si="18"/>
        <v>0.61781004134149542</v>
      </c>
      <c r="L186" s="158">
        <f t="shared" si="19"/>
        <v>0.58643469436637874</v>
      </c>
    </row>
    <row r="187" spans="2:12" ht="15" x14ac:dyDescent="0.2">
      <c r="B187" s="160" t="s">
        <v>89</v>
      </c>
      <c r="C187" s="161">
        <v>56.988</v>
      </c>
      <c r="D187" s="162">
        <v>11.137</v>
      </c>
      <c r="E187" s="163">
        <f t="shared" si="17"/>
        <v>0.16347889908256882</v>
      </c>
      <c r="F187" s="164"/>
      <c r="G187" s="165" t="s">
        <v>89</v>
      </c>
      <c r="H187" s="161">
        <v>274.44900000000001</v>
      </c>
      <c r="I187" s="162">
        <v>56.988</v>
      </c>
      <c r="J187" s="166">
        <v>342.57400000000001</v>
      </c>
      <c r="K187" s="167">
        <f t="shared" si="18"/>
        <v>0.19886214365363394</v>
      </c>
      <c r="L187" s="168">
        <f t="shared" si="19"/>
        <v>0.16635237933993824</v>
      </c>
    </row>
    <row r="188" spans="2:12" ht="15" x14ac:dyDescent="0.2">
      <c r="B188" s="160" t="s">
        <v>19</v>
      </c>
      <c r="C188" s="161">
        <v>1577.662</v>
      </c>
      <c r="D188" s="162">
        <v>109.13200000000001</v>
      </c>
      <c r="E188" s="163">
        <f t="shared" si="17"/>
        <v>6.4697882491875122E-2</v>
      </c>
      <c r="F188" s="164"/>
      <c r="G188" s="169" t="s">
        <v>19</v>
      </c>
      <c r="H188" s="161">
        <v>1386.873</v>
      </c>
      <c r="I188" s="162">
        <v>1577.662</v>
      </c>
      <c r="J188" s="166">
        <v>3073.6669999999999</v>
      </c>
      <c r="K188" s="167">
        <f t="shared" si="18"/>
        <v>0.54878879201943476</v>
      </c>
      <c r="L188" s="168">
        <f t="shared" si="19"/>
        <v>0.5132833192405033</v>
      </c>
    </row>
    <row r="189" spans="2:12" ht="15" x14ac:dyDescent="0.2">
      <c r="B189" s="170" t="s">
        <v>90</v>
      </c>
      <c r="C189" s="161">
        <v>5429.45</v>
      </c>
      <c r="D189" s="162">
        <v>279.32400000000001</v>
      </c>
      <c r="E189" s="163">
        <f t="shared" si="17"/>
        <v>4.8928894365059823E-2</v>
      </c>
      <c r="F189" s="164"/>
      <c r="G189" s="170" t="s">
        <v>90</v>
      </c>
      <c r="H189" s="161">
        <v>2975.24</v>
      </c>
      <c r="I189" s="162">
        <v>5429.45</v>
      </c>
      <c r="J189" s="166">
        <v>8684.0139999999992</v>
      </c>
      <c r="K189" s="167">
        <f t="shared" si="18"/>
        <v>0.65738885266652036</v>
      </c>
      <c r="L189" s="168">
        <f t="shared" si="19"/>
        <v>0.62522354293763238</v>
      </c>
    </row>
    <row r="190" spans="2:12" ht="15" x14ac:dyDescent="0.2">
      <c r="B190" s="171" t="s">
        <v>139</v>
      </c>
      <c r="C190" s="172">
        <v>4980.1490000000003</v>
      </c>
      <c r="D190" s="173">
        <v>305.96199999999999</v>
      </c>
      <c r="E190" s="174">
        <f t="shared" si="17"/>
        <v>5.7880358547143629E-2</v>
      </c>
      <c r="F190" s="175"/>
      <c r="G190" s="176" t="s">
        <v>140</v>
      </c>
      <c r="H190" s="172">
        <v>3620.97</v>
      </c>
      <c r="I190" s="173">
        <v>4877.2560000000003</v>
      </c>
      <c r="J190" s="177">
        <v>8801.6689999999999</v>
      </c>
      <c r="K190" s="178">
        <f t="shared" si="18"/>
        <v>0.58860416132440341</v>
      </c>
      <c r="L190" s="179">
        <f t="shared" si="19"/>
        <v>0.5541285408483323</v>
      </c>
    </row>
    <row r="191" spans="2:12" ht="15" x14ac:dyDescent="0.2">
      <c r="B191" s="180" t="s">
        <v>141</v>
      </c>
      <c r="C191" s="161">
        <v>1229.2819999999999</v>
      </c>
      <c r="D191" s="162">
        <v>96.298000000000002</v>
      </c>
      <c r="E191" s="163">
        <f t="shared" si="17"/>
        <v>7.264593611852925E-2</v>
      </c>
      <c r="F191" s="164"/>
      <c r="G191" s="180" t="s">
        <v>141</v>
      </c>
      <c r="H191" s="161">
        <v>1190.4839999999999</v>
      </c>
      <c r="I191" s="162">
        <v>1229.2819999999999</v>
      </c>
      <c r="J191" s="166">
        <v>2516.0639999999999</v>
      </c>
      <c r="K191" s="167">
        <f t="shared" si="18"/>
        <v>0.52684669388378036</v>
      </c>
      <c r="L191" s="168">
        <f t="shared" si="19"/>
        <v>0.48857342261564096</v>
      </c>
    </row>
    <row r="192" spans="2:12" ht="15" x14ac:dyDescent="0.2">
      <c r="B192" s="182" t="s">
        <v>142</v>
      </c>
      <c r="C192" s="161">
        <v>3771.404</v>
      </c>
      <c r="D192" s="162">
        <v>225.41300000000001</v>
      </c>
      <c r="E192" s="163">
        <f t="shared" si="17"/>
        <v>5.6398128811001355E-2</v>
      </c>
      <c r="F192" s="164"/>
      <c r="G192" s="182" t="s">
        <v>142</v>
      </c>
      <c r="H192" s="161">
        <v>2324.0639999999999</v>
      </c>
      <c r="I192" s="162">
        <v>3771.404</v>
      </c>
      <c r="J192" s="166">
        <v>6320.8810000000003</v>
      </c>
      <c r="K192" s="167">
        <f t="shared" si="18"/>
        <v>0.63231960861152114</v>
      </c>
      <c r="L192" s="168">
        <f t="shared" si="19"/>
        <v>0.59665796587532649</v>
      </c>
    </row>
    <row r="193" spans="2:12" ht="15" x14ac:dyDescent="0.2">
      <c r="B193" s="183" t="s">
        <v>0</v>
      </c>
      <c r="C193" s="161">
        <v>1688.8689999999999</v>
      </c>
      <c r="D193" s="162">
        <v>173.01300000000001</v>
      </c>
      <c r="E193" s="163">
        <f t="shared" si="17"/>
        <v>9.2923719118612261E-2</v>
      </c>
      <c r="F193" s="175"/>
      <c r="G193" s="180" t="s">
        <v>34</v>
      </c>
      <c r="H193" s="161">
        <v>1767.4939999999999</v>
      </c>
      <c r="I193" s="162">
        <v>1663.807</v>
      </c>
      <c r="J193" s="166">
        <v>3602.4859999999999</v>
      </c>
      <c r="K193" s="167">
        <f t="shared" si="18"/>
        <v>0.50936825292312027</v>
      </c>
      <c r="L193" s="168">
        <f t="shared" si="19"/>
        <v>0.46184967824996409</v>
      </c>
    </row>
    <row r="194" spans="2:12" ht="15" x14ac:dyDescent="0.2">
      <c r="B194" s="183" t="s">
        <v>1</v>
      </c>
      <c r="C194" s="161">
        <v>1884.598</v>
      </c>
      <c r="D194" s="162">
        <v>81.549000000000007</v>
      </c>
      <c r="E194" s="163">
        <f t="shared" si="17"/>
        <v>4.1476552872191146E-2</v>
      </c>
      <c r="F194" s="175"/>
      <c r="G194" s="180" t="s">
        <v>35</v>
      </c>
      <c r="H194" s="161">
        <v>1078.683</v>
      </c>
      <c r="I194" s="162">
        <v>1835.66</v>
      </c>
      <c r="J194" s="166">
        <v>2995.8919999999998</v>
      </c>
      <c r="K194" s="167">
        <f t="shared" si="18"/>
        <v>0.63994596600945564</v>
      </c>
      <c r="L194" s="168">
        <f t="shared" si="19"/>
        <v>0.61272569238143437</v>
      </c>
    </row>
    <row r="195" spans="2:12" ht="15" x14ac:dyDescent="0.2">
      <c r="B195" s="183" t="s">
        <v>5</v>
      </c>
      <c r="C195" s="161">
        <v>1406.682</v>
      </c>
      <c r="D195" s="162">
        <v>51.4</v>
      </c>
      <c r="E195" s="163">
        <f t="shared" si="17"/>
        <v>3.5251789679867113E-2</v>
      </c>
      <c r="F195" s="175"/>
      <c r="G195" s="180" t="s">
        <v>36</v>
      </c>
      <c r="H195" s="161">
        <v>774.79300000000001</v>
      </c>
      <c r="I195" s="162">
        <v>1377.789</v>
      </c>
      <c r="J195" s="166">
        <v>2203.2910000000002</v>
      </c>
      <c r="K195" s="167">
        <f t="shared" si="18"/>
        <v>0.64834740395163415</v>
      </c>
      <c r="L195" s="168">
        <f t="shared" si="19"/>
        <v>0.62533228701973542</v>
      </c>
    </row>
    <row r="196" spans="2:12" ht="15" x14ac:dyDescent="0.2">
      <c r="B196" s="184" t="s">
        <v>137</v>
      </c>
      <c r="C196" s="172">
        <v>1932.9269999999999</v>
      </c>
      <c r="D196" s="173">
        <v>59.66</v>
      </c>
      <c r="E196" s="174">
        <f t="shared" si="17"/>
        <v>2.9940976228390526E-2</v>
      </c>
      <c r="F196" s="175"/>
      <c r="G196" s="171" t="s">
        <v>138</v>
      </c>
      <c r="H196" s="172">
        <v>802.06700000000001</v>
      </c>
      <c r="I196" s="173">
        <v>1909.48</v>
      </c>
      <c r="J196" s="177">
        <v>2771.2069999999999</v>
      </c>
      <c r="K196" s="237">
        <f t="shared" si="18"/>
        <v>0.71057124206167199</v>
      </c>
      <c r="L196" s="179">
        <f t="shared" si="19"/>
        <v>0.68904271676565487</v>
      </c>
    </row>
    <row r="197" spans="2:12" ht="16" thickBot="1" x14ac:dyDescent="0.25">
      <c r="B197" s="260" t="s">
        <v>90</v>
      </c>
      <c r="C197" s="239">
        <f>C189-C192</f>
        <v>1658.0459999999998</v>
      </c>
      <c r="D197" s="261">
        <f>D189-D192</f>
        <v>53.911000000000001</v>
      </c>
      <c r="E197" s="240">
        <f t="shared" si="17"/>
        <v>3.1490861043822947E-2</v>
      </c>
      <c r="F197" s="262"/>
      <c r="G197" s="260" t="s">
        <v>90</v>
      </c>
      <c r="H197" s="239">
        <f>H189-H192</f>
        <v>651.17599999999993</v>
      </c>
      <c r="I197" s="261">
        <f t="shared" ref="I197:J197" si="24">I189-I192</f>
        <v>1658.0459999999998</v>
      </c>
      <c r="J197" s="266">
        <f t="shared" si="24"/>
        <v>2363.1329999999989</v>
      </c>
      <c r="K197" s="263">
        <f t="shared" si="18"/>
        <v>0.72444377866163256</v>
      </c>
      <c r="L197" s="241">
        <f t="shared" si="19"/>
        <v>0.70163042029373746</v>
      </c>
    </row>
    <row r="198" spans="2:12" ht="16" thickBot="1" x14ac:dyDescent="0.25">
      <c r="B198" s="192" t="s">
        <v>115</v>
      </c>
      <c r="C198" s="151">
        <v>7997.6837687999605</v>
      </c>
      <c r="D198" s="152">
        <v>476.26916783333314</v>
      </c>
      <c r="E198" s="153">
        <f t="shared" si="17"/>
        <v>5.6203895796305324E-2</v>
      </c>
      <c r="F198" s="154"/>
      <c r="G198" s="155" t="s">
        <v>116</v>
      </c>
      <c r="H198" s="151">
        <v>2605</v>
      </c>
      <c r="I198" s="152">
        <v>7837</v>
      </c>
      <c r="J198" s="156">
        <v>10900</v>
      </c>
      <c r="K198" s="157">
        <f t="shared" si="18"/>
        <v>0.76100917431192661</v>
      </c>
      <c r="L198" s="158">
        <f t="shared" si="19"/>
        <v>0.71899082568807338</v>
      </c>
    </row>
    <row r="199" spans="2:12" ht="15" x14ac:dyDescent="0.2">
      <c r="B199" s="193" t="s">
        <v>89</v>
      </c>
      <c r="C199" s="161">
        <v>78.204319133333328</v>
      </c>
      <c r="D199" s="162">
        <v>12.416060833333331</v>
      </c>
      <c r="E199" s="163">
        <f t="shared" si="17"/>
        <v>0.1370117940125653</v>
      </c>
      <c r="F199" s="164"/>
      <c r="G199" s="165" t="s">
        <v>89</v>
      </c>
      <c r="H199" s="161">
        <v>257.82759306666662</v>
      </c>
      <c r="I199" s="162">
        <v>78.204319133333328</v>
      </c>
      <c r="J199" s="166">
        <v>348.44797303333326</v>
      </c>
      <c r="K199" s="167">
        <f t="shared" si="18"/>
        <v>0.26006860989258129</v>
      </c>
      <c r="L199" s="168">
        <f t="shared" si="19"/>
        <v>0.2244361430848448</v>
      </c>
    </row>
    <row r="200" spans="2:12" ht="15" x14ac:dyDescent="0.2">
      <c r="B200" s="193" t="s">
        <v>19</v>
      </c>
      <c r="C200" s="161">
        <v>2637</v>
      </c>
      <c r="D200" s="162">
        <v>168</v>
      </c>
      <c r="E200" s="163">
        <f t="shared" si="17"/>
        <v>5.9893048128342244E-2</v>
      </c>
      <c r="F200" s="164"/>
      <c r="G200" s="169" t="s">
        <v>19</v>
      </c>
      <c r="H200" s="161">
        <v>944</v>
      </c>
      <c r="I200" s="162">
        <v>2637</v>
      </c>
      <c r="J200" s="166">
        <v>3749</v>
      </c>
      <c r="K200" s="167">
        <f t="shared" si="18"/>
        <v>0.74819951987196587</v>
      </c>
      <c r="L200" s="168">
        <f t="shared" si="19"/>
        <v>0.70338757001867169</v>
      </c>
    </row>
    <row r="201" spans="2:12" ht="15" x14ac:dyDescent="0.2">
      <c r="B201" s="194" t="s">
        <v>90</v>
      </c>
      <c r="C201" s="161">
        <v>6106.0540000000001</v>
      </c>
      <c r="D201" s="162">
        <v>333.05700000000002</v>
      </c>
      <c r="E201" s="163">
        <f t="shared" si="17"/>
        <v>5.1724065635768667E-2</v>
      </c>
      <c r="F201" s="164"/>
      <c r="G201" s="170" t="s">
        <v>90</v>
      </c>
      <c r="H201" s="161">
        <v>1735.1189999999999</v>
      </c>
      <c r="I201" s="162">
        <v>6106.0540000000001</v>
      </c>
      <c r="J201" s="166">
        <v>8174.23</v>
      </c>
      <c r="K201" s="167">
        <f t="shared" si="18"/>
        <v>0.78773303418181284</v>
      </c>
      <c r="L201" s="168">
        <f t="shared" si="19"/>
        <v>0.74698827901832965</v>
      </c>
    </row>
    <row r="202" spans="2:12" ht="15" x14ac:dyDescent="0.2">
      <c r="B202" s="195" t="s">
        <v>139</v>
      </c>
      <c r="C202" s="172">
        <v>7177</v>
      </c>
      <c r="D202" s="173">
        <v>440</v>
      </c>
      <c r="E202" s="174">
        <f t="shared" si="17"/>
        <v>5.7765524484705268E-2</v>
      </c>
      <c r="F202" s="175"/>
      <c r="G202" s="176" t="s">
        <v>140</v>
      </c>
      <c r="H202" s="172">
        <f>H205+H206+H207</f>
        <v>2452</v>
      </c>
      <c r="I202" s="173">
        <f>I205+I206+I207</f>
        <v>7116</v>
      </c>
      <c r="J202" s="177">
        <f>J205+J206+J207</f>
        <v>10001</v>
      </c>
      <c r="K202" s="178">
        <f t="shared" si="18"/>
        <v>0.7548245175482452</v>
      </c>
      <c r="L202" s="179">
        <f t="shared" si="19"/>
        <v>0.71152884711528852</v>
      </c>
    </row>
    <row r="203" spans="2:12" ht="15" x14ac:dyDescent="0.2">
      <c r="B203" s="196" t="s">
        <v>141</v>
      </c>
      <c r="C203" s="161">
        <v>2517</v>
      </c>
      <c r="D203" s="162">
        <v>167</v>
      </c>
      <c r="E203" s="163">
        <f t="shared" si="17"/>
        <v>6.2220566318926973E-2</v>
      </c>
      <c r="F203" s="164"/>
      <c r="G203" s="180" t="s">
        <v>141</v>
      </c>
      <c r="H203" s="161">
        <v>898</v>
      </c>
      <c r="I203" s="162">
        <v>2517</v>
      </c>
      <c r="J203" s="166">
        <v>3582</v>
      </c>
      <c r="K203" s="167">
        <f t="shared" si="18"/>
        <v>0.74930206588498049</v>
      </c>
      <c r="L203" s="168">
        <f t="shared" si="19"/>
        <v>0.70268006700167507</v>
      </c>
    </row>
    <row r="204" spans="2:12" ht="15" x14ac:dyDescent="0.2">
      <c r="B204" s="197" t="s">
        <v>142</v>
      </c>
      <c r="C204" s="161">
        <v>5459.0330000000004</v>
      </c>
      <c r="D204" s="162">
        <v>310.31700000000001</v>
      </c>
      <c r="E204" s="163">
        <f t="shared" si="17"/>
        <v>5.3787168398519762E-2</v>
      </c>
      <c r="F204" s="164"/>
      <c r="G204" s="182" t="s">
        <v>142</v>
      </c>
      <c r="H204" s="161">
        <v>1597.338</v>
      </c>
      <c r="I204" s="162">
        <v>5459.0330000000004</v>
      </c>
      <c r="J204" s="166">
        <v>7366.6880000000001</v>
      </c>
      <c r="K204" s="167">
        <f t="shared" si="18"/>
        <v>0.78316741526178391</v>
      </c>
      <c r="L204" s="168">
        <f t="shared" si="19"/>
        <v>0.74104305761286482</v>
      </c>
    </row>
    <row r="205" spans="2:12" ht="15" x14ac:dyDescent="0.2">
      <c r="B205" s="198" t="s">
        <v>0</v>
      </c>
      <c r="C205" s="161">
        <v>4005</v>
      </c>
      <c r="D205" s="162">
        <v>318</v>
      </c>
      <c r="E205" s="163">
        <f t="shared" si="17"/>
        <v>7.356002775850104E-2</v>
      </c>
      <c r="F205" s="175"/>
      <c r="G205" s="180" t="s">
        <v>34</v>
      </c>
      <c r="H205" s="161">
        <v>1621</v>
      </c>
      <c r="I205" s="162">
        <v>3967</v>
      </c>
      <c r="J205" s="166">
        <v>5901</v>
      </c>
      <c r="K205" s="167">
        <f t="shared" si="18"/>
        <v>0.72530079647517365</v>
      </c>
      <c r="L205" s="168">
        <f t="shared" si="19"/>
        <v>0.67225893916285373</v>
      </c>
    </row>
    <row r="206" spans="2:12" ht="15" x14ac:dyDescent="0.2">
      <c r="B206" s="198" t="s">
        <v>1</v>
      </c>
      <c r="C206" s="161">
        <v>2113</v>
      </c>
      <c r="D206" s="162">
        <v>85</v>
      </c>
      <c r="E206" s="163">
        <f t="shared" si="17"/>
        <v>3.8671519563239311E-2</v>
      </c>
      <c r="F206" s="175"/>
      <c r="G206" s="180" t="s">
        <v>35</v>
      </c>
      <c r="H206" s="161">
        <v>530</v>
      </c>
      <c r="I206" s="162">
        <v>2102</v>
      </c>
      <c r="J206" s="166">
        <v>2715</v>
      </c>
      <c r="K206" s="167">
        <f t="shared" si="18"/>
        <v>0.80478821362799269</v>
      </c>
      <c r="L206" s="168">
        <f t="shared" si="19"/>
        <v>0.77421731123388582</v>
      </c>
    </row>
    <row r="207" spans="2:12" ht="15" x14ac:dyDescent="0.2">
      <c r="B207" s="198" t="s">
        <v>5</v>
      </c>
      <c r="C207" s="161">
        <v>1059</v>
      </c>
      <c r="D207" s="162">
        <v>37</v>
      </c>
      <c r="E207" s="163">
        <f t="shared" si="17"/>
        <v>3.3759124087591241E-2</v>
      </c>
      <c r="F207" s="175"/>
      <c r="G207" s="180" t="s">
        <v>36</v>
      </c>
      <c r="H207" s="161">
        <v>301</v>
      </c>
      <c r="I207" s="162">
        <v>1047</v>
      </c>
      <c r="J207" s="166">
        <v>1385</v>
      </c>
      <c r="K207" s="167">
        <f t="shared" si="18"/>
        <v>0.78267148014440435</v>
      </c>
      <c r="L207" s="168">
        <f t="shared" si="19"/>
        <v>0.75595667870036098</v>
      </c>
    </row>
    <row r="208" spans="2:12" ht="15" x14ac:dyDescent="0.2">
      <c r="B208" s="184" t="s">
        <v>137</v>
      </c>
      <c r="C208" s="172">
        <v>742</v>
      </c>
      <c r="D208" s="173">
        <v>25</v>
      </c>
      <c r="E208" s="174">
        <f t="shared" si="17"/>
        <v>3.259452411994785E-2</v>
      </c>
      <c r="F208" s="175"/>
      <c r="G208" s="171" t="s">
        <v>138</v>
      </c>
      <c r="H208" s="172">
        <v>153</v>
      </c>
      <c r="I208" s="173">
        <v>721</v>
      </c>
      <c r="J208" s="177">
        <v>899</v>
      </c>
      <c r="K208" s="237">
        <f t="shared" si="18"/>
        <v>0.82981090100111232</v>
      </c>
      <c r="L208" s="179">
        <f t="shared" si="19"/>
        <v>0.80200222469410454</v>
      </c>
    </row>
    <row r="209" spans="2:12" ht="16" thickBot="1" x14ac:dyDescent="0.25">
      <c r="B209" s="260" t="s">
        <v>90</v>
      </c>
      <c r="C209" s="239">
        <f>C201-C204</f>
        <v>647.02099999999973</v>
      </c>
      <c r="D209" s="261">
        <f>D201-D204</f>
        <v>22.740000000000009</v>
      </c>
      <c r="E209" s="240">
        <f t="shared" ref="E209" si="25">D209/(C209+D209)</f>
        <v>3.3952409889497923E-2</v>
      </c>
      <c r="F209" s="262"/>
      <c r="G209" s="260" t="s">
        <v>90</v>
      </c>
      <c r="H209" s="239">
        <f>H201-H204</f>
        <v>137.78099999999995</v>
      </c>
      <c r="I209" s="261">
        <f t="shared" ref="I209:J209" si="26">I201-I204</f>
        <v>647.02099999999973</v>
      </c>
      <c r="J209" s="266">
        <f t="shared" si="26"/>
        <v>807.54199999999946</v>
      </c>
      <c r="K209" s="263">
        <f t="shared" si="18"/>
        <v>0.82938224884897627</v>
      </c>
      <c r="L209" s="241">
        <f t="shared" si="19"/>
        <v>0.8012227227809825</v>
      </c>
    </row>
    <row r="210" spans="2:12" ht="61.5" customHeight="1" x14ac:dyDescent="0.15">
      <c r="B210" s="340" t="s">
        <v>154</v>
      </c>
      <c r="C210" s="341"/>
      <c r="D210" s="341"/>
      <c r="E210" s="341"/>
      <c r="F210" s="341"/>
      <c r="G210" s="341"/>
      <c r="H210" s="341"/>
      <c r="I210" s="341"/>
      <c r="J210" s="341"/>
      <c r="K210" s="341"/>
      <c r="L210" s="341"/>
    </row>
    <row r="211" spans="2:12" ht="15" x14ac:dyDescent="0.15">
      <c r="B211" s="51" t="s">
        <v>149</v>
      </c>
      <c r="C211" s="43"/>
      <c r="D211" s="43"/>
      <c r="E211" s="43"/>
      <c r="F211" s="52"/>
      <c r="G211" s="52"/>
      <c r="H211" s="43"/>
      <c r="I211" s="43"/>
      <c r="J211" s="43"/>
      <c r="K211" s="43"/>
      <c r="L211" s="43"/>
    </row>
    <row r="212" spans="2:12" ht="15" x14ac:dyDescent="0.15">
      <c r="B212" s="51" t="s">
        <v>24</v>
      </c>
      <c r="C212" s="43"/>
      <c r="D212" s="43"/>
      <c r="E212" s="43"/>
      <c r="F212" s="52"/>
      <c r="G212" s="52"/>
      <c r="H212" s="43"/>
      <c r="I212" s="43"/>
      <c r="J212" s="43"/>
      <c r="K212" s="43"/>
      <c r="L212" s="43"/>
    </row>
    <row r="213" spans="2:12" ht="15" x14ac:dyDescent="0.15">
      <c r="B213" s="53" t="s">
        <v>25</v>
      </c>
      <c r="C213" s="43"/>
      <c r="D213" s="43"/>
      <c r="E213" s="43"/>
      <c r="F213" s="52"/>
      <c r="G213" s="52"/>
      <c r="H213" s="43"/>
      <c r="I213" s="43"/>
      <c r="J213" s="43"/>
      <c r="K213" s="43"/>
      <c r="L213" s="43"/>
    </row>
    <row r="214" spans="2:12" ht="15" x14ac:dyDescent="0.15">
      <c r="B214" s="53" t="s">
        <v>26</v>
      </c>
      <c r="F214" s="54"/>
      <c r="G214" s="54"/>
      <c r="K214" s="55"/>
    </row>
    <row r="215" spans="2:12" x14ac:dyDescent="0.15">
      <c r="B215" s="199"/>
      <c r="F215" s="54"/>
      <c r="G215" s="54"/>
    </row>
    <row r="216" spans="2:12" x14ac:dyDescent="0.15">
      <c r="F216" s="54"/>
      <c r="G216" s="54"/>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CC00"/>
  </sheetPr>
  <dimension ref="B2:AA74"/>
  <sheetViews>
    <sheetView zoomScale="115" zoomScaleNormal="115" workbookViewId="0">
      <selection activeCell="B4" sqref="B4"/>
    </sheetView>
  </sheetViews>
  <sheetFormatPr baseColWidth="10" defaultColWidth="9.1640625" defaultRowHeight="13" x14ac:dyDescent="0.15"/>
  <cols>
    <col min="1" max="1" width="9.1640625" style="37"/>
    <col min="2" max="2" width="13.33203125" style="37" customWidth="1"/>
    <col min="3" max="7" width="9.1640625" style="37"/>
    <col min="8" max="8" width="12.6640625" style="37" customWidth="1"/>
    <col min="9" max="16384" width="9.1640625" style="37"/>
  </cols>
  <sheetData>
    <row r="2" spans="2:14" x14ac:dyDescent="0.15">
      <c r="B2" s="342" t="s">
        <v>156</v>
      </c>
      <c r="C2" s="343"/>
      <c r="D2" s="343"/>
      <c r="E2" s="343"/>
      <c r="F2" s="343"/>
      <c r="G2" s="343"/>
      <c r="H2" s="343"/>
      <c r="I2" s="343"/>
      <c r="J2" s="343"/>
      <c r="K2" s="343"/>
      <c r="L2" s="343"/>
      <c r="M2" s="343"/>
      <c r="N2" s="343"/>
    </row>
    <row r="3" spans="2:14" ht="26.25" customHeight="1" x14ac:dyDescent="0.15">
      <c r="B3" s="343"/>
      <c r="C3" s="343"/>
      <c r="D3" s="343"/>
      <c r="E3" s="343"/>
      <c r="F3" s="343"/>
      <c r="G3" s="343"/>
      <c r="H3" s="343"/>
      <c r="I3" s="343"/>
      <c r="J3" s="343"/>
      <c r="K3" s="343"/>
      <c r="L3" s="343"/>
      <c r="M3" s="343"/>
      <c r="N3" s="343"/>
    </row>
    <row r="4" spans="2:14" x14ac:dyDescent="0.15">
      <c r="H4" s="38"/>
    </row>
    <row r="6" spans="2:14" ht="15" x14ac:dyDescent="0.2">
      <c r="B6" s="344" t="s">
        <v>8</v>
      </c>
      <c r="C6" s="344"/>
      <c r="D6" s="344"/>
      <c r="E6" s="344"/>
      <c r="F6" s="344"/>
      <c r="H6" s="345" t="s">
        <v>9</v>
      </c>
      <c r="I6" s="345"/>
      <c r="J6" s="345"/>
      <c r="K6" s="345"/>
      <c r="L6" s="345"/>
    </row>
    <row r="7" spans="2:14" ht="16" thickBot="1" x14ac:dyDescent="0.25">
      <c r="C7" s="39" t="s">
        <v>42</v>
      </c>
      <c r="I7" s="39" t="s">
        <v>42</v>
      </c>
    </row>
    <row r="8" spans="2:14" ht="16" thickBot="1" x14ac:dyDescent="0.25">
      <c r="B8" s="206"/>
      <c r="C8" s="207" t="s">
        <v>66</v>
      </c>
      <c r="D8" s="207" t="s">
        <v>73</v>
      </c>
      <c r="E8" s="209" t="s">
        <v>85</v>
      </c>
      <c r="F8" s="208" t="s">
        <v>88</v>
      </c>
      <c r="H8" s="40"/>
      <c r="I8" s="207" t="s">
        <v>66</v>
      </c>
      <c r="J8" s="207" t="s">
        <v>73</v>
      </c>
      <c r="K8" s="209" t="s">
        <v>85</v>
      </c>
      <c r="L8" s="208" t="s">
        <v>88</v>
      </c>
    </row>
    <row r="9" spans="2:14" ht="15" x14ac:dyDescent="0.2">
      <c r="B9" s="41" t="s">
        <v>10</v>
      </c>
      <c r="C9" s="210">
        <v>0.53182146294513954</v>
      </c>
      <c r="D9" s="211">
        <v>0.49130239424866806</v>
      </c>
      <c r="E9" s="211">
        <v>0.43084625123608683</v>
      </c>
      <c r="F9" s="212">
        <v>0.4229638543697245</v>
      </c>
      <c r="H9" s="41" t="s">
        <v>10</v>
      </c>
      <c r="I9" s="210">
        <v>0.59738931665062556</v>
      </c>
      <c r="J9" s="211">
        <v>0.563964310931382</v>
      </c>
      <c r="K9" s="211">
        <v>0.48695479509174922</v>
      </c>
      <c r="L9" s="212">
        <v>0.47193631475150943</v>
      </c>
    </row>
    <row r="10" spans="2:14" ht="15" x14ac:dyDescent="0.2">
      <c r="B10" s="41" t="s">
        <v>11</v>
      </c>
      <c r="C10" s="213">
        <v>0.74685460608416354</v>
      </c>
      <c r="D10" s="214">
        <v>0.71693229527575097</v>
      </c>
      <c r="E10" s="214">
        <v>0.6800417010251455</v>
      </c>
      <c r="F10" s="215">
        <v>0.66938283190214742</v>
      </c>
      <c r="H10" s="41" t="s">
        <v>11</v>
      </c>
      <c r="I10" s="213">
        <v>0.78541764693848326</v>
      </c>
      <c r="J10" s="214">
        <v>0.76287041943504663</v>
      </c>
      <c r="K10" s="214">
        <v>0.71955529125843876</v>
      </c>
      <c r="L10" s="215">
        <v>0.71413786008282898</v>
      </c>
    </row>
    <row r="11" spans="2:14" ht="15" x14ac:dyDescent="0.2">
      <c r="B11" s="41" t="s">
        <v>12</v>
      </c>
      <c r="C11" s="213">
        <v>0.78251858526695206</v>
      </c>
      <c r="D11" s="214">
        <v>0.75030391951372877</v>
      </c>
      <c r="E11" s="214">
        <v>0.7191272604633544</v>
      </c>
      <c r="F11" s="215">
        <v>0.70700289137827421</v>
      </c>
      <c r="H11" s="41" t="s">
        <v>12</v>
      </c>
      <c r="I11" s="213">
        <v>0.81103852218968231</v>
      </c>
      <c r="J11" s="214">
        <v>0.78312722699643678</v>
      </c>
      <c r="K11" s="214">
        <v>0.7504722946396718</v>
      </c>
      <c r="L11" s="215">
        <v>0.7383009383910325</v>
      </c>
    </row>
    <row r="12" spans="2:14" ht="16" thickBot="1" x14ac:dyDescent="0.25">
      <c r="B12" s="42" t="s">
        <v>136</v>
      </c>
      <c r="C12" s="216">
        <v>0.86669933839745161</v>
      </c>
      <c r="D12" s="217">
        <v>0.84964857116433923</v>
      </c>
      <c r="E12" s="217">
        <v>0.85020689423414697</v>
      </c>
      <c r="F12" s="218">
        <v>0.84881507255694255</v>
      </c>
      <c r="H12" s="42" t="s">
        <v>136</v>
      </c>
      <c r="I12" s="216">
        <v>0.88145607013531546</v>
      </c>
      <c r="J12" s="217">
        <v>0.86654952372144645</v>
      </c>
      <c r="K12" s="217">
        <v>0.86799324652393639</v>
      </c>
      <c r="L12" s="218">
        <v>0.86663461504807038</v>
      </c>
    </row>
    <row r="14" spans="2:14" ht="16" thickBot="1" x14ac:dyDescent="0.25">
      <c r="C14" s="39" t="s">
        <v>47</v>
      </c>
      <c r="I14" s="39" t="s">
        <v>47</v>
      </c>
    </row>
    <row r="15" spans="2:14" ht="16" thickBot="1" x14ac:dyDescent="0.25">
      <c r="B15" s="40"/>
      <c r="C15" s="207" t="s">
        <v>66</v>
      </c>
      <c r="D15" s="207" t="s">
        <v>73</v>
      </c>
      <c r="E15" s="209" t="s">
        <v>85</v>
      </c>
      <c r="F15" s="208" t="s">
        <v>88</v>
      </c>
      <c r="H15" s="40"/>
      <c r="I15" s="207" t="s">
        <v>66</v>
      </c>
      <c r="J15" s="207" t="s">
        <v>73</v>
      </c>
      <c r="K15" s="209" t="s">
        <v>85</v>
      </c>
      <c r="L15" s="208" t="s">
        <v>88</v>
      </c>
    </row>
    <row r="16" spans="2:14" ht="15" x14ac:dyDescent="0.2">
      <c r="B16" s="41" t="s">
        <v>10</v>
      </c>
      <c r="C16" s="210">
        <v>0.43601190476190477</v>
      </c>
      <c r="D16" s="211">
        <v>0.40436796823295829</v>
      </c>
      <c r="E16" s="211">
        <v>0.35631543552769407</v>
      </c>
      <c r="F16" s="212">
        <v>0.32801780742048509</v>
      </c>
      <c r="H16" s="41" t="s">
        <v>10</v>
      </c>
      <c r="I16" s="210">
        <v>0.52023809523809528</v>
      </c>
      <c r="J16" s="211">
        <v>0.49238914626075447</v>
      </c>
      <c r="K16" s="211">
        <v>0.4351427659655025</v>
      </c>
      <c r="L16" s="212">
        <v>0.40121240852445805</v>
      </c>
    </row>
    <row r="17" spans="2:12" ht="15" x14ac:dyDescent="0.2">
      <c r="B17" s="41" t="s">
        <v>11</v>
      </c>
      <c r="C17" s="213">
        <v>0.68424834722621442</v>
      </c>
      <c r="D17" s="214">
        <v>0.65078512951281708</v>
      </c>
      <c r="E17" s="214">
        <v>0.60872387790448901</v>
      </c>
      <c r="F17" s="215">
        <v>0.61631870370314923</v>
      </c>
      <c r="H17" s="41" t="s">
        <v>11</v>
      </c>
      <c r="I17" s="213">
        <v>0.75265881000287438</v>
      </c>
      <c r="J17" s="214">
        <v>0.7240638840424104</v>
      </c>
      <c r="K17" s="214">
        <v>0.67758484286449439</v>
      </c>
      <c r="L17" s="215">
        <v>0.68623141599666582</v>
      </c>
    </row>
    <row r="18" spans="2:12" ht="15" x14ac:dyDescent="0.2">
      <c r="B18" s="41" t="s">
        <v>12</v>
      </c>
      <c r="C18" s="213">
        <v>0.75829787234042556</v>
      </c>
      <c r="D18" s="214">
        <v>0.71211084502223743</v>
      </c>
      <c r="E18" s="214">
        <v>0.69830882807544603</v>
      </c>
      <c r="F18" s="215">
        <v>0.67008699531563687</v>
      </c>
      <c r="H18" s="41" t="s">
        <v>12</v>
      </c>
      <c r="I18" s="213">
        <v>0.80629787234042549</v>
      </c>
      <c r="J18" s="214">
        <v>0.76034895655148815</v>
      </c>
      <c r="K18" s="214">
        <v>0.74951870124041409</v>
      </c>
      <c r="L18" s="215">
        <v>0.71476615215656436</v>
      </c>
    </row>
    <row r="19" spans="2:12" ht="16" thickBot="1" x14ac:dyDescent="0.25">
      <c r="B19" s="42" t="s">
        <v>136</v>
      </c>
      <c r="C19" s="216">
        <v>0.88031161473087816</v>
      </c>
      <c r="D19" s="217">
        <v>0.85820433436532506</v>
      </c>
      <c r="E19" s="217">
        <v>0.83442913901544913</v>
      </c>
      <c r="F19" s="218">
        <v>0.84657217544366659</v>
      </c>
      <c r="H19" s="42" t="s">
        <v>136</v>
      </c>
      <c r="I19" s="216">
        <v>0.90439093484419264</v>
      </c>
      <c r="J19" s="217">
        <v>0.88390092879256965</v>
      </c>
      <c r="K19" s="217">
        <v>0.85795951251125258</v>
      </c>
      <c r="L19" s="218">
        <v>0.8684105921773474</v>
      </c>
    </row>
    <row r="22" spans="2:12" ht="16" thickBot="1" x14ac:dyDescent="0.25">
      <c r="C22" s="39" t="s">
        <v>48</v>
      </c>
      <c r="I22" s="39" t="s">
        <v>48</v>
      </c>
    </row>
    <row r="23" spans="2:12" ht="16" thickBot="1" x14ac:dyDescent="0.25">
      <c r="B23" s="40"/>
      <c r="C23" s="207" t="s">
        <v>66</v>
      </c>
      <c r="D23" s="207" t="s">
        <v>73</v>
      </c>
      <c r="E23" s="209" t="s">
        <v>85</v>
      </c>
      <c r="F23" s="208" t="s">
        <v>88</v>
      </c>
      <c r="H23" s="40"/>
      <c r="I23" s="207" t="s">
        <v>66</v>
      </c>
      <c r="J23" s="207" t="s">
        <v>73</v>
      </c>
      <c r="K23" s="209" t="s">
        <v>85</v>
      </c>
      <c r="L23" s="208" t="s">
        <v>88</v>
      </c>
    </row>
    <row r="24" spans="2:12" ht="15" x14ac:dyDescent="0.2">
      <c r="B24" s="41" t="s">
        <v>10</v>
      </c>
      <c r="C24" s="210">
        <v>0.5449820071971212</v>
      </c>
      <c r="D24" s="211">
        <v>0.4983974358974359</v>
      </c>
      <c r="E24" s="211">
        <v>0.48759200662471974</v>
      </c>
      <c r="F24" s="212">
        <v>0.4550184640481183</v>
      </c>
      <c r="G24" s="121"/>
      <c r="H24" s="122" t="s">
        <v>10</v>
      </c>
      <c r="I24" s="210">
        <v>0.6293482606957217</v>
      </c>
      <c r="J24" s="211">
        <v>0.57291666666666663</v>
      </c>
      <c r="K24" s="211">
        <v>0.54421093872053228</v>
      </c>
      <c r="L24" s="212">
        <v>0.51059318119227504</v>
      </c>
    </row>
    <row r="25" spans="2:12" ht="15" x14ac:dyDescent="0.2">
      <c r="B25" s="41" t="s">
        <v>11</v>
      </c>
      <c r="C25" s="213">
        <v>0.74616079494128273</v>
      </c>
      <c r="D25" s="214">
        <v>0.73339965182790345</v>
      </c>
      <c r="E25" s="214">
        <v>0.69245767596585184</v>
      </c>
      <c r="F25" s="215">
        <v>0.69521231150816731</v>
      </c>
      <c r="G25" s="121"/>
      <c r="H25" s="122" t="s">
        <v>11</v>
      </c>
      <c r="I25" s="213">
        <v>0.7919301415236375</v>
      </c>
      <c r="J25" s="214">
        <v>0.78065157920915196</v>
      </c>
      <c r="K25" s="214">
        <v>0.73522151065530128</v>
      </c>
      <c r="L25" s="215">
        <v>0.7424156876282697</v>
      </c>
    </row>
    <row r="26" spans="2:12" ht="15" x14ac:dyDescent="0.2">
      <c r="B26" s="41" t="s">
        <v>12</v>
      </c>
      <c r="C26" s="213">
        <v>0.80283638879280528</v>
      </c>
      <c r="D26" s="214">
        <v>0.76680896478121663</v>
      </c>
      <c r="E26" s="214">
        <v>0.72729717797692051</v>
      </c>
      <c r="F26" s="215">
        <v>0.71071727632475301</v>
      </c>
      <c r="G26" s="121"/>
      <c r="H26" s="122" t="s">
        <v>12</v>
      </c>
      <c r="I26" s="213">
        <v>0.83984780352819088</v>
      </c>
      <c r="J26" s="214">
        <v>0.8060298826040555</v>
      </c>
      <c r="K26" s="214">
        <v>0.76748415967448791</v>
      </c>
      <c r="L26" s="215">
        <v>0.75098609229450353</v>
      </c>
    </row>
    <row r="27" spans="2:12" ht="12.75" customHeight="1" thickBot="1" x14ac:dyDescent="0.25">
      <c r="B27" s="42" t="s">
        <v>136</v>
      </c>
      <c r="C27" s="216">
        <v>0.88397790055248615</v>
      </c>
      <c r="D27" s="217">
        <v>0.86946902654867253</v>
      </c>
      <c r="E27" s="217">
        <v>0.85084069789200456</v>
      </c>
      <c r="F27" s="218">
        <v>0.8635141640171774</v>
      </c>
      <c r="G27" s="121"/>
      <c r="H27" s="123" t="s">
        <v>136</v>
      </c>
      <c r="I27" s="216">
        <v>0.90607734806629836</v>
      </c>
      <c r="J27" s="217">
        <v>0.8877212389380531</v>
      </c>
      <c r="K27" s="217">
        <v>0.87201901306295093</v>
      </c>
      <c r="L27" s="218">
        <v>0.88773587206899185</v>
      </c>
    </row>
    <row r="28" spans="2:12" ht="12.75" customHeight="1" x14ac:dyDescent="0.2">
      <c r="B28" s="43"/>
      <c r="C28" s="44"/>
      <c r="D28" s="44"/>
      <c r="E28" s="44"/>
      <c r="F28" s="45"/>
      <c r="H28" s="43"/>
      <c r="I28" s="44"/>
      <c r="J28" s="44"/>
      <c r="K28" s="44"/>
      <c r="L28" s="45"/>
    </row>
    <row r="29" spans="2:12" ht="12.75" customHeight="1" x14ac:dyDescent="0.15"/>
    <row r="30" spans="2:12" ht="12.75" customHeight="1" thickBot="1" x14ac:dyDescent="0.25">
      <c r="C30" s="39" t="s">
        <v>49</v>
      </c>
      <c r="I30" s="39" t="s">
        <v>49</v>
      </c>
    </row>
    <row r="31" spans="2:12" ht="12.75" customHeight="1" thickBot="1" x14ac:dyDescent="0.25">
      <c r="B31" s="40"/>
      <c r="C31" s="207" t="s">
        <v>66</v>
      </c>
      <c r="D31" s="207" t="s">
        <v>73</v>
      </c>
      <c r="E31" s="209" t="s">
        <v>85</v>
      </c>
      <c r="F31" s="208" t="s">
        <v>88</v>
      </c>
      <c r="H31" s="40"/>
      <c r="I31" s="207" t="s">
        <v>66</v>
      </c>
      <c r="J31" s="207" t="s">
        <v>73</v>
      </c>
      <c r="K31" s="209" t="s">
        <v>85</v>
      </c>
      <c r="L31" s="208" t="s">
        <v>88</v>
      </c>
    </row>
    <row r="32" spans="2:12" ht="15" x14ac:dyDescent="0.2">
      <c r="B32" s="41" t="s">
        <v>10</v>
      </c>
      <c r="C32" s="210">
        <v>0.5625</v>
      </c>
      <c r="D32" s="211">
        <v>0.52133757961783445</v>
      </c>
      <c r="E32" s="211">
        <v>0.43761144977146182</v>
      </c>
      <c r="F32" s="212">
        <v>0.44829927680993914</v>
      </c>
      <c r="G32" s="121"/>
      <c r="H32" s="122" t="s">
        <v>10</v>
      </c>
      <c r="I32" s="210">
        <v>0.61677631578947401</v>
      </c>
      <c r="J32" s="211">
        <v>0.5878980891719745</v>
      </c>
      <c r="K32" s="211">
        <v>0.48470765675848604</v>
      </c>
      <c r="L32" s="212">
        <v>0.48690327880885859</v>
      </c>
    </row>
    <row r="33" spans="2:12" ht="15" x14ac:dyDescent="0.2">
      <c r="B33" s="41" t="s">
        <v>11</v>
      </c>
      <c r="C33" s="213">
        <v>0.75970983029308203</v>
      </c>
      <c r="D33" s="214">
        <v>0.73181201362541193</v>
      </c>
      <c r="E33" s="214">
        <v>0.69697846684217979</v>
      </c>
      <c r="F33" s="215">
        <v>0.67943006490940938</v>
      </c>
      <c r="G33" s="121"/>
      <c r="H33" s="122" t="s">
        <v>11</v>
      </c>
      <c r="I33" s="213">
        <v>0.79166556352757411</v>
      </c>
      <c r="J33" s="214">
        <v>0.77138663491096404</v>
      </c>
      <c r="K33" s="214">
        <v>0.72777166731437315</v>
      </c>
      <c r="L33" s="215">
        <v>0.7156396465776288</v>
      </c>
    </row>
    <row r="34" spans="2:12" ht="15" x14ac:dyDescent="0.2">
      <c r="B34" s="41" t="s">
        <v>12</v>
      </c>
      <c r="C34" s="213">
        <v>0.78740339807230308</v>
      </c>
      <c r="D34" s="214">
        <v>0.75822087579179287</v>
      </c>
      <c r="E34" s="214">
        <v>0.72828856255861851</v>
      </c>
      <c r="F34" s="215">
        <v>0.72107159898217965</v>
      </c>
      <c r="G34" s="121"/>
      <c r="H34" s="122" t="s">
        <v>12</v>
      </c>
      <c r="I34" s="213">
        <v>0.81145619265391189</v>
      </c>
      <c r="J34" s="214">
        <v>0.7876893417791242</v>
      </c>
      <c r="K34" s="214">
        <v>0.75350424515746828</v>
      </c>
      <c r="L34" s="215">
        <v>0.74669566961458855</v>
      </c>
    </row>
    <row r="35" spans="2:12" ht="16" thickBot="1" x14ac:dyDescent="0.25">
      <c r="B35" s="42" t="s">
        <v>136</v>
      </c>
      <c r="C35" s="216">
        <v>0.86538101479123763</v>
      </c>
      <c r="D35" s="217">
        <v>0.84906329251997492</v>
      </c>
      <c r="E35" s="217">
        <v>0.85357012982586034</v>
      </c>
      <c r="F35" s="218">
        <v>0.85043929426298426</v>
      </c>
      <c r="G35" s="121"/>
      <c r="H35" s="123" t="s">
        <v>136</v>
      </c>
      <c r="I35" s="216">
        <v>0.87892404668289337</v>
      </c>
      <c r="J35" s="217">
        <v>0.86463417959695676</v>
      </c>
      <c r="K35" s="217">
        <v>0.87005513948662117</v>
      </c>
      <c r="L35" s="218">
        <v>0.86644960077350985</v>
      </c>
    </row>
    <row r="36" spans="2:12" x14ac:dyDescent="0.15">
      <c r="B36" s="8"/>
      <c r="C36" s="8"/>
      <c r="D36" s="8"/>
      <c r="E36" s="8"/>
      <c r="F36" s="8"/>
      <c r="G36" s="8"/>
      <c r="H36" s="8"/>
      <c r="I36" s="8"/>
      <c r="J36" s="8"/>
      <c r="K36" s="8"/>
      <c r="L36" s="8"/>
    </row>
    <row r="38" spans="2:12" x14ac:dyDescent="0.15">
      <c r="B38" s="46"/>
      <c r="C38" s="46"/>
      <c r="D38" s="46"/>
      <c r="E38" s="46"/>
      <c r="F38" s="46"/>
      <c r="G38" s="46"/>
      <c r="H38" s="46"/>
      <c r="I38" s="46"/>
      <c r="J38" s="46"/>
      <c r="K38" s="46"/>
      <c r="L38" s="46"/>
    </row>
    <row r="39" spans="2:12" x14ac:dyDescent="0.15">
      <c r="B39" s="46"/>
      <c r="C39" s="46"/>
      <c r="D39" s="46"/>
      <c r="E39" s="46"/>
      <c r="F39" s="46"/>
      <c r="G39" s="46"/>
      <c r="H39" s="46"/>
      <c r="I39" s="46"/>
      <c r="J39" s="46"/>
      <c r="K39" s="46"/>
      <c r="L39" s="46"/>
    </row>
    <row r="40" spans="2:12" x14ac:dyDescent="0.15">
      <c r="B40" s="46"/>
      <c r="C40" s="46"/>
      <c r="D40" s="46"/>
      <c r="E40" s="46"/>
      <c r="F40" s="46"/>
      <c r="G40" s="46"/>
      <c r="H40" s="46"/>
      <c r="I40" s="46"/>
      <c r="J40" s="46"/>
      <c r="K40" s="46"/>
      <c r="L40" s="46"/>
    </row>
    <row r="41" spans="2:12" x14ac:dyDescent="0.15">
      <c r="B41" s="46"/>
      <c r="C41" s="46"/>
      <c r="D41" s="46"/>
      <c r="E41" s="46"/>
      <c r="F41" s="46"/>
      <c r="G41" s="46"/>
      <c r="H41" s="46"/>
      <c r="I41" s="46"/>
      <c r="J41" s="46"/>
      <c r="K41" s="46"/>
      <c r="L41" s="46"/>
    </row>
    <row r="42" spans="2:12" x14ac:dyDescent="0.15">
      <c r="B42" s="46"/>
      <c r="C42" s="46"/>
      <c r="D42" s="46"/>
      <c r="E42" s="46"/>
      <c r="F42" s="46"/>
      <c r="G42" s="46"/>
      <c r="H42" s="46"/>
      <c r="I42" s="46"/>
      <c r="J42" s="46"/>
      <c r="K42" s="46"/>
      <c r="L42" s="46"/>
    </row>
    <row r="43" spans="2:12" x14ac:dyDescent="0.15">
      <c r="B43" s="46"/>
      <c r="C43" s="46"/>
      <c r="D43" s="46"/>
      <c r="E43" s="46"/>
      <c r="F43" s="46"/>
      <c r="G43" s="46"/>
      <c r="H43" s="46"/>
      <c r="I43" s="46"/>
      <c r="J43" s="46"/>
      <c r="K43" s="46"/>
      <c r="L43" s="46"/>
    </row>
    <row r="69" spans="2:27" ht="50.25" customHeight="1" x14ac:dyDescent="0.15"/>
    <row r="70" spans="2:27" s="125" customFormat="1" ht="3.75" customHeight="1" x14ac:dyDescent="0.15">
      <c r="B70" s="346" t="s">
        <v>155</v>
      </c>
      <c r="C70" s="346"/>
      <c r="D70" s="346"/>
      <c r="E70" s="346"/>
      <c r="F70" s="346"/>
      <c r="G70" s="346"/>
      <c r="H70" s="346"/>
      <c r="I70" s="346"/>
      <c r="J70" s="346"/>
      <c r="K70" s="346"/>
      <c r="L70" s="346"/>
      <c r="M70" s="346"/>
      <c r="N70" s="346"/>
      <c r="O70" s="346"/>
    </row>
    <row r="71" spans="2:27" s="125" customFormat="1" ht="50.25" customHeight="1" x14ac:dyDescent="0.15">
      <c r="B71" s="346"/>
      <c r="C71" s="346"/>
      <c r="D71" s="346"/>
      <c r="E71" s="346"/>
      <c r="F71" s="346"/>
      <c r="G71" s="346"/>
      <c r="H71" s="346"/>
      <c r="I71" s="346"/>
      <c r="J71" s="346"/>
      <c r="K71" s="346"/>
      <c r="L71" s="346"/>
      <c r="M71" s="346"/>
      <c r="N71" s="346"/>
      <c r="O71" s="346"/>
    </row>
    <row r="72" spans="2:27" s="125" customFormat="1" ht="21.75" customHeight="1" x14ac:dyDescent="0.15">
      <c r="B72" s="346"/>
      <c r="C72" s="346"/>
      <c r="D72" s="346"/>
      <c r="E72" s="346"/>
      <c r="F72" s="346"/>
      <c r="G72" s="346"/>
      <c r="H72" s="346"/>
      <c r="I72" s="346"/>
      <c r="J72" s="346"/>
      <c r="K72" s="346"/>
      <c r="L72" s="346"/>
      <c r="M72" s="346"/>
      <c r="N72" s="346"/>
      <c r="O72" s="346"/>
      <c r="P72" s="47"/>
      <c r="Q72" s="47"/>
      <c r="R72" s="47"/>
      <c r="S72" s="47"/>
      <c r="T72" s="47"/>
      <c r="U72" s="47"/>
      <c r="V72" s="47"/>
      <c r="W72" s="47"/>
      <c r="X72" s="47"/>
      <c r="Y72" s="47"/>
      <c r="Z72" s="47"/>
      <c r="AA72" s="47"/>
    </row>
    <row r="73" spans="2:27" x14ac:dyDescent="0.15">
      <c r="N73" s="47"/>
      <c r="O73" s="47"/>
      <c r="P73" s="47"/>
      <c r="Q73" s="47"/>
      <c r="R73" s="47"/>
      <c r="S73" s="47"/>
      <c r="T73" s="47"/>
      <c r="U73" s="47"/>
      <c r="V73" s="47"/>
      <c r="W73" s="47"/>
      <c r="X73" s="47"/>
      <c r="Y73" s="47"/>
      <c r="Z73" s="47"/>
      <c r="AA73" s="47"/>
    </row>
    <row r="74" spans="2:27" x14ac:dyDescent="0.15">
      <c r="N74" s="47"/>
      <c r="O74" s="47"/>
      <c r="P74" s="47"/>
      <c r="Q74" s="47"/>
      <c r="R74" s="47"/>
      <c r="S74" s="47"/>
      <c r="T74" s="47"/>
      <c r="U74" s="47"/>
      <c r="V74" s="47"/>
      <c r="W74" s="47"/>
      <c r="X74" s="47"/>
      <c r="Y74" s="47"/>
      <c r="Z74" s="47"/>
      <c r="AA74" s="47"/>
    </row>
  </sheetData>
  <mergeCells count="4">
    <mergeCell ref="B2:N3"/>
    <mergeCell ref="B6:F6"/>
    <mergeCell ref="H6:L6"/>
    <mergeCell ref="B70:O72"/>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CC00"/>
  </sheetPr>
  <dimension ref="B2:AA74"/>
  <sheetViews>
    <sheetView zoomScale="115" zoomScaleNormal="115" workbookViewId="0">
      <selection activeCell="B4" sqref="B4"/>
    </sheetView>
  </sheetViews>
  <sheetFormatPr baseColWidth="10" defaultColWidth="9.1640625" defaultRowHeight="13" x14ac:dyDescent="0.15"/>
  <cols>
    <col min="1" max="1" width="9.1640625" style="37"/>
    <col min="2" max="2" width="13.33203125" style="37" customWidth="1"/>
    <col min="3" max="7" width="9.1640625" style="37"/>
    <col min="8" max="8" width="12.6640625" style="37" customWidth="1"/>
    <col min="9" max="16384" width="9.1640625" style="37"/>
  </cols>
  <sheetData>
    <row r="2" spans="2:14" x14ac:dyDescent="0.15">
      <c r="B2" s="342" t="s">
        <v>159</v>
      </c>
      <c r="C2" s="343"/>
      <c r="D2" s="343"/>
      <c r="E2" s="343"/>
      <c r="F2" s="343"/>
      <c r="G2" s="343"/>
      <c r="H2" s="343"/>
      <c r="I2" s="343"/>
      <c r="J2" s="343"/>
      <c r="K2" s="343"/>
      <c r="L2" s="343"/>
      <c r="M2" s="343"/>
      <c r="N2" s="343"/>
    </row>
    <row r="3" spans="2:14" ht="26.25" customHeight="1" x14ac:dyDescent="0.15">
      <c r="B3" s="343"/>
      <c r="C3" s="343"/>
      <c r="D3" s="343"/>
      <c r="E3" s="343"/>
      <c r="F3" s="343"/>
      <c r="G3" s="343"/>
      <c r="H3" s="343"/>
      <c r="I3" s="343"/>
      <c r="J3" s="343"/>
      <c r="K3" s="343"/>
      <c r="L3" s="343"/>
      <c r="M3" s="343"/>
      <c r="N3" s="343"/>
    </row>
    <row r="4" spans="2:14" x14ac:dyDescent="0.15">
      <c r="H4" s="38"/>
    </row>
    <row r="6" spans="2:14" ht="15" x14ac:dyDescent="0.2">
      <c r="B6" s="344" t="s">
        <v>8</v>
      </c>
      <c r="C6" s="344"/>
      <c r="D6" s="344"/>
      <c r="E6" s="344"/>
      <c r="F6" s="344"/>
      <c r="H6" s="345" t="s">
        <v>9</v>
      </c>
      <c r="I6" s="345"/>
      <c r="J6" s="345"/>
      <c r="K6" s="345"/>
      <c r="L6" s="345"/>
    </row>
    <row r="7" spans="2:14" ht="16" thickBot="1" x14ac:dyDescent="0.25">
      <c r="C7" s="39" t="s">
        <v>42</v>
      </c>
      <c r="I7" s="39" t="s">
        <v>42</v>
      </c>
    </row>
    <row r="8" spans="2:14" ht="16" thickBot="1" x14ac:dyDescent="0.25">
      <c r="B8" s="206"/>
      <c r="C8" s="207" t="s">
        <v>66</v>
      </c>
      <c r="D8" s="207" t="s">
        <v>73</v>
      </c>
      <c r="E8" s="209" t="s">
        <v>85</v>
      </c>
      <c r="F8" s="208" t="s">
        <v>88</v>
      </c>
      <c r="H8" s="206"/>
      <c r="I8" s="207" t="s">
        <v>66</v>
      </c>
      <c r="J8" s="207" t="s">
        <v>73</v>
      </c>
      <c r="K8" s="209" t="s">
        <v>85</v>
      </c>
      <c r="L8" s="208" t="s">
        <v>88</v>
      </c>
    </row>
    <row r="9" spans="2:14" ht="15" x14ac:dyDescent="0.2">
      <c r="B9" s="41" t="s">
        <v>10</v>
      </c>
      <c r="C9" s="210">
        <v>0.68768340752909229</v>
      </c>
      <c r="D9" s="211">
        <v>0.64833029470216763</v>
      </c>
      <c r="E9" s="211">
        <v>0.60010655480757913</v>
      </c>
      <c r="F9" s="212">
        <v>0.59896455143726757</v>
      </c>
      <c r="H9" s="41" t="s">
        <v>10</v>
      </c>
      <c r="I9" s="210">
        <v>0.75173635441890274</v>
      </c>
      <c r="J9" s="211">
        <v>0.73442098128168998</v>
      </c>
      <c r="K9" s="211">
        <v>0.67133293607091393</v>
      </c>
      <c r="L9" s="212">
        <v>0.66756416381929251</v>
      </c>
    </row>
    <row r="10" spans="2:14" ht="15" x14ac:dyDescent="0.2">
      <c r="B10" s="41" t="s">
        <v>11</v>
      </c>
      <c r="C10" s="213">
        <v>0.86810139002676001</v>
      </c>
      <c r="D10" s="214">
        <v>0.83533885581015677</v>
      </c>
      <c r="E10" s="214">
        <v>0.80263463567547122</v>
      </c>
      <c r="F10" s="215">
        <v>0.77793363662385062</v>
      </c>
      <c r="H10" s="41" t="s">
        <v>11</v>
      </c>
      <c r="I10" s="213">
        <v>0.90696581094077811</v>
      </c>
      <c r="J10" s="214">
        <v>0.88739204799938665</v>
      </c>
      <c r="K10" s="214">
        <v>0.84568340874719672</v>
      </c>
      <c r="L10" s="215">
        <v>0.82773527208340303</v>
      </c>
    </row>
    <row r="11" spans="2:14" ht="15" x14ac:dyDescent="0.2">
      <c r="B11" s="41" t="s">
        <v>12</v>
      </c>
      <c r="C11" s="213">
        <v>0.8953088667506095</v>
      </c>
      <c r="D11" s="214">
        <v>0.88074220324903341</v>
      </c>
      <c r="E11" s="214">
        <v>0.86486960305216665</v>
      </c>
      <c r="F11" s="215">
        <v>0.84603802989498367</v>
      </c>
      <c r="H11" s="41" t="s">
        <v>12</v>
      </c>
      <c r="I11" s="213">
        <v>0.92403715549407683</v>
      </c>
      <c r="J11" s="214">
        <v>0.91555112940628758</v>
      </c>
      <c r="K11" s="214">
        <v>0.89771776900798561</v>
      </c>
      <c r="L11" s="215">
        <v>0.87947446901497306</v>
      </c>
    </row>
    <row r="12" spans="2:14" ht="16" thickBot="1" x14ac:dyDescent="0.25">
      <c r="B12" s="42" t="s">
        <v>136</v>
      </c>
      <c r="C12" s="216">
        <v>0.94959198823953372</v>
      </c>
      <c r="D12" s="217">
        <v>0.94448512043924382</v>
      </c>
      <c r="E12" s="217">
        <v>0.92878628059176138</v>
      </c>
      <c r="F12" s="218">
        <v>0.9208298146491054</v>
      </c>
      <c r="H12" s="42" t="s">
        <v>136</v>
      </c>
      <c r="I12" s="216">
        <v>0.9655287467810868</v>
      </c>
      <c r="J12" s="217">
        <v>0.96131985710382051</v>
      </c>
      <c r="K12" s="217">
        <v>0.94711364144699783</v>
      </c>
      <c r="L12" s="218">
        <v>0.93949092642722354</v>
      </c>
    </row>
    <row r="14" spans="2:14" ht="16" thickBot="1" x14ac:dyDescent="0.25">
      <c r="C14" s="39" t="s">
        <v>47</v>
      </c>
      <c r="I14" s="39" t="s">
        <v>47</v>
      </c>
    </row>
    <row r="15" spans="2:14" ht="16" thickBot="1" x14ac:dyDescent="0.25">
      <c r="B15" s="206"/>
      <c r="C15" s="207" t="s">
        <v>66</v>
      </c>
      <c r="D15" s="207" t="s">
        <v>73</v>
      </c>
      <c r="E15" s="209" t="s">
        <v>85</v>
      </c>
      <c r="F15" s="208" t="s">
        <v>88</v>
      </c>
      <c r="H15" s="206"/>
      <c r="I15" s="207" t="s">
        <v>66</v>
      </c>
      <c r="J15" s="207" t="s">
        <v>73</v>
      </c>
      <c r="K15" s="209" t="s">
        <v>85</v>
      </c>
      <c r="L15" s="208" t="s">
        <v>88</v>
      </c>
    </row>
    <row r="16" spans="2:14" ht="15" x14ac:dyDescent="0.2">
      <c r="B16" s="41" t="s">
        <v>10</v>
      </c>
      <c r="C16" s="210">
        <v>0.56467743558175498</v>
      </c>
      <c r="D16" s="211">
        <v>0.52507580310995339</v>
      </c>
      <c r="E16" s="211">
        <v>0.4692916215649614</v>
      </c>
      <c r="F16" s="212">
        <v>0.44573252967286225</v>
      </c>
      <c r="H16" s="41" t="s">
        <v>10</v>
      </c>
      <c r="I16" s="210">
        <v>0.65278945367053121</v>
      </c>
      <c r="J16" s="211">
        <v>0.60473656225475303</v>
      </c>
      <c r="K16" s="211">
        <v>0.57708622127037446</v>
      </c>
      <c r="L16" s="212">
        <v>0.58109197945440294</v>
      </c>
    </row>
    <row r="17" spans="2:12" ht="15" x14ac:dyDescent="0.2">
      <c r="B17" s="41" t="s">
        <v>11</v>
      </c>
      <c r="C17" s="213">
        <v>0.77860365149989363</v>
      </c>
      <c r="D17" s="214">
        <v>0.72729672342945495</v>
      </c>
      <c r="E17" s="214">
        <v>0.69703603644907364</v>
      </c>
      <c r="F17" s="215">
        <v>0.68063110035121144</v>
      </c>
      <c r="H17" s="41" t="s">
        <v>11</v>
      </c>
      <c r="I17" s="213">
        <v>0.8398071532011212</v>
      </c>
      <c r="J17" s="214">
        <v>0.81586331101387588</v>
      </c>
      <c r="K17" s="214">
        <v>0.77531570877192391</v>
      </c>
      <c r="L17" s="215">
        <v>0.75826674273591022</v>
      </c>
    </row>
    <row r="18" spans="2:12" ht="15" x14ac:dyDescent="0.2">
      <c r="B18" s="41" t="s">
        <v>12</v>
      </c>
      <c r="C18" s="213">
        <v>0.829220247230536</v>
      </c>
      <c r="D18" s="214">
        <v>0.81271061011338797</v>
      </c>
      <c r="E18" s="214">
        <v>0.83753741868822762</v>
      </c>
      <c r="F18" s="215">
        <v>0.7985279043468485</v>
      </c>
      <c r="H18" s="41" t="s">
        <v>12</v>
      </c>
      <c r="I18" s="213">
        <v>0.8754573347305018</v>
      </c>
      <c r="J18" s="214">
        <v>0.86795867033916774</v>
      </c>
      <c r="K18" s="214">
        <v>0.88078169089529501</v>
      </c>
      <c r="L18" s="215">
        <v>0.83682922197732434</v>
      </c>
    </row>
    <row r="19" spans="2:12" ht="16" thickBot="1" x14ac:dyDescent="0.25">
      <c r="B19" s="42" t="s">
        <v>136</v>
      </c>
      <c r="C19" s="216">
        <v>0.9235169950421438</v>
      </c>
      <c r="D19" s="217">
        <v>0.91193776580654029</v>
      </c>
      <c r="E19" s="217">
        <v>0.86892114970033463</v>
      </c>
      <c r="F19" s="218">
        <v>0.88842059056859501</v>
      </c>
      <c r="H19" s="42" t="s">
        <v>136</v>
      </c>
      <c r="I19" s="216">
        <v>0.94754020700478248</v>
      </c>
      <c r="J19" s="217">
        <v>0.93853885052644725</v>
      </c>
      <c r="K19" s="217">
        <v>0.90157989478248324</v>
      </c>
      <c r="L19" s="218">
        <v>0.91287122269812349</v>
      </c>
    </row>
    <row r="22" spans="2:12" ht="16" thickBot="1" x14ac:dyDescent="0.25">
      <c r="C22" s="39" t="s">
        <v>48</v>
      </c>
      <c r="I22" s="39" t="s">
        <v>48</v>
      </c>
    </row>
    <row r="23" spans="2:12" ht="16" thickBot="1" x14ac:dyDescent="0.25">
      <c r="B23" s="206"/>
      <c r="C23" s="207" t="s">
        <v>66</v>
      </c>
      <c r="D23" s="207" t="s">
        <v>73</v>
      </c>
      <c r="E23" s="209" t="s">
        <v>85</v>
      </c>
      <c r="F23" s="208" t="s">
        <v>88</v>
      </c>
      <c r="H23" s="206"/>
      <c r="I23" s="207" t="s">
        <v>66</v>
      </c>
      <c r="J23" s="207" t="s">
        <v>73</v>
      </c>
      <c r="K23" s="209" t="s">
        <v>85</v>
      </c>
      <c r="L23" s="208" t="s">
        <v>88</v>
      </c>
    </row>
    <row r="24" spans="2:12" ht="15" x14ac:dyDescent="0.2">
      <c r="B24" s="41" t="s">
        <v>10</v>
      </c>
      <c r="C24" s="210">
        <v>0.74949452893652269</v>
      </c>
      <c r="D24" s="211">
        <v>0.7046516664061433</v>
      </c>
      <c r="E24" s="211">
        <v>0.69324971106092392</v>
      </c>
      <c r="F24" s="212">
        <v>0.67489617982203909</v>
      </c>
      <c r="G24" s="121"/>
      <c r="H24" s="41" t="s">
        <v>10</v>
      </c>
      <c r="I24" s="210">
        <v>0.81480447097250153</v>
      </c>
      <c r="J24" s="211">
        <v>0.79789947190787758</v>
      </c>
      <c r="K24" s="211">
        <v>0.75973224248380944</v>
      </c>
      <c r="L24" s="212">
        <v>0.72954172918511384</v>
      </c>
    </row>
    <row r="25" spans="2:12" ht="15" x14ac:dyDescent="0.2">
      <c r="B25" s="41" t="s">
        <v>11</v>
      </c>
      <c r="C25" s="213">
        <v>0.86103624406877843</v>
      </c>
      <c r="D25" s="214">
        <v>0.84861927371551371</v>
      </c>
      <c r="E25" s="214">
        <v>0.83314236794136765</v>
      </c>
      <c r="F25" s="215">
        <v>0.82437934281142389</v>
      </c>
      <c r="G25" s="121"/>
      <c r="H25" s="41" t="s">
        <v>11</v>
      </c>
      <c r="I25" s="213">
        <v>0.90004508026857133</v>
      </c>
      <c r="J25" s="214">
        <v>0.89357180910543421</v>
      </c>
      <c r="K25" s="214">
        <v>0.86681502524145004</v>
      </c>
      <c r="L25" s="215">
        <v>0.86915147257428971</v>
      </c>
    </row>
    <row r="26" spans="2:12" ht="15" x14ac:dyDescent="0.2">
      <c r="B26" s="41" t="s">
        <v>12</v>
      </c>
      <c r="C26" s="213">
        <v>0.8793125700366905</v>
      </c>
      <c r="D26" s="214">
        <v>0.88637393685964194</v>
      </c>
      <c r="E26" s="214">
        <v>0.8638817883137776</v>
      </c>
      <c r="F26" s="215">
        <v>0.85117504528803867</v>
      </c>
      <c r="G26" s="121"/>
      <c r="H26" s="41" t="s">
        <v>12</v>
      </c>
      <c r="I26" s="213">
        <v>0.90921752353481555</v>
      </c>
      <c r="J26" s="214">
        <v>0.92863956798487668</v>
      </c>
      <c r="K26" s="214">
        <v>0.90105253916082673</v>
      </c>
      <c r="L26" s="215">
        <v>0.89391938010930316</v>
      </c>
    </row>
    <row r="27" spans="2:12" ht="12.75" customHeight="1" thickBot="1" x14ac:dyDescent="0.25">
      <c r="B27" s="42" t="s">
        <v>136</v>
      </c>
      <c r="C27" s="216">
        <v>0.92204464834104216</v>
      </c>
      <c r="D27" s="217">
        <v>0.94911144217907273</v>
      </c>
      <c r="E27" s="217">
        <v>0.91159210934554802</v>
      </c>
      <c r="F27" s="218">
        <v>0.91974034566371177</v>
      </c>
      <c r="G27" s="121"/>
      <c r="H27" s="42" t="s">
        <v>136</v>
      </c>
      <c r="I27" s="216">
        <v>0.94896551724137934</v>
      </c>
      <c r="J27" s="217">
        <v>0.96509999589623274</v>
      </c>
      <c r="K27" s="217">
        <v>0.9345683923104362</v>
      </c>
      <c r="L27" s="218">
        <v>0.95110222782170917</v>
      </c>
    </row>
    <row r="28" spans="2:12" ht="12.75" customHeight="1" x14ac:dyDescent="0.2">
      <c r="B28" s="43"/>
      <c r="C28" s="44"/>
      <c r="D28" s="44"/>
      <c r="E28" s="44"/>
      <c r="F28" s="45"/>
      <c r="H28" s="43"/>
      <c r="I28" s="44"/>
      <c r="J28" s="44"/>
      <c r="K28" s="44"/>
      <c r="L28" s="45"/>
    </row>
    <row r="29" spans="2:12" ht="12.75" customHeight="1" x14ac:dyDescent="0.15"/>
    <row r="30" spans="2:12" ht="12.75" customHeight="1" thickBot="1" x14ac:dyDescent="0.25">
      <c r="C30" s="39" t="s">
        <v>49</v>
      </c>
      <c r="I30" s="39" t="s">
        <v>49</v>
      </c>
    </row>
    <row r="31" spans="2:12" ht="12.75" customHeight="1" thickBot="1" x14ac:dyDescent="0.25">
      <c r="B31" s="206"/>
      <c r="C31" s="207" t="s">
        <v>66</v>
      </c>
      <c r="D31" s="207" t="s">
        <v>73</v>
      </c>
      <c r="E31" s="209" t="s">
        <v>85</v>
      </c>
      <c r="F31" s="208" t="s">
        <v>88</v>
      </c>
      <c r="H31" s="206"/>
      <c r="I31" s="207" t="s">
        <v>66</v>
      </c>
      <c r="J31" s="207" t="s">
        <v>73</v>
      </c>
      <c r="K31" s="209" t="s">
        <v>85</v>
      </c>
      <c r="L31" s="208" t="s">
        <v>88</v>
      </c>
    </row>
    <row r="32" spans="2:12" ht="15" x14ac:dyDescent="0.2">
      <c r="B32" s="41" t="s">
        <v>10</v>
      </c>
      <c r="C32" s="210">
        <v>0.70726597819985759</v>
      </c>
      <c r="D32" s="211">
        <v>0.67225460950946581</v>
      </c>
      <c r="E32" s="211">
        <v>0.60621846570308213</v>
      </c>
      <c r="F32" s="212">
        <v>0.62309418283969842</v>
      </c>
      <c r="G32" s="121"/>
      <c r="H32" s="41" t="s">
        <v>10</v>
      </c>
      <c r="I32" s="210">
        <v>0.76409832694070146</v>
      </c>
      <c r="J32" s="211">
        <v>0.75744739155615848</v>
      </c>
      <c r="K32" s="211">
        <v>0.66697702103956402</v>
      </c>
      <c r="L32" s="212">
        <v>0.67365852144823901</v>
      </c>
    </row>
    <row r="33" spans="2:12" ht="15" x14ac:dyDescent="0.2">
      <c r="B33" s="41" t="s">
        <v>11</v>
      </c>
      <c r="C33" s="213">
        <v>0.8873950845291716</v>
      </c>
      <c r="D33" s="214">
        <v>0.85616818846499398</v>
      </c>
      <c r="E33" s="214">
        <v>0.82501937066395858</v>
      </c>
      <c r="F33" s="215">
        <v>0.79715721897169378</v>
      </c>
      <c r="G33" s="121"/>
      <c r="H33" s="41" t="s">
        <v>11</v>
      </c>
      <c r="I33" s="213">
        <v>0.9214544992836885</v>
      </c>
      <c r="J33" s="214">
        <v>0.90190751802435121</v>
      </c>
      <c r="K33" s="214">
        <v>0.86184018770158288</v>
      </c>
      <c r="L33" s="215">
        <v>0.84024608335352657</v>
      </c>
    </row>
    <row r="34" spans="2:12" ht="15" x14ac:dyDescent="0.2">
      <c r="B34" s="41" t="s">
        <v>12</v>
      </c>
      <c r="C34" s="213">
        <v>0.9093080764555268</v>
      </c>
      <c r="D34" s="214">
        <v>0.8928596012864688</v>
      </c>
      <c r="E34" s="214">
        <v>0.87397402246150435</v>
      </c>
      <c r="F34" s="215">
        <v>0.85880567896112769</v>
      </c>
      <c r="G34" s="121"/>
      <c r="H34" s="41" t="s">
        <v>12</v>
      </c>
      <c r="I34" s="213">
        <v>0.93467699044370844</v>
      </c>
      <c r="J34" s="214">
        <v>0.92341686467911788</v>
      </c>
      <c r="K34" s="214">
        <v>0.90394252077122872</v>
      </c>
      <c r="L34" s="215">
        <v>0.8878140573338642</v>
      </c>
    </row>
    <row r="35" spans="2:12" ht="16" thickBot="1" x14ac:dyDescent="0.25">
      <c r="B35" s="42" t="s">
        <v>136</v>
      </c>
      <c r="C35" s="216">
        <v>0.95351787123543563</v>
      </c>
      <c r="D35" s="217">
        <v>0.94824274869714964</v>
      </c>
      <c r="E35" s="217">
        <v>0.94044561447024844</v>
      </c>
      <c r="F35" s="218">
        <v>0.92765722677721674</v>
      </c>
      <c r="G35" s="121"/>
      <c r="H35" s="42" t="s">
        <v>136</v>
      </c>
      <c r="I35" s="216">
        <v>0.96837295338085327</v>
      </c>
      <c r="J35" s="217">
        <v>0.96398812084184404</v>
      </c>
      <c r="K35" s="217">
        <v>0.95607966260762078</v>
      </c>
      <c r="L35" s="218">
        <v>0.94385265331945656</v>
      </c>
    </row>
    <row r="36" spans="2:12" x14ac:dyDescent="0.15">
      <c r="B36" s="8"/>
      <c r="C36" s="8"/>
      <c r="D36" s="8"/>
      <c r="E36" s="8"/>
      <c r="F36" s="8"/>
      <c r="G36" s="8"/>
      <c r="H36" s="8"/>
      <c r="I36" s="8"/>
      <c r="J36" s="8"/>
      <c r="K36" s="8"/>
      <c r="L36" s="8"/>
    </row>
    <row r="38" spans="2:12" x14ac:dyDescent="0.15">
      <c r="B38" s="46"/>
      <c r="C38" s="46"/>
      <c r="D38" s="46"/>
      <c r="E38" s="46"/>
      <c r="F38" s="46"/>
      <c r="G38" s="46"/>
      <c r="H38" s="46"/>
      <c r="I38" s="46"/>
      <c r="J38" s="46"/>
      <c r="K38" s="46"/>
      <c r="L38" s="46"/>
    </row>
    <row r="39" spans="2:12" x14ac:dyDescent="0.15">
      <c r="B39" s="46"/>
      <c r="C39" s="46"/>
      <c r="D39" s="46"/>
      <c r="E39" s="46"/>
      <c r="F39" s="46"/>
      <c r="G39" s="46"/>
      <c r="H39" s="46"/>
      <c r="I39" s="46"/>
      <c r="J39" s="46"/>
      <c r="K39" s="46"/>
      <c r="L39" s="46"/>
    </row>
    <row r="40" spans="2:12" x14ac:dyDescent="0.15">
      <c r="B40" s="46"/>
      <c r="C40" s="46"/>
      <c r="D40" s="46"/>
      <c r="E40" s="46"/>
      <c r="F40" s="46"/>
      <c r="G40" s="46"/>
      <c r="H40" s="46"/>
      <c r="I40" s="46"/>
      <c r="J40" s="46"/>
      <c r="K40" s="46"/>
      <c r="L40" s="46"/>
    </row>
    <row r="41" spans="2:12" x14ac:dyDescent="0.15">
      <c r="B41" s="46"/>
      <c r="C41" s="46"/>
      <c r="D41" s="46"/>
      <c r="E41" s="46"/>
      <c r="F41" s="46"/>
      <c r="G41" s="46"/>
      <c r="H41" s="46"/>
      <c r="I41" s="46"/>
      <c r="J41" s="46"/>
      <c r="K41" s="46"/>
      <c r="L41" s="46"/>
    </row>
    <row r="42" spans="2:12" x14ac:dyDescent="0.15">
      <c r="B42" s="46"/>
      <c r="C42" s="46"/>
      <c r="D42" s="46"/>
      <c r="E42" s="46"/>
      <c r="F42" s="46"/>
      <c r="G42" s="46"/>
      <c r="H42" s="46"/>
      <c r="I42" s="46"/>
      <c r="J42" s="46"/>
      <c r="K42" s="46"/>
      <c r="L42" s="46"/>
    </row>
    <row r="43" spans="2:12" x14ac:dyDescent="0.15">
      <c r="B43" s="46"/>
      <c r="C43" s="46"/>
      <c r="D43" s="46"/>
      <c r="E43" s="46"/>
      <c r="F43" s="46"/>
      <c r="G43" s="46"/>
      <c r="H43" s="46"/>
      <c r="I43" s="46"/>
      <c r="J43" s="46"/>
      <c r="K43" s="46"/>
      <c r="L43" s="46"/>
    </row>
    <row r="70" spans="2:27" s="125" customFormat="1" ht="21.75" customHeight="1" x14ac:dyDescent="0.15">
      <c r="B70" s="346" t="s">
        <v>157</v>
      </c>
      <c r="C70" s="346"/>
      <c r="D70" s="346"/>
      <c r="E70" s="346"/>
      <c r="F70" s="346"/>
      <c r="G70" s="346"/>
      <c r="H70" s="346"/>
      <c r="I70" s="346"/>
      <c r="J70" s="346"/>
      <c r="K70" s="346"/>
      <c r="L70" s="346"/>
      <c r="M70" s="346"/>
      <c r="N70" s="346"/>
      <c r="O70" s="346"/>
    </row>
    <row r="71" spans="2:27" s="125" customFormat="1" ht="21.75" customHeight="1" x14ac:dyDescent="0.15">
      <c r="B71" s="346"/>
      <c r="C71" s="346"/>
      <c r="D71" s="346"/>
      <c r="E71" s="346"/>
      <c r="F71" s="346"/>
      <c r="G71" s="346"/>
      <c r="H71" s="346"/>
      <c r="I71" s="346"/>
      <c r="J71" s="346"/>
      <c r="K71" s="346"/>
      <c r="L71" s="346"/>
      <c r="M71" s="346"/>
      <c r="N71" s="346"/>
      <c r="O71" s="346"/>
    </row>
    <row r="72" spans="2:27" s="125" customFormat="1" ht="21.75" customHeight="1" x14ac:dyDescent="0.15">
      <c r="B72" s="346"/>
      <c r="C72" s="346"/>
      <c r="D72" s="346"/>
      <c r="E72" s="346"/>
      <c r="F72" s="346"/>
      <c r="G72" s="346"/>
      <c r="H72" s="346"/>
      <c r="I72" s="346"/>
      <c r="J72" s="346"/>
      <c r="K72" s="346"/>
      <c r="L72" s="346"/>
      <c r="M72" s="346"/>
      <c r="N72" s="346"/>
      <c r="O72" s="346"/>
      <c r="P72" s="133"/>
      <c r="Q72" s="133"/>
      <c r="R72" s="133"/>
      <c r="S72" s="133"/>
      <c r="T72" s="133"/>
      <c r="U72" s="133"/>
      <c r="V72" s="133"/>
      <c r="W72" s="133"/>
      <c r="X72" s="133"/>
      <c r="Y72" s="133"/>
      <c r="Z72" s="133"/>
      <c r="AA72" s="133"/>
    </row>
    <row r="73" spans="2:27" x14ac:dyDescent="0.15">
      <c r="N73" s="133"/>
      <c r="O73" s="133"/>
      <c r="P73" s="133"/>
      <c r="Q73" s="133"/>
      <c r="R73" s="133"/>
      <c r="S73" s="133"/>
      <c r="T73" s="133"/>
      <c r="U73" s="133"/>
      <c r="V73" s="133"/>
      <c r="W73" s="133"/>
      <c r="X73" s="133"/>
      <c r="Y73" s="133"/>
      <c r="Z73" s="133"/>
      <c r="AA73" s="133"/>
    </row>
    <row r="74" spans="2:27" x14ac:dyDescent="0.15">
      <c r="N74" s="133"/>
      <c r="O74" s="133"/>
      <c r="P74" s="133"/>
      <c r="Q74" s="133"/>
      <c r="R74" s="133"/>
      <c r="S74" s="133"/>
      <c r="T74" s="133"/>
      <c r="U74" s="133"/>
      <c r="V74" s="133"/>
      <c r="W74" s="133"/>
      <c r="X74" s="133"/>
      <c r="Y74" s="133"/>
      <c r="Z74" s="133"/>
      <c r="AA74" s="133"/>
    </row>
  </sheetData>
  <mergeCells count="4">
    <mergeCell ref="B2:N3"/>
    <mergeCell ref="B6:F6"/>
    <mergeCell ref="H6:L6"/>
    <mergeCell ref="B70:O7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CC00"/>
  </sheetPr>
  <dimension ref="B2:AA74"/>
  <sheetViews>
    <sheetView zoomScale="110" zoomScaleNormal="110" workbookViewId="0">
      <selection activeCell="B70" sqref="B70:O72"/>
    </sheetView>
  </sheetViews>
  <sheetFormatPr baseColWidth="10" defaultColWidth="9.1640625" defaultRowHeight="13" x14ac:dyDescent="0.15"/>
  <cols>
    <col min="1" max="1" width="9.1640625" style="37"/>
    <col min="2" max="2" width="13.33203125" style="37" customWidth="1"/>
    <col min="3" max="7" width="9.1640625" style="37"/>
    <col min="8" max="8" width="12.6640625" style="37" customWidth="1"/>
    <col min="9" max="16384" width="9.1640625" style="37"/>
  </cols>
  <sheetData>
    <row r="2" spans="2:14" x14ac:dyDescent="0.15">
      <c r="B2" s="342" t="s">
        <v>158</v>
      </c>
      <c r="C2" s="343"/>
      <c r="D2" s="343"/>
      <c r="E2" s="343"/>
      <c r="F2" s="343"/>
      <c r="G2" s="343"/>
      <c r="H2" s="343"/>
      <c r="I2" s="343"/>
      <c r="J2" s="343"/>
      <c r="K2" s="343"/>
      <c r="L2" s="343"/>
      <c r="M2" s="343"/>
      <c r="N2" s="343"/>
    </row>
    <row r="3" spans="2:14" ht="26.25" customHeight="1" x14ac:dyDescent="0.15">
      <c r="B3" s="343"/>
      <c r="C3" s="343"/>
      <c r="D3" s="343"/>
      <c r="E3" s="343"/>
      <c r="F3" s="343"/>
      <c r="G3" s="343"/>
      <c r="H3" s="343"/>
      <c r="I3" s="343"/>
      <c r="J3" s="343"/>
      <c r="K3" s="343"/>
      <c r="L3" s="343"/>
      <c r="M3" s="343"/>
      <c r="N3" s="343"/>
    </row>
    <row r="4" spans="2:14" x14ac:dyDescent="0.15">
      <c r="H4" s="38"/>
    </row>
    <row r="6" spans="2:14" ht="15" x14ac:dyDescent="0.2">
      <c r="B6" s="344" t="s">
        <v>8</v>
      </c>
      <c r="C6" s="344"/>
      <c r="D6" s="344"/>
      <c r="E6" s="344"/>
      <c r="F6" s="344"/>
      <c r="H6" s="345" t="s">
        <v>9</v>
      </c>
      <c r="I6" s="345"/>
      <c r="J6" s="345"/>
      <c r="K6" s="345"/>
      <c r="L6" s="345"/>
    </row>
    <row r="7" spans="2:14" ht="16" thickBot="1" x14ac:dyDescent="0.25">
      <c r="C7" s="39" t="s">
        <v>42</v>
      </c>
      <c r="I7" s="39" t="s">
        <v>42</v>
      </c>
    </row>
    <row r="8" spans="2:14" ht="16" thickBot="1" x14ac:dyDescent="0.25">
      <c r="B8" s="206"/>
      <c r="C8" s="207" t="s">
        <v>66</v>
      </c>
      <c r="D8" s="207" t="s">
        <v>73</v>
      </c>
      <c r="E8" s="209" t="s">
        <v>85</v>
      </c>
      <c r="F8" s="208" t="s">
        <v>88</v>
      </c>
      <c r="H8" s="206"/>
      <c r="I8" s="207" t="s">
        <v>66</v>
      </c>
      <c r="J8" s="207" t="s">
        <v>73</v>
      </c>
      <c r="K8" s="209" t="s">
        <v>85</v>
      </c>
      <c r="L8" s="208" t="s">
        <v>88</v>
      </c>
    </row>
    <row r="9" spans="2:14" ht="15" x14ac:dyDescent="0.2">
      <c r="B9" s="41" t="s">
        <v>10</v>
      </c>
      <c r="C9" s="210">
        <v>0.51384663477950987</v>
      </c>
      <c r="D9" s="211">
        <v>0.47799680317222309</v>
      </c>
      <c r="E9" s="211">
        <v>0.41837386934563786</v>
      </c>
      <c r="F9" s="212">
        <v>0.42161886694530415</v>
      </c>
      <c r="H9" s="41" t="s">
        <v>10</v>
      </c>
      <c r="I9" s="210">
        <v>0.56854778255296046</v>
      </c>
      <c r="J9" s="211">
        <v>0.53445531350040165</v>
      </c>
      <c r="K9" s="211">
        <v>0.46696692972279885</v>
      </c>
      <c r="L9" s="212">
        <v>0.46354315245800992</v>
      </c>
    </row>
    <row r="10" spans="2:14" ht="15" x14ac:dyDescent="0.2">
      <c r="B10" s="41" t="s">
        <v>11</v>
      </c>
      <c r="C10" s="213">
        <v>0.73803394245790455</v>
      </c>
      <c r="D10" s="214">
        <v>0.70753527856410003</v>
      </c>
      <c r="E10" s="214">
        <v>0.66080315458616723</v>
      </c>
      <c r="F10" s="215">
        <v>0.64914807691293896</v>
      </c>
      <c r="H10" s="41" t="s">
        <v>11</v>
      </c>
      <c r="I10" s="213">
        <v>0.76735961555582233</v>
      </c>
      <c r="J10" s="214">
        <v>0.74166200005803018</v>
      </c>
      <c r="K10" s="214">
        <v>0.69231829772591458</v>
      </c>
      <c r="L10" s="215">
        <v>0.68664185734926353</v>
      </c>
    </row>
    <row r="11" spans="2:14" ht="15" x14ac:dyDescent="0.2">
      <c r="B11" s="41" t="s">
        <v>12</v>
      </c>
      <c r="C11" s="213">
        <v>0.79588556013685685</v>
      </c>
      <c r="D11" s="214">
        <v>0.76807642482542715</v>
      </c>
      <c r="E11" s="214">
        <v>0.74945723451615665</v>
      </c>
      <c r="F11" s="215">
        <v>0.74523729661559401</v>
      </c>
      <c r="H11" s="41" t="s">
        <v>12</v>
      </c>
      <c r="I11" s="213">
        <v>0.81934987480825283</v>
      </c>
      <c r="J11" s="214">
        <v>0.79778548555542816</v>
      </c>
      <c r="K11" s="214">
        <v>0.7783811351051001</v>
      </c>
      <c r="L11" s="215">
        <v>0.77681710053465192</v>
      </c>
    </row>
    <row r="12" spans="2:14" ht="16" thickBot="1" x14ac:dyDescent="0.25">
      <c r="B12" s="42" t="s">
        <v>136</v>
      </c>
      <c r="C12" s="216">
        <v>0.83876219318005485</v>
      </c>
      <c r="D12" s="217">
        <v>0.82425696851986829</v>
      </c>
      <c r="E12" s="217">
        <v>0.85268093301172132</v>
      </c>
      <c r="F12" s="218">
        <v>0.85620396050745351</v>
      </c>
      <c r="H12" s="42" t="s">
        <v>136</v>
      </c>
      <c r="I12" s="216">
        <v>0.85127382214331337</v>
      </c>
      <c r="J12" s="217">
        <v>0.83944731902778291</v>
      </c>
      <c r="K12" s="217">
        <v>0.86777097884402021</v>
      </c>
      <c r="L12" s="218">
        <v>0.87044719075134647</v>
      </c>
    </row>
    <row r="14" spans="2:14" ht="16" thickBot="1" x14ac:dyDescent="0.25">
      <c r="C14" s="39" t="s">
        <v>47</v>
      </c>
      <c r="I14" s="39" t="s">
        <v>47</v>
      </c>
    </row>
    <row r="15" spans="2:14" ht="16" thickBot="1" x14ac:dyDescent="0.25">
      <c r="B15" s="206"/>
      <c r="C15" s="207" t="s">
        <v>66</v>
      </c>
      <c r="D15" s="207" t="s">
        <v>73</v>
      </c>
      <c r="E15" s="209" t="s">
        <v>85</v>
      </c>
      <c r="F15" s="208" t="s">
        <v>88</v>
      </c>
      <c r="H15" s="206"/>
      <c r="I15" s="207" t="s">
        <v>66</v>
      </c>
      <c r="J15" s="207" t="s">
        <v>73</v>
      </c>
      <c r="K15" s="209" t="s">
        <v>85</v>
      </c>
      <c r="L15" s="208" t="s">
        <v>88</v>
      </c>
    </row>
    <row r="16" spans="2:14" ht="15" x14ac:dyDescent="0.2">
      <c r="B16" s="41" t="s">
        <v>10</v>
      </c>
      <c r="C16" s="210">
        <v>0.49312425746122052</v>
      </c>
      <c r="D16" s="211">
        <v>0.4604059968339696</v>
      </c>
      <c r="E16" s="211">
        <v>0.43394210811860101</v>
      </c>
      <c r="F16" s="212">
        <v>0.43950642403279205</v>
      </c>
      <c r="H16" s="41" t="s">
        <v>10</v>
      </c>
      <c r="I16" s="210">
        <v>0.56243051781714937</v>
      </c>
      <c r="J16" s="211">
        <v>0.54469573517087255</v>
      </c>
      <c r="K16" s="211">
        <v>0.52404414184771353</v>
      </c>
      <c r="L16" s="212">
        <v>0.4906401142803854</v>
      </c>
    </row>
    <row r="17" spans="2:12" ht="15" x14ac:dyDescent="0.2">
      <c r="B17" s="41" t="s">
        <v>11</v>
      </c>
      <c r="C17" s="213">
        <v>0.71894832701619327</v>
      </c>
      <c r="D17" s="214">
        <v>0.69408358742262422</v>
      </c>
      <c r="E17" s="214">
        <v>0.65612236854916861</v>
      </c>
      <c r="F17" s="215">
        <v>0.64825600290391416</v>
      </c>
      <c r="H17" s="41" t="s">
        <v>11</v>
      </c>
      <c r="I17" s="213">
        <v>0.77248372692826284</v>
      </c>
      <c r="J17" s="214">
        <v>0.74491738583769807</v>
      </c>
      <c r="K17" s="214">
        <v>0.70703951554559619</v>
      </c>
      <c r="L17" s="215">
        <v>0.70557632782700219</v>
      </c>
    </row>
    <row r="18" spans="2:12" ht="15" x14ac:dyDescent="0.2">
      <c r="B18" s="41" t="s">
        <v>12</v>
      </c>
      <c r="C18" s="213">
        <v>0.80924747073739567</v>
      </c>
      <c r="D18" s="214">
        <v>0.77557455353667037</v>
      </c>
      <c r="E18" s="214">
        <v>0.75390027183519104</v>
      </c>
      <c r="F18" s="215">
        <v>0.74656614410712985</v>
      </c>
      <c r="H18" s="41" t="s">
        <v>12</v>
      </c>
      <c r="I18" s="213">
        <v>0.85125083316433614</v>
      </c>
      <c r="J18" s="214">
        <v>0.8196368032643826</v>
      </c>
      <c r="K18" s="214">
        <v>0.80567450746776392</v>
      </c>
      <c r="L18" s="215">
        <v>0.79469494115058292</v>
      </c>
    </row>
    <row r="19" spans="2:12" ht="16" thickBot="1" x14ac:dyDescent="0.25">
      <c r="B19" s="42" t="s">
        <v>136</v>
      </c>
      <c r="C19" s="216">
        <v>0.8970914832541016</v>
      </c>
      <c r="D19" s="217">
        <v>0.88906358507355943</v>
      </c>
      <c r="E19" s="217">
        <v>0.87569762225470138</v>
      </c>
      <c r="F19" s="218">
        <v>0.8840562870475136</v>
      </c>
      <c r="H19" s="42" t="s">
        <v>136</v>
      </c>
      <c r="I19" s="216">
        <v>0.92008386289883115</v>
      </c>
      <c r="J19" s="217">
        <v>0.91322802336001307</v>
      </c>
      <c r="K19" s="217">
        <v>0.89077977126358188</v>
      </c>
      <c r="L19" s="218">
        <v>0.90110867623951008</v>
      </c>
    </row>
    <row r="22" spans="2:12" ht="16" thickBot="1" x14ac:dyDescent="0.25">
      <c r="C22" s="39" t="s">
        <v>48</v>
      </c>
      <c r="I22" s="39" t="s">
        <v>48</v>
      </c>
    </row>
    <row r="23" spans="2:12" ht="16" thickBot="1" x14ac:dyDescent="0.25">
      <c r="B23" s="206"/>
      <c r="C23" s="207" t="s">
        <v>66</v>
      </c>
      <c r="D23" s="207" t="s">
        <v>73</v>
      </c>
      <c r="E23" s="209" t="s">
        <v>85</v>
      </c>
      <c r="F23" s="208" t="s">
        <v>88</v>
      </c>
      <c r="H23" s="206"/>
      <c r="I23" s="207" t="s">
        <v>66</v>
      </c>
      <c r="J23" s="207" t="s">
        <v>73</v>
      </c>
      <c r="K23" s="209" t="s">
        <v>85</v>
      </c>
      <c r="L23" s="208" t="s">
        <v>88</v>
      </c>
    </row>
    <row r="24" spans="2:12" ht="15" x14ac:dyDescent="0.2">
      <c r="B24" s="41" t="s">
        <v>10</v>
      </c>
      <c r="C24" s="210">
        <v>0.49702943559276264</v>
      </c>
      <c r="D24" s="211">
        <v>0.47685733143446846</v>
      </c>
      <c r="E24" s="211">
        <v>0.48638809199226968</v>
      </c>
      <c r="F24" s="212">
        <v>0.43678620668546697</v>
      </c>
      <c r="G24" s="121"/>
      <c r="H24" s="41" t="s">
        <v>10</v>
      </c>
      <c r="I24" s="210">
        <v>0.56465701326702555</v>
      </c>
      <c r="J24" s="211">
        <v>0.52450391034630883</v>
      </c>
      <c r="K24" s="211">
        <v>0.51973828209510964</v>
      </c>
      <c r="L24" s="212">
        <v>0.48664166609278037</v>
      </c>
    </row>
    <row r="25" spans="2:12" ht="15" x14ac:dyDescent="0.2">
      <c r="B25" s="41" t="s">
        <v>11</v>
      </c>
      <c r="C25" s="213">
        <v>0.69720753956890613</v>
      </c>
      <c r="D25" s="214">
        <v>0.7052257347288563</v>
      </c>
      <c r="E25" s="214">
        <v>0.65904799998777497</v>
      </c>
      <c r="F25" s="215">
        <v>0.6227756447937427</v>
      </c>
      <c r="G25" s="121"/>
      <c r="H25" s="41" t="s">
        <v>11</v>
      </c>
      <c r="I25" s="213">
        <v>0.72961777246422754</v>
      </c>
      <c r="J25" s="214">
        <v>0.73951312491455734</v>
      </c>
      <c r="K25" s="214">
        <v>0.68972883205871671</v>
      </c>
      <c r="L25" s="215">
        <v>0.66404043867210549</v>
      </c>
    </row>
    <row r="26" spans="2:12" ht="15" x14ac:dyDescent="0.2">
      <c r="B26" s="41" t="s">
        <v>12</v>
      </c>
      <c r="C26" s="213">
        <v>0.78745847805061797</v>
      </c>
      <c r="D26" s="214">
        <v>0.79941356583917622</v>
      </c>
      <c r="E26" s="214">
        <v>0.7531864233700365</v>
      </c>
      <c r="F26" s="215">
        <v>0.73500530767111816</v>
      </c>
      <c r="G26" s="121"/>
      <c r="H26" s="41" t="s">
        <v>12</v>
      </c>
      <c r="I26" s="213">
        <v>0.81679064218845232</v>
      </c>
      <c r="J26" s="214">
        <v>0.82722292097355099</v>
      </c>
      <c r="K26" s="214">
        <v>0.78800001217583249</v>
      </c>
      <c r="L26" s="215">
        <v>0.77288485746614866</v>
      </c>
    </row>
    <row r="27" spans="2:12" ht="12.75" customHeight="1" thickBot="1" x14ac:dyDescent="0.25">
      <c r="B27" s="42" t="s">
        <v>136</v>
      </c>
      <c r="C27" s="216">
        <v>0.79916192770656158</v>
      </c>
      <c r="D27" s="217">
        <v>0.82941939956789523</v>
      </c>
      <c r="E27" s="217">
        <v>0.85570756874615195</v>
      </c>
      <c r="F27" s="218">
        <v>0.8706775517815446</v>
      </c>
      <c r="G27" s="121"/>
      <c r="H27" s="42" t="s">
        <v>136</v>
      </c>
      <c r="I27" s="216">
        <v>0.8093635710240783</v>
      </c>
      <c r="J27" s="217">
        <v>0.85013906355809221</v>
      </c>
      <c r="K27" s="217">
        <v>0.86915974693910347</v>
      </c>
      <c r="L27" s="218">
        <v>0.88616488881561883</v>
      </c>
    </row>
    <row r="28" spans="2:12" ht="12.75" customHeight="1" x14ac:dyDescent="0.2">
      <c r="B28" s="43"/>
      <c r="C28" s="44"/>
      <c r="D28" s="44"/>
      <c r="E28" s="44"/>
      <c r="F28" s="45"/>
      <c r="H28" s="43"/>
      <c r="I28" s="44"/>
      <c r="J28" s="44"/>
      <c r="K28" s="44"/>
      <c r="L28" s="45"/>
    </row>
    <row r="29" spans="2:12" ht="12.75" customHeight="1" x14ac:dyDescent="0.15"/>
    <row r="30" spans="2:12" ht="12.75" customHeight="1" thickBot="1" x14ac:dyDescent="0.25">
      <c r="C30" s="39" t="s">
        <v>49</v>
      </c>
      <c r="I30" s="39" t="s">
        <v>49</v>
      </c>
    </row>
    <row r="31" spans="2:12" ht="12.75" customHeight="1" thickBot="1" x14ac:dyDescent="0.25">
      <c r="B31" s="206"/>
      <c r="C31" s="207" t="s">
        <v>66</v>
      </c>
      <c r="D31" s="207" t="s">
        <v>73</v>
      </c>
      <c r="E31" s="209" t="s">
        <v>85</v>
      </c>
      <c r="F31" s="208" t="s">
        <v>88</v>
      </c>
      <c r="H31" s="206"/>
      <c r="I31" s="207" t="s">
        <v>66</v>
      </c>
      <c r="J31" s="207" t="s">
        <v>73</v>
      </c>
      <c r="K31" s="209" t="s">
        <v>85</v>
      </c>
      <c r="L31" s="208" t="s">
        <v>88</v>
      </c>
    </row>
    <row r="32" spans="2:12" ht="15" x14ac:dyDescent="0.2">
      <c r="B32" s="41" t="s">
        <v>10</v>
      </c>
      <c r="C32" s="210">
        <v>0.53086405873193432</v>
      </c>
      <c r="D32" s="211">
        <v>0.48373095157329582</v>
      </c>
      <c r="E32" s="211">
        <v>0.3921824761755181</v>
      </c>
      <c r="F32" s="212">
        <v>0.4083382647371428</v>
      </c>
      <c r="G32" s="121"/>
      <c r="H32" s="41" t="s">
        <v>10</v>
      </c>
      <c r="I32" s="210">
        <v>0.57536637192019924</v>
      </c>
      <c r="J32" s="211">
        <v>0.53119413186013076</v>
      </c>
      <c r="K32" s="211">
        <v>0.42926995352239722</v>
      </c>
      <c r="L32" s="212">
        <v>0.44274109475710594</v>
      </c>
    </row>
    <row r="33" spans="2:12" ht="15" x14ac:dyDescent="0.2">
      <c r="B33" s="41" t="s">
        <v>11</v>
      </c>
      <c r="C33" s="213">
        <v>0.74744397103598914</v>
      </c>
      <c r="D33" s="214">
        <v>0.71552100252384965</v>
      </c>
      <c r="E33" s="214">
        <v>0.66329371879034871</v>
      </c>
      <c r="F33" s="215">
        <v>0.65563094402930622</v>
      </c>
      <c r="G33" s="121"/>
      <c r="H33" s="41" t="s">
        <v>11</v>
      </c>
      <c r="I33" s="213">
        <v>0.77141040309232367</v>
      </c>
      <c r="J33" s="214">
        <v>0.7440377153167852</v>
      </c>
      <c r="K33" s="214">
        <v>0.68822445521452924</v>
      </c>
      <c r="L33" s="215">
        <v>0.68602421414840475</v>
      </c>
    </row>
    <row r="34" spans="2:12" ht="15" x14ac:dyDescent="0.2">
      <c r="B34" s="41" t="s">
        <v>12</v>
      </c>
      <c r="C34" s="213">
        <v>0.79625122118466052</v>
      </c>
      <c r="D34" s="214">
        <v>0.76503352857495543</v>
      </c>
      <c r="E34" s="214">
        <v>0.75105731679719601</v>
      </c>
      <c r="F34" s="215">
        <v>0.74597359768795013</v>
      </c>
      <c r="G34" s="121"/>
      <c r="H34" s="41" t="s">
        <v>12</v>
      </c>
      <c r="I34" s="213">
        <v>0.81537785273626862</v>
      </c>
      <c r="J34" s="214">
        <v>0.79169788048559364</v>
      </c>
      <c r="K34" s="214">
        <v>0.77225054140289628</v>
      </c>
      <c r="L34" s="215">
        <v>0.77093725497307763</v>
      </c>
    </row>
    <row r="35" spans="2:12" ht="16" thickBot="1" x14ac:dyDescent="0.25">
      <c r="B35" s="42" t="s">
        <v>136</v>
      </c>
      <c r="C35" s="216">
        <v>0.83508750696691425</v>
      </c>
      <c r="D35" s="217">
        <v>0.81732449734543378</v>
      </c>
      <c r="E35" s="217">
        <v>0.8504959555404159</v>
      </c>
      <c r="F35" s="218">
        <v>0.85403687225774083</v>
      </c>
      <c r="G35" s="121"/>
      <c r="H35" s="42" t="s">
        <v>136</v>
      </c>
      <c r="I35" s="216">
        <v>0.84623333428144532</v>
      </c>
      <c r="J35" s="217">
        <v>0.83056951003982449</v>
      </c>
      <c r="K35" s="217">
        <v>0.86565586605801259</v>
      </c>
      <c r="L35" s="218">
        <v>0.86666943852321621</v>
      </c>
    </row>
    <row r="36" spans="2:12" x14ac:dyDescent="0.15">
      <c r="B36" s="8"/>
      <c r="C36" s="8"/>
      <c r="D36" s="8"/>
      <c r="E36" s="8"/>
      <c r="F36" s="8"/>
      <c r="G36" s="8"/>
      <c r="H36" s="8"/>
      <c r="I36" s="8"/>
      <c r="J36" s="8"/>
      <c r="K36" s="8"/>
      <c r="L36" s="8"/>
    </row>
    <row r="38" spans="2:12" x14ac:dyDescent="0.15">
      <c r="B38" s="46"/>
      <c r="C38" s="46"/>
      <c r="D38" s="46"/>
      <c r="E38" s="46"/>
      <c r="F38" s="46"/>
      <c r="G38" s="46"/>
      <c r="H38" s="46"/>
      <c r="I38" s="46"/>
      <c r="J38" s="46"/>
      <c r="K38" s="46"/>
      <c r="L38" s="46"/>
    </row>
    <row r="39" spans="2:12" x14ac:dyDescent="0.15">
      <c r="B39" s="46"/>
      <c r="C39" s="46"/>
      <c r="D39" s="46"/>
      <c r="E39" s="46"/>
      <c r="F39" s="46"/>
      <c r="G39" s="46"/>
      <c r="H39" s="46"/>
      <c r="I39" s="46"/>
      <c r="J39" s="46"/>
      <c r="K39" s="46"/>
      <c r="L39" s="46"/>
    </row>
    <row r="40" spans="2:12" x14ac:dyDescent="0.15">
      <c r="B40" s="46"/>
      <c r="C40" s="46"/>
      <c r="D40" s="46"/>
      <c r="E40" s="46"/>
      <c r="F40" s="46"/>
      <c r="G40" s="46"/>
      <c r="H40" s="46"/>
      <c r="I40" s="46"/>
      <c r="J40" s="46"/>
      <c r="K40" s="46"/>
      <c r="L40" s="46"/>
    </row>
    <row r="41" spans="2:12" x14ac:dyDescent="0.15">
      <c r="B41" s="46"/>
      <c r="C41" s="46"/>
      <c r="D41" s="46"/>
      <c r="E41" s="46"/>
      <c r="F41" s="46"/>
      <c r="G41" s="46"/>
      <c r="H41" s="46"/>
      <c r="I41" s="46"/>
      <c r="J41" s="46"/>
      <c r="K41" s="46"/>
      <c r="L41" s="46"/>
    </row>
    <row r="42" spans="2:12" x14ac:dyDescent="0.15">
      <c r="B42" s="46"/>
      <c r="C42" s="46"/>
      <c r="D42" s="46"/>
      <c r="E42" s="46"/>
      <c r="F42" s="46"/>
      <c r="G42" s="46"/>
      <c r="H42" s="46"/>
      <c r="I42" s="46"/>
      <c r="J42" s="46"/>
      <c r="K42" s="46"/>
      <c r="L42" s="46"/>
    </row>
    <row r="43" spans="2:12" x14ac:dyDescent="0.15">
      <c r="B43" s="46"/>
      <c r="C43" s="46"/>
      <c r="D43" s="46"/>
      <c r="E43" s="46"/>
      <c r="F43" s="46"/>
      <c r="G43" s="46"/>
      <c r="H43" s="46"/>
      <c r="I43" s="46"/>
      <c r="J43" s="46"/>
      <c r="K43" s="46"/>
      <c r="L43" s="46"/>
    </row>
    <row r="70" spans="2:27" s="125" customFormat="1" ht="21.75" customHeight="1" x14ac:dyDescent="0.15">
      <c r="B70" s="346" t="s">
        <v>160</v>
      </c>
      <c r="C70" s="346"/>
      <c r="D70" s="346"/>
      <c r="E70" s="346"/>
      <c r="F70" s="346"/>
      <c r="G70" s="346"/>
      <c r="H70" s="346"/>
      <c r="I70" s="346"/>
      <c r="J70" s="346"/>
      <c r="K70" s="346"/>
      <c r="L70" s="346"/>
      <c r="M70" s="346"/>
      <c r="N70" s="346"/>
      <c r="O70" s="346"/>
    </row>
    <row r="71" spans="2:27" s="125" customFormat="1" ht="21.75" customHeight="1" x14ac:dyDescent="0.15">
      <c r="B71" s="346"/>
      <c r="C71" s="346"/>
      <c r="D71" s="346"/>
      <c r="E71" s="346"/>
      <c r="F71" s="346"/>
      <c r="G71" s="346"/>
      <c r="H71" s="346"/>
      <c r="I71" s="346"/>
      <c r="J71" s="346"/>
      <c r="K71" s="346"/>
      <c r="L71" s="346"/>
      <c r="M71" s="346"/>
      <c r="N71" s="346"/>
      <c r="O71" s="346"/>
    </row>
    <row r="72" spans="2:27" s="125" customFormat="1" ht="21.75" customHeight="1" x14ac:dyDescent="0.15">
      <c r="B72" s="346"/>
      <c r="C72" s="346"/>
      <c r="D72" s="346"/>
      <c r="E72" s="346"/>
      <c r="F72" s="346"/>
      <c r="G72" s="346"/>
      <c r="H72" s="346"/>
      <c r="I72" s="346"/>
      <c r="J72" s="346"/>
      <c r="K72" s="346"/>
      <c r="L72" s="346"/>
      <c r="M72" s="346"/>
      <c r="N72" s="346"/>
      <c r="O72" s="346"/>
      <c r="P72" s="133"/>
      <c r="Q72" s="133"/>
      <c r="R72" s="133"/>
      <c r="S72" s="133"/>
      <c r="T72" s="133"/>
      <c r="U72" s="133"/>
      <c r="V72" s="133"/>
      <c r="W72" s="133"/>
      <c r="X72" s="133"/>
      <c r="Y72" s="133"/>
      <c r="Z72" s="133"/>
      <c r="AA72" s="133"/>
    </row>
    <row r="73" spans="2:27" x14ac:dyDescent="0.15">
      <c r="N73" s="133"/>
      <c r="O73" s="133"/>
      <c r="P73" s="133"/>
      <c r="Q73" s="133"/>
      <c r="R73" s="133"/>
      <c r="S73" s="133"/>
      <c r="T73" s="133"/>
      <c r="U73" s="133"/>
      <c r="V73" s="133"/>
      <c r="W73" s="133"/>
      <c r="X73" s="133"/>
      <c r="Y73" s="133"/>
      <c r="Z73" s="133"/>
      <c r="AA73" s="133"/>
    </row>
    <row r="74" spans="2:27" x14ac:dyDescent="0.15">
      <c r="N74" s="133"/>
      <c r="O74" s="133"/>
      <c r="P74" s="133"/>
      <c r="Q74" s="133"/>
      <c r="R74" s="133"/>
      <c r="S74" s="133"/>
      <c r="T74" s="133"/>
      <c r="U74" s="133"/>
      <c r="V74" s="133"/>
      <c r="W74" s="133"/>
      <c r="X74" s="133"/>
      <c r="Y74" s="133"/>
      <c r="Z74" s="133"/>
      <c r="AA74" s="133"/>
    </row>
  </sheetData>
  <mergeCells count="4">
    <mergeCell ref="B2:N3"/>
    <mergeCell ref="B6:F6"/>
    <mergeCell ref="H6:L6"/>
    <mergeCell ref="B70:O72"/>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C00"/>
  </sheetPr>
  <dimension ref="B2:AA67"/>
  <sheetViews>
    <sheetView zoomScale="110" zoomScaleNormal="110" workbookViewId="0">
      <selection activeCell="P49" sqref="P49"/>
    </sheetView>
  </sheetViews>
  <sheetFormatPr baseColWidth="10" defaultColWidth="9.1640625" defaultRowHeight="13" x14ac:dyDescent="0.15"/>
  <cols>
    <col min="1" max="1" width="9.1640625" style="37"/>
    <col min="2" max="2" width="13.33203125" style="37" customWidth="1"/>
    <col min="3" max="7" width="9.1640625" style="37"/>
    <col min="8" max="8" width="12.6640625" style="37" customWidth="1"/>
    <col min="9" max="16384" width="9.1640625" style="37"/>
  </cols>
  <sheetData>
    <row r="2" spans="2:14" x14ac:dyDescent="0.15">
      <c r="B2" s="342" t="s">
        <v>161</v>
      </c>
      <c r="C2" s="343"/>
      <c r="D2" s="343"/>
      <c r="E2" s="343"/>
      <c r="F2" s="343"/>
      <c r="G2" s="343"/>
      <c r="H2" s="343"/>
      <c r="I2" s="343"/>
      <c r="J2" s="343"/>
      <c r="K2" s="343"/>
      <c r="L2" s="343"/>
      <c r="M2" s="343"/>
      <c r="N2" s="343"/>
    </row>
    <row r="3" spans="2:14" ht="26.25" customHeight="1" x14ac:dyDescent="0.15">
      <c r="B3" s="343"/>
      <c r="C3" s="343"/>
      <c r="D3" s="343"/>
      <c r="E3" s="343"/>
      <c r="F3" s="343"/>
      <c r="G3" s="343"/>
      <c r="H3" s="343"/>
      <c r="I3" s="343"/>
      <c r="J3" s="343"/>
      <c r="K3" s="343"/>
      <c r="L3" s="343"/>
      <c r="M3" s="343"/>
      <c r="N3" s="343"/>
    </row>
    <row r="4" spans="2:14" x14ac:dyDescent="0.15">
      <c r="H4" s="38"/>
    </row>
    <row r="6" spans="2:14" ht="15" x14ac:dyDescent="0.2">
      <c r="B6" s="344" t="s">
        <v>8</v>
      </c>
      <c r="C6" s="344"/>
      <c r="D6" s="344"/>
      <c r="E6" s="344"/>
      <c r="F6" s="344"/>
      <c r="H6" s="345" t="s">
        <v>9</v>
      </c>
      <c r="I6" s="345"/>
      <c r="J6" s="345"/>
      <c r="K6" s="345"/>
      <c r="L6" s="345"/>
    </row>
    <row r="7" spans="2:14" ht="16" thickBot="1" x14ac:dyDescent="0.25">
      <c r="C7" s="39" t="s">
        <v>42</v>
      </c>
      <c r="I7" s="39" t="s">
        <v>42</v>
      </c>
    </row>
    <row r="8" spans="2:14" ht="16" thickBot="1" x14ac:dyDescent="0.25">
      <c r="B8" s="206"/>
      <c r="C8" s="207" t="s">
        <v>66</v>
      </c>
      <c r="D8" s="207" t="s">
        <v>73</v>
      </c>
      <c r="E8" s="209" t="s">
        <v>85</v>
      </c>
      <c r="F8" s="208" t="s">
        <v>88</v>
      </c>
      <c r="H8" s="206"/>
      <c r="I8" s="207" t="s">
        <v>66</v>
      </c>
      <c r="J8" s="207" t="s">
        <v>73</v>
      </c>
      <c r="K8" s="209" t="s">
        <v>85</v>
      </c>
      <c r="L8" s="208" t="s">
        <v>88</v>
      </c>
    </row>
    <row r="9" spans="2:14" ht="15" x14ac:dyDescent="0.2">
      <c r="B9" s="41" t="s">
        <v>134</v>
      </c>
      <c r="C9" s="210">
        <v>0.89376050522922323</v>
      </c>
      <c r="D9" s="211">
        <v>0.88063132764626273</v>
      </c>
      <c r="E9" s="211">
        <v>0.88677922675100496</v>
      </c>
      <c r="F9" s="212">
        <v>0.8852359456668305</v>
      </c>
      <c r="H9" s="41" t="s">
        <v>134</v>
      </c>
      <c r="I9" s="210">
        <v>0.9079718132253084</v>
      </c>
      <c r="J9" s="211">
        <v>0.89659272188772388</v>
      </c>
      <c r="K9" s="211">
        <v>0.90331972989652765</v>
      </c>
      <c r="L9" s="212">
        <v>0.90146382824534632</v>
      </c>
    </row>
    <row r="10" spans="2:14" ht="15" x14ac:dyDescent="0.2">
      <c r="B10" s="41" t="s">
        <v>135</v>
      </c>
      <c r="C10" s="213">
        <v>0.79521735269296256</v>
      </c>
      <c r="D10" s="214">
        <v>0.76993283539349233</v>
      </c>
      <c r="E10" s="214">
        <v>0.75061663920817256</v>
      </c>
      <c r="F10" s="215">
        <v>0.73945013104777879</v>
      </c>
      <c r="H10" s="41" t="s">
        <v>135</v>
      </c>
      <c r="I10" s="235">
        <v>0.82885363489581898</v>
      </c>
      <c r="J10" s="214">
        <v>0.81188519785072122</v>
      </c>
      <c r="K10" s="214">
        <v>0.78724183404198478</v>
      </c>
      <c r="L10" s="215">
        <v>0.77936482047576627</v>
      </c>
    </row>
    <row r="12" spans="2:14" ht="16" thickBot="1" x14ac:dyDescent="0.25">
      <c r="C12" s="39" t="s">
        <v>47</v>
      </c>
      <c r="I12" s="39" t="s">
        <v>47</v>
      </c>
    </row>
    <row r="13" spans="2:14" ht="16" thickBot="1" x14ac:dyDescent="0.25">
      <c r="B13" s="206"/>
      <c r="C13" s="207" t="s">
        <v>66</v>
      </c>
      <c r="D13" s="207" t="s">
        <v>73</v>
      </c>
      <c r="E13" s="209" t="s">
        <v>85</v>
      </c>
      <c r="F13" s="208" t="s">
        <v>88</v>
      </c>
      <c r="H13" s="206"/>
      <c r="I13" s="207" t="s">
        <v>66</v>
      </c>
      <c r="J13" s="207" t="s">
        <v>73</v>
      </c>
      <c r="K13" s="209" t="s">
        <v>85</v>
      </c>
      <c r="L13" s="208" t="s">
        <v>88</v>
      </c>
    </row>
    <row r="14" spans="2:14" ht="16" thickBot="1" x14ac:dyDescent="0.25">
      <c r="B14" s="41" t="s">
        <v>134</v>
      </c>
      <c r="C14" s="216">
        <v>0.90839272525424875</v>
      </c>
      <c r="D14" s="217">
        <v>0.89825302176826272</v>
      </c>
      <c r="E14" s="217">
        <v>0.87302945684089406</v>
      </c>
      <c r="F14" s="218">
        <v>0.88581028521217819</v>
      </c>
      <c r="H14" s="41" t="s">
        <v>134</v>
      </c>
      <c r="I14" s="216">
        <v>0.93161294259712146</v>
      </c>
      <c r="J14" s="217">
        <v>0.92339648794635865</v>
      </c>
      <c r="K14" s="217">
        <v>0.89503227609864955</v>
      </c>
      <c r="L14" s="218">
        <v>0.9058356188092449</v>
      </c>
    </row>
    <row r="15" spans="2:14" ht="15" x14ac:dyDescent="0.2">
      <c r="B15" s="41" t="s">
        <v>135</v>
      </c>
      <c r="C15" s="210">
        <v>0.7395764326598917</v>
      </c>
      <c r="D15" s="211">
        <v>0.70602627320671973</v>
      </c>
      <c r="E15" s="211">
        <v>0.70225457002073632</v>
      </c>
      <c r="F15" s="212">
        <v>0.69120848079512975</v>
      </c>
      <c r="H15" s="41" t="s">
        <v>135</v>
      </c>
      <c r="I15" s="210">
        <v>0.79470396213901939</v>
      </c>
      <c r="J15" s="211">
        <v>0.76950907351175113</v>
      </c>
      <c r="K15" s="211">
        <v>0.76363571331185864</v>
      </c>
      <c r="L15" s="212">
        <v>0.75143587074459173</v>
      </c>
    </row>
    <row r="18" spans="2:12" ht="16" thickBot="1" x14ac:dyDescent="0.25">
      <c r="C18" s="39" t="s">
        <v>48</v>
      </c>
      <c r="I18" s="39" t="s">
        <v>48</v>
      </c>
    </row>
    <row r="19" spans="2:12" ht="16" thickBot="1" x14ac:dyDescent="0.25">
      <c r="B19" s="206"/>
      <c r="C19" s="207" t="s">
        <v>66</v>
      </c>
      <c r="D19" s="207" t="s">
        <v>73</v>
      </c>
      <c r="E19" s="209" t="s">
        <v>85</v>
      </c>
      <c r="F19" s="208" t="s">
        <v>88</v>
      </c>
      <c r="H19" s="206"/>
      <c r="I19" s="207" t="s">
        <v>66</v>
      </c>
      <c r="J19" s="207" t="s">
        <v>73</v>
      </c>
      <c r="K19" s="209" t="s">
        <v>85</v>
      </c>
      <c r="L19" s="208" t="s">
        <v>88</v>
      </c>
    </row>
    <row r="20" spans="2:12" ht="16" thickBot="1" x14ac:dyDescent="0.25">
      <c r="B20" s="41" t="s">
        <v>134</v>
      </c>
      <c r="C20" s="216">
        <v>0.88896216723527899</v>
      </c>
      <c r="D20" s="217">
        <v>0.88524737188143809</v>
      </c>
      <c r="E20" s="214">
        <v>0.88017330870655519</v>
      </c>
      <c r="F20" s="218">
        <v>0.89232174710646373</v>
      </c>
      <c r="G20" s="121"/>
      <c r="H20" s="41" t="s">
        <v>134</v>
      </c>
      <c r="I20" s="216">
        <v>0.90962983161481503</v>
      </c>
      <c r="J20" s="217">
        <v>0.90376050166691069</v>
      </c>
      <c r="K20" s="217">
        <v>0.89779504947825373</v>
      </c>
      <c r="L20" s="218">
        <v>0.91481219166223249</v>
      </c>
    </row>
    <row r="21" spans="2:12" ht="15" x14ac:dyDescent="0.2">
      <c r="B21" s="41" t="s">
        <v>135</v>
      </c>
      <c r="C21" s="213">
        <v>0.76365405602037095</v>
      </c>
      <c r="D21" s="214">
        <v>0.76405569907125992</v>
      </c>
      <c r="E21" s="214">
        <v>0.75611273696994241</v>
      </c>
      <c r="F21" s="215">
        <v>0.73912589955616692</v>
      </c>
      <c r="G21" s="121"/>
      <c r="H21" s="41" t="s">
        <v>135</v>
      </c>
      <c r="I21" s="213">
        <v>0.80556693343033825</v>
      </c>
      <c r="J21" s="214">
        <v>0.80806908729068394</v>
      </c>
      <c r="K21" s="214">
        <v>0.79263671370591227</v>
      </c>
      <c r="L21" s="215">
        <v>0.78208462094009923</v>
      </c>
    </row>
    <row r="22" spans="2:12" ht="12.75" customHeight="1" x14ac:dyDescent="0.2">
      <c r="B22" s="43"/>
      <c r="C22" s="44"/>
      <c r="D22" s="44"/>
      <c r="E22" s="44"/>
      <c r="F22" s="45"/>
      <c r="H22" s="43"/>
      <c r="I22" s="44"/>
      <c r="J22" s="44"/>
      <c r="K22" s="44"/>
      <c r="L22" s="45"/>
    </row>
    <row r="23" spans="2:12" ht="12.75" customHeight="1" x14ac:dyDescent="0.15"/>
    <row r="24" spans="2:12" ht="12.75" customHeight="1" thickBot="1" x14ac:dyDescent="0.25">
      <c r="C24" s="39" t="s">
        <v>49</v>
      </c>
      <c r="I24" s="39" t="s">
        <v>49</v>
      </c>
    </row>
    <row r="25" spans="2:12" ht="12.75" customHeight="1" thickBot="1" x14ac:dyDescent="0.25">
      <c r="B25" s="206"/>
      <c r="C25" s="207" t="s">
        <v>66</v>
      </c>
      <c r="D25" s="207" t="s">
        <v>73</v>
      </c>
      <c r="E25" s="209" t="s">
        <v>85</v>
      </c>
      <c r="F25" s="208" t="s">
        <v>88</v>
      </c>
      <c r="H25" s="206"/>
      <c r="I25" s="207" t="s">
        <v>66</v>
      </c>
      <c r="J25" s="207" t="s">
        <v>73</v>
      </c>
      <c r="K25" s="209" t="s">
        <v>85</v>
      </c>
      <c r="L25" s="208" t="s">
        <v>88</v>
      </c>
    </row>
    <row r="26" spans="2:12" ht="16" thickBot="1" x14ac:dyDescent="0.25">
      <c r="B26" s="41" t="s">
        <v>134</v>
      </c>
      <c r="C26" s="216">
        <v>0.893022158767105</v>
      </c>
      <c r="D26" s="217">
        <v>0.87958507402738428</v>
      </c>
      <c r="E26" s="217">
        <v>0.89154837128381637</v>
      </c>
      <c r="F26" s="218">
        <v>0.88755393389420878</v>
      </c>
      <c r="G26" s="121"/>
      <c r="H26" s="41" t="s">
        <v>134</v>
      </c>
      <c r="I26" s="210">
        <v>0.90605513799357851</v>
      </c>
      <c r="J26" s="211">
        <v>0.89401917827297783</v>
      </c>
      <c r="K26" s="211">
        <v>0.90692466492463408</v>
      </c>
      <c r="L26" s="212">
        <v>0.90180855881043265</v>
      </c>
    </row>
    <row r="27" spans="2:12" ht="15" x14ac:dyDescent="0.2">
      <c r="B27" s="41" t="s">
        <v>135</v>
      </c>
      <c r="C27" s="213">
        <v>0.81119894292163996</v>
      </c>
      <c r="D27" s="214">
        <v>0.78646276409694371</v>
      </c>
      <c r="E27" s="214">
        <v>0.76486987718973998</v>
      </c>
      <c r="F27" s="215">
        <v>0.75450964039349278</v>
      </c>
      <c r="G27" s="121"/>
      <c r="H27" s="41" t="s">
        <v>135</v>
      </c>
      <c r="I27" s="213">
        <v>0.83942402321351439</v>
      </c>
      <c r="J27" s="214">
        <v>0.82304685196031491</v>
      </c>
      <c r="K27" s="214">
        <v>0.79487242165062255</v>
      </c>
      <c r="L27" s="215">
        <v>0.78749040535762083</v>
      </c>
    </row>
    <row r="28" spans="2:12" x14ac:dyDescent="0.15">
      <c r="B28" s="8"/>
      <c r="C28" s="8"/>
      <c r="D28" s="8"/>
      <c r="E28" s="8"/>
      <c r="F28" s="8"/>
      <c r="G28" s="8"/>
      <c r="H28" s="8"/>
      <c r="I28" s="8"/>
      <c r="J28" s="8"/>
      <c r="K28" s="8"/>
      <c r="L28" s="8"/>
    </row>
    <row r="30" spans="2:12" x14ac:dyDescent="0.15">
      <c r="B30" s="46"/>
      <c r="C30" s="46"/>
      <c r="D30" s="46"/>
      <c r="E30" s="46"/>
      <c r="F30" s="46"/>
      <c r="G30" s="46"/>
      <c r="H30" s="46"/>
      <c r="I30" s="46"/>
      <c r="J30" s="46"/>
      <c r="K30" s="46"/>
      <c r="L30" s="46"/>
    </row>
    <row r="31" spans="2:12" x14ac:dyDescent="0.15">
      <c r="B31" s="46"/>
      <c r="C31" s="46"/>
      <c r="D31" s="46"/>
      <c r="E31" s="46"/>
      <c r="F31" s="46"/>
      <c r="G31" s="46"/>
      <c r="H31" s="46"/>
      <c r="I31" s="46"/>
      <c r="J31" s="46"/>
      <c r="K31" s="46"/>
      <c r="L31" s="46"/>
    </row>
    <row r="32" spans="2:12" x14ac:dyDescent="0.15">
      <c r="B32" s="46"/>
      <c r="C32" s="46"/>
      <c r="D32" s="46"/>
      <c r="E32" s="46"/>
      <c r="F32" s="46"/>
      <c r="G32" s="46"/>
      <c r="H32" s="46"/>
      <c r="I32" s="46"/>
      <c r="J32" s="46"/>
      <c r="K32" s="46"/>
      <c r="L32" s="46"/>
    </row>
    <row r="33" spans="2:12" x14ac:dyDescent="0.15">
      <c r="B33" s="46"/>
      <c r="C33" s="46"/>
      <c r="D33" s="46"/>
      <c r="E33" s="46"/>
      <c r="F33" s="46"/>
      <c r="G33" s="46"/>
      <c r="H33" s="46"/>
      <c r="I33" s="46"/>
      <c r="J33" s="46"/>
      <c r="K33" s="46"/>
      <c r="L33" s="46"/>
    </row>
    <row r="34" spans="2:12" x14ac:dyDescent="0.15">
      <c r="B34" s="46"/>
      <c r="C34" s="46"/>
      <c r="D34" s="46"/>
      <c r="E34" s="46"/>
      <c r="F34" s="46"/>
      <c r="G34" s="46"/>
      <c r="H34" s="46"/>
      <c r="I34" s="46"/>
      <c r="J34" s="46"/>
      <c r="K34" s="46"/>
      <c r="L34" s="46"/>
    </row>
    <row r="35" spans="2:12" x14ac:dyDescent="0.15">
      <c r="B35" s="46"/>
      <c r="C35" s="46"/>
      <c r="D35" s="46"/>
      <c r="E35" s="46"/>
      <c r="F35" s="46"/>
      <c r="G35" s="46"/>
      <c r="H35" s="46"/>
      <c r="I35" s="46"/>
      <c r="J35" s="46"/>
      <c r="K35" s="46"/>
      <c r="L35" s="46"/>
    </row>
    <row r="62" spans="2:15" s="125" customFormat="1" ht="43.5" customHeight="1" x14ac:dyDescent="0.15">
      <c r="B62" s="346" t="s">
        <v>162</v>
      </c>
      <c r="C62" s="346"/>
      <c r="D62" s="346"/>
      <c r="E62" s="346"/>
      <c r="F62" s="346"/>
      <c r="G62" s="346"/>
      <c r="H62" s="346"/>
      <c r="I62" s="346"/>
      <c r="J62" s="346"/>
      <c r="K62" s="346"/>
      <c r="L62" s="346"/>
      <c r="M62" s="346"/>
      <c r="N62" s="346"/>
      <c r="O62" s="346"/>
    </row>
    <row r="63" spans="2:15" s="125" customFormat="1" ht="21.75" customHeight="1" x14ac:dyDescent="0.15">
      <c r="B63" s="346"/>
      <c r="C63" s="346"/>
      <c r="D63" s="346"/>
      <c r="E63" s="346"/>
      <c r="F63" s="346"/>
      <c r="G63" s="346"/>
      <c r="H63" s="346"/>
      <c r="I63" s="346"/>
      <c r="J63" s="346"/>
      <c r="K63" s="346"/>
      <c r="L63" s="346"/>
      <c r="M63" s="346"/>
      <c r="N63" s="346"/>
      <c r="O63" s="346"/>
    </row>
    <row r="64" spans="2:15" s="125" customFormat="1" ht="21.75" customHeight="1" x14ac:dyDescent="0.15">
      <c r="B64" s="346"/>
      <c r="C64" s="346"/>
      <c r="D64" s="346"/>
      <c r="E64" s="346"/>
      <c r="F64" s="346"/>
      <c r="G64" s="346"/>
      <c r="H64" s="346"/>
      <c r="I64" s="346"/>
      <c r="J64" s="346"/>
      <c r="K64" s="346"/>
      <c r="L64" s="346"/>
      <c r="M64" s="346"/>
      <c r="N64" s="346"/>
      <c r="O64" s="346"/>
    </row>
    <row r="65" spans="2:27" s="125" customFormat="1" ht="21.75" customHeight="1" x14ac:dyDescent="0.15">
      <c r="B65" s="346"/>
      <c r="C65" s="346"/>
      <c r="D65" s="346"/>
      <c r="E65" s="346"/>
      <c r="F65" s="346"/>
      <c r="G65" s="346"/>
      <c r="H65" s="346"/>
      <c r="I65" s="346"/>
      <c r="J65" s="346"/>
      <c r="K65" s="346"/>
      <c r="L65" s="346"/>
      <c r="M65" s="346"/>
      <c r="N65" s="346"/>
      <c r="O65" s="346"/>
      <c r="P65" s="232"/>
      <c r="Q65" s="232"/>
      <c r="R65" s="232"/>
      <c r="S65" s="232"/>
      <c r="T65" s="232"/>
      <c r="U65" s="232"/>
      <c r="V65" s="232"/>
      <c r="W65" s="232"/>
      <c r="X65" s="232"/>
      <c r="Y65" s="232"/>
      <c r="Z65" s="232"/>
      <c r="AA65" s="232"/>
    </row>
    <row r="66" spans="2:27" x14ac:dyDescent="0.15">
      <c r="N66" s="232"/>
      <c r="O66" s="232"/>
      <c r="P66" s="232"/>
      <c r="Q66" s="232"/>
      <c r="R66" s="232"/>
      <c r="S66" s="232"/>
      <c r="T66" s="232"/>
      <c r="U66" s="232"/>
      <c r="V66" s="232"/>
      <c r="W66" s="232"/>
      <c r="X66" s="232"/>
      <c r="Y66" s="232"/>
      <c r="Z66" s="232"/>
      <c r="AA66" s="232"/>
    </row>
    <row r="67" spans="2:27" x14ac:dyDescent="0.15">
      <c r="N67" s="232"/>
      <c r="O67" s="232"/>
      <c r="P67" s="232"/>
      <c r="Q67" s="232"/>
      <c r="R67" s="232"/>
      <c r="S67" s="232"/>
      <c r="T67" s="232"/>
      <c r="U67" s="232"/>
      <c r="V67" s="232"/>
      <c r="W67" s="232"/>
      <c r="X67" s="232"/>
      <c r="Y67" s="232"/>
      <c r="Z67" s="232"/>
      <c r="AA67" s="232"/>
    </row>
  </sheetData>
  <mergeCells count="4">
    <mergeCell ref="B2:N3"/>
    <mergeCell ref="B6:F6"/>
    <mergeCell ref="H6:L6"/>
    <mergeCell ref="B62:O6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L43"/>
  <sheetViews>
    <sheetView zoomScaleNormal="100" workbookViewId="0"/>
  </sheetViews>
  <sheetFormatPr baseColWidth="10" defaultColWidth="9" defaultRowHeight="13" x14ac:dyDescent="0.15"/>
  <cols>
    <col min="1" max="2" width="9" style="8"/>
    <col min="3" max="3" width="6.83203125" style="8" bestFit="1" customWidth="1"/>
    <col min="4" max="4" width="10.1640625" style="8" bestFit="1" customWidth="1"/>
    <col min="5" max="16384" width="9" style="8"/>
  </cols>
  <sheetData>
    <row r="1" spans="2:8" ht="14" thickBot="1" x14ac:dyDescent="0.2"/>
    <row r="2" spans="2:8" ht="16" thickBot="1" x14ac:dyDescent="0.25">
      <c r="B2" s="9"/>
      <c r="C2" s="82" t="s">
        <v>20</v>
      </c>
      <c r="D2" s="83" t="s">
        <v>21</v>
      </c>
    </row>
    <row r="3" spans="2:8" ht="15" x14ac:dyDescent="0.2">
      <c r="B3" s="134" t="s">
        <v>66</v>
      </c>
      <c r="C3" s="135">
        <v>0.76731692863129208</v>
      </c>
      <c r="D3" s="136">
        <v>0.72919422551911239</v>
      </c>
      <c r="E3" s="81"/>
      <c r="F3" s="10"/>
      <c r="G3" s="10"/>
      <c r="H3" s="10"/>
    </row>
    <row r="4" spans="2:8" ht="15" x14ac:dyDescent="0.2">
      <c r="B4" s="137" t="s">
        <v>67</v>
      </c>
      <c r="C4" s="138">
        <v>0.76460028171404137</v>
      </c>
      <c r="D4" s="139">
        <v>0.74314928338844044</v>
      </c>
      <c r="E4" s="81"/>
      <c r="F4" s="10"/>
      <c r="G4" s="10"/>
      <c r="H4" s="10"/>
    </row>
    <row r="5" spans="2:8" ht="15" x14ac:dyDescent="0.2">
      <c r="B5" s="137" t="s">
        <v>68</v>
      </c>
      <c r="C5" s="138">
        <v>0.7579186398664558</v>
      </c>
      <c r="D5" s="139">
        <v>0.7364450657898296</v>
      </c>
      <c r="E5" s="81"/>
      <c r="F5" s="10"/>
      <c r="G5" s="10"/>
      <c r="H5" s="10"/>
    </row>
    <row r="6" spans="2:8" ht="15" x14ac:dyDescent="0.2">
      <c r="B6" s="137" t="s">
        <v>69</v>
      </c>
      <c r="C6" s="138">
        <v>0.75240450381691981</v>
      </c>
      <c r="D6" s="139">
        <v>0.73364627946982752</v>
      </c>
      <c r="E6" s="81"/>
      <c r="F6" s="10"/>
      <c r="G6" s="10"/>
      <c r="H6" s="10"/>
    </row>
    <row r="7" spans="2:8" ht="15" x14ac:dyDescent="0.2">
      <c r="B7" s="137" t="s">
        <v>70</v>
      </c>
      <c r="C7" s="138">
        <v>0.74650857359750311</v>
      </c>
      <c r="D7" s="139">
        <v>0.7290750091466216</v>
      </c>
      <c r="E7" s="81"/>
      <c r="F7" s="10"/>
      <c r="G7" s="10"/>
      <c r="H7" s="10"/>
    </row>
    <row r="8" spans="2:8" ht="15" x14ac:dyDescent="0.2">
      <c r="B8" s="137" t="s">
        <v>71</v>
      </c>
      <c r="C8" s="138">
        <v>0.74166577829705083</v>
      </c>
      <c r="D8" s="139">
        <v>0.72868252198351602</v>
      </c>
      <c r="E8" s="81"/>
      <c r="F8" s="10"/>
      <c r="G8" s="10"/>
      <c r="H8" s="10"/>
    </row>
    <row r="9" spans="2:8" ht="15" x14ac:dyDescent="0.2">
      <c r="B9" s="137" t="s">
        <v>72</v>
      </c>
      <c r="C9" s="138">
        <v>0.74144436969837257</v>
      </c>
      <c r="D9" s="139">
        <v>0.74100533673081004</v>
      </c>
      <c r="E9" s="81"/>
      <c r="F9" s="10"/>
      <c r="G9" s="10"/>
      <c r="H9" s="10"/>
    </row>
    <row r="10" spans="2:8" ht="15" x14ac:dyDescent="0.2">
      <c r="B10" s="137" t="s">
        <v>73</v>
      </c>
      <c r="C10" s="138">
        <v>0.74389394590113656</v>
      </c>
      <c r="D10" s="139">
        <v>0.73774906791594252</v>
      </c>
      <c r="E10" s="81"/>
      <c r="F10" s="10"/>
      <c r="G10" s="10"/>
      <c r="H10" s="10"/>
    </row>
    <row r="11" spans="2:8" ht="15" x14ac:dyDescent="0.2">
      <c r="B11" s="137" t="s">
        <v>74</v>
      </c>
      <c r="C11" s="138">
        <v>0.73975642503080874</v>
      </c>
      <c r="D11" s="139">
        <v>0.73891190693669995</v>
      </c>
      <c r="E11" s="81"/>
      <c r="F11" s="10"/>
      <c r="G11" s="10"/>
      <c r="H11" s="10"/>
    </row>
    <row r="12" spans="2:8" ht="15" x14ac:dyDescent="0.2">
      <c r="B12" s="137" t="s">
        <v>75</v>
      </c>
      <c r="C12" s="138">
        <v>0.73610363228496045</v>
      </c>
      <c r="D12" s="139">
        <v>0.74127122542980906</v>
      </c>
      <c r="E12" s="81"/>
      <c r="F12" s="10"/>
      <c r="G12" s="10"/>
      <c r="H12" s="10"/>
    </row>
    <row r="13" spans="2:8" ht="15" x14ac:dyDescent="0.2">
      <c r="B13" s="137" t="s">
        <v>76</v>
      </c>
      <c r="C13" s="138">
        <v>0.7255832109450322</v>
      </c>
      <c r="D13" s="139">
        <v>0.74110592593861402</v>
      </c>
      <c r="E13" s="81"/>
      <c r="F13" s="10"/>
      <c r="G13" s="10"/>
      <c r="H13" s="10"/>
    </row>
    <row r="14" spans="2:8" ht="15" x14ac:dyDescent="0.2">
      <c r="B14" s="137" t="s">
        <v>77</v>
      </c>
      <c r="C14" s="138">
        <v>0.71524476479636456</v>
      </c>
      <c r="D14" s="139">
        <v>0.73569847635559649</v>
      </c>
      <c r="E14" s="81"/>
      <c r="F14" s="10"/>
      <c r="G14" s="10"/>
      <c r="H14" s="10"/>
    </row>
    <row r="15" spans="2:8" ht="15" x14ac:dyDescent="0.2">
      <c r="B15" s="137" t="s">
        <v>78</v>
      </c>
      <c r="C15" s="138">
        <v>0.70955534687128186</v>
      </c>
      <c r="D15" s="139">
        <v>0.72697118982407938</v>
      </c>
      <c r="E15" s="81"/>
      <c r="F15" s="10"/>
      <c r="G15" s="10"/>
      <c r="H15" s="10"/>
    </row>
    <row r="16" spans="2:8" ht="15" x14ac:dyDescent="0.2">
      <c r="B16" s="137" t="s">
        <v>79</v>
      </c>
      <c r="C16" s="138">
        <v>0.70687925896813952</v>
      </c>
      <c r="D16" s="139">
        <v>0.71808428542979763</v>
      </c>
      <c r="E16" s="81"/>
      <c r="F16" s="10"/>
      <c r="G16" s="10"/>
      <c r="H16" s="10"/>
    </row>
    <row r="17" spans="2:8" ht="15" x14ac:dyDescent="0.2">
      <c r="B17" s="137" t="s">
        <v>80</v>
      </c>
      <c r="C17" s="138">
        <v>0.69960836328397435</v>
      </c>
      <c r="D17" s="139">
        <v>0.72546965800484653</v>
      </c>
      <c r="E17" s="81"/>
      <c r="F17" s="10"/>
      <c r="G17" s="10"/>
      <c r="H17" s="10"/>
    </row>
    <row r="18" spans="2:8" ht="15" x14ac:dyDescent="0.2">
      <c r="B18" s="137" t="s">
        <v>81</v>
      </c>
      <c r="C18" s="138">
        <v>0.69922147806874058</v>
      </c>
      <c r="D18" s="139">
        <v>0.71762870548045865</v>
      </c>
      <c r="E18" s="81"/>
      <c r="F18" s="10"/>
      <c r="G18" s="10"/>
      <c r="H18" s="10"/>
    </row>
    <row r="19" spans="2:8" ht="15" x14ac:dyDescent="0.2">
      <c r="B19" s="137" t="s">
        <v>82</v>
      </c>
      <c r="C19" s="138">
        <v>0.70254507561164059</v>
      </c>
      <c r="D19" s="139">
        <v>0.71684779022722689</v>
      </c>
      <c r="E19" s="81"/>
      <c r="F19" s="10"/>
      <c r="G19" s="10"/>
      <c r="H19" s="10"/>
    </row>
    <row r="20" spans="2:8" ht="15" customHeight="1" x14ac:dyDescent="0.2">
      <c r="B20" s="137" t="s">
        <v>83</v>
      </c>
      <c r="C20" s="138">
        <v>0.70224237681285151</v>
      </c>
      <c r="D20" s="139">
        <v>0.72614875932841749</v>
      </c>
      <c r="E20" s="81"/>
      <c r="F20" s="10"/>
    </row>
    <row r="21" spans="2:8" ht="15" x14ac:dyDescent="0.2">
      <c r="B21" s="137" t="s">
        <v>84</v>
      </c>
      <c r="C21" s="138">
        <v>0.70681961286361328</v>
      </c>
      <c r="D21" s="139">
        <v>0.72420007596473079</v>
      </c>
      <c r="E21" s="81"/>
      <c r="F21" s="10"/>
    </row>
    <row r="22" spans="2:8" ht="15" x14ac:dyDescent="0.2">
      <c r="B22" s="137" t="s">
        <v>85</v>
      </c>
      <c r="C22" s="138">
        <v>0.70808422455763742</v>
      </c>
      <c r="D22" s="139">
        <v>0.7328909443009135</v>
      </c>
      <c r="E22" s="81"/>
      <c r="F22" s="10"/>
    </row>
    <row r="23" spans="2:8" ht="15" x14ac:dyDescent="0.2">
      <c r="B23" s="137" t="s">
        <v>86</v>
      </c>
      <c r="C23" s="138">
        <v>0.70935370436124956</v>
      </c>
      <c r="D23" s="139">
        <v>0.72825107138158107</v>
      </c>
      <c r="E23" s="219"/>
      <c r="F23" s="10"/>
    </row>
    <row r="24" spans="2:8" ht="15" x14ac:dyDescent="0.2">
      <c r="B24" s="137" t="s">
        <v>87</v>
      </c>
      <c r="C24" s="138">
        <v>0.68920292877803324</v>
      </c>
      <c r="D24" s="139">
        <v>0.71310733520259406</v>
      </c>
      <c r="E24" s="81"/>
      <c r="F24" s="10"/>
    </row>
    <row r="25" spans="2:8" ht="16" thickBot="1" x14ac:dyDescent="0.25">
      <c r="B25" s="140" t="s">
        <v>88</v>
      </c>
      <c r="C25" s="141">
        <v>0.70049615494280237</v>
      </c>
      <c r="D25" s="142">
        <v>0.72596664943089406</v>
      </c>
    </row>
    <row r="26" spans="2:8" ht="14" customHeight="1" x14ac:dyDescent="0.15"/>
    <row r="27" spans="2:8" ht="15" x14ac:dyDescent="0.2">
      <c r="B27" s="11"/>
      <c r="C27" s="10"/>
      <c r="D27" s="10"/>
      <c r="E27" s="10"/>
      <c r="F27" s="10"/>
    </row>
    <row r="28" spans="2:8" ht="15" x14ac:dyDescent="0.2">
      <c r="B28" s="11"/>
      <c r="C28" s="10"/>
      <c r="D28" s="10"/>
      <c r="E28" s="10"/>
      <c r="F28" s="10"/>
    </row>
    <row r="30" spans="2:8" ht="15" customHeight="1" x14ac:dyDescent="0.15"/>
    <row r="37" spans="1:12" ht="14.75" customHeight="1" x14ac:dyDescent="0.15"/>
    <row r="38" spans="1:12" ht="38" customHeight="1" x14ac:dyDescent="0.15">
      <c r="A38" s="274" t="s">
        <v>123</v>
      </c>
      <c r="B38" s="275"/>
      <c r="C38" s="275"/>
      <c r="D38" s="275"/>
      <c r="E38" s="275"/>
      <c r="F38" s="275"/>
      <c r="G38" s="275"/>
      <c r="H38" s="275"/>
      <c r="I38" s="275"/>
      <c r="J38" s="275"/>
      <c r="K38" s="275"/>
      <c r="L38" s="275"/>
    </row>
    <row r="39" spans="1:12" ht="25" customHeight="1" x14ac:dyDescent="0.15">
      <c r="A39" s="275"/>
      <c r="B39" s="275"/>
      <c r="C39" s="275"/>
      <c r="D39" s="275"/>
      <c r="E39" s="275"/>
      <c r="F39" s="275"/>
      <c r="G39" s="275"/>
      <c r="H39" s="275"/>
      <c r="I39" s="275"/>
      <c r="J39" s="275"/>
      <c r="K39" s="275"/>
      <c r="L39" s="275"/>
    </row>
    <row r="41" spans="1:12" ht="15" customHeight="1" x14ac:dyDescent="0.15"/>
    <row r="43" spans="1:12" ht="12.75" customHeight="1" x14ac:dyDescent="0.15"/>
  </sheetData>
  <mergeCells count="1">
    <mergeCell ref="A38:L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L49"/>
  <sheetViews>
    <sheetView zoomScaleNormal="100" workbookViewId="0"/>
  </sheetViews>
  <sheetFormatPr baseColWidth="10" defaultColWidth="9" defaultRowHeight="13" x14ac:dyDescent="0.15"/>
  <cols>
    <col min="1" max="2" width="9" style="8"/>
    <col min="3" max="3" width="13.1640625" style="8" customWidth="1"/>
    <col min="4" max="4" width="10.6640625" style="8" customWidth="1"/>
    <col min="5" max="16384" width="9" style="8"/>
  </cols>
  <sheetData>
    <row r="1" spans="2:8" ht="15.75" customHeight="1" thickBot="1" x14ac:dyDescent="0.2"/>
    <row r="2" spans="2:8" ht="16" thickBot="1" x14ac:dyDescent="0.25">
      <c r="B2" s="124"/>
      <c r="C2" s="124" t="s">
        <v>20</v>
      </c>
      <c r="D2" s="220" t="s">
        <v>21</v>
      </c>
    </row>
    <row r="3" spans="2:8" ht="15" x14ac:dyDescent="0.2">
      <c r="B3" s="134" t="s">
        <v>66</v>
      </c>
      <c r="C3" s="221">
        <v>0.7861573427879337</v>
      </c>
      <c r="D3" s="222">
        <v>0.7504846809717296</v>
      </c>
      <c r="E3" s="81"/>
      <c r="F3" s="10"/>
      <c r="G3" s="10"/>
      <c r="H3" s="10"/>
    </row>
    <row r="4" spans="2:8" ht="15" x14ac:dyDescent="0.2">
      <c r="B4" s="137" t="s">
        <v>67</v>
      </c>
      <c r="C4" s="223">
        <v>0.78287465093458364</v>
      </c>
      <c r="D4" s="224">
        <v>0.76190909964232323</v>
      </c>
      <c r="E4" s="81"/>
      <c r="F4" s="10"/>
      <c r="G4" s="10"/>
      <c r="H4" s="10"/>
    </row>
    <row r="5" spans="2:8" ht="15" customHeight="1" x14ac:dyDescent="0.2">
      <c r="B5" s="137" t="s">
        <v>68</v>
      </c>
      <c r="C5" s="223">
        <v>0.77870061806741442</v>
      </c>
      <c r="D5" s="224">
        <v>0.75640728531377055</v>
      </c>
      <c r="E5" s="81"/>
      <c r="F5" s="10"/>
      <c r="G5" s="10"/>
      <c r="H5" s="10"/>
    </row>
    <row r="6" spans="2:8" ht="15" x14ac:dyDescent="0.2">
      <c r="B6" s="137" t="s">
        <v>69</v>
      </c>
      <c r="C6" s="223">
        <v>0.77469351713651402</v>
      </c>
      <c r="D6" s="224">
        <v>0.75214002338427022</v>
      </c>
      <c r="E6" s="81"/>
      <c r="F6" s="10"/>
      <c r="G6" s="10"/>
      <c r="H6" s="10"/>
    </row>
    <row r="7" spans="2:8" ht="15" x14ac:dyDescent="0.2">
      <c r="B7" s="137" t="s">
        <v>70</v>
      </c>
      <c r="C7" s="223">
        <v>0.7701898497323667</v>
      </c>
      <c r="D7" s="224">
        <v>0.74773469959131089</v>
      </c>
      <c r="E7" s="81"/>
      <c r="F7" s="10"/>
      <c r="G7" s="10"/>
      <c r="H7" s="10"/>
    </row>
    <row r="8" spans="2:8" ht="15" x14ac:dyDescent="0.2">
      <c r="B8" s="137" t="s">
        <v>71</v>
      </c>
      <c r="C8" s="223">
        <v>0.76472675827464276</v>
      </c>
      <c r="D8" s="224">
        <v>0.74483354024080373</v>
      </c>
      <c r="E8" s="81"/>
      <c r="F8" s="10"/>
      <c r="G8" s="10"/>
      <c r="H8" s="10"/>
    </row>
    <row r="9" spans="2:8" ht="15" x14ac:dyDescent="0.2">
      <c r="B9" s="137" t="s">
        <v>72</v>
      </c>
      <c r="C9" s="223">
        <v>0.76401178911705714</v>
      </c>
      <c r="D9" s="224">
        <v>0.75660684381585808</v>
      </c>
      <c r="E9" s="81"/>
      <c r="F9" s="10"/>
      <c r="G9" s="10"/>
      <c r="H9" s="10"/>
    </row>
    <row r="10" spans="2:8" ht="15" x14ac:dyDescent="0.2">
      <c r="B10" s="137" t="s">
        <v>73</v>
      </c>
      <c r="C10" s="223">
        <v>0.7686758853479444</v>
      </c>
      <c r="D10" s="224">
        <v>0.75370649682584878</v>
      </c>
      <c r="E10" s="81"/>
      <c r="F10" s="10"/>
      <c r="G10" s="10"/>
      <c r="H10" s="10"/>
    </row>
    <row r="11" spans="2:8" ht="15" x14ac:dyDescent="0.2">
      <c r="B11" s="137" t="s">
        <v>74</v>
      </c>
      <c r="C11" s="223">
        <v>0.76570865048446335</v>
      </c>
      <c r="D11" s="224">
        <v>0.75658476844080491</v>
      </c>
      <c r="E11" s="81"/>
      <c r="F11" s="10"/>
      <c r="G11" s="10"/>
      <c r="H11" s="10"/>
    </row>
    <row r="12" spans="2:8" ht="15" x14ac:dyDescent="0.2">
      <c r="B12" s="137" t="s">
        <v>75</v>
      </c>
      <c r="C12" s="223">
        <v>0.76338621966905895</v>
      </c>
      <c r="D12" s="224">
        <v>0.75788562388150249</v>
      </c>
      <c r="E12" s="81"/>
      <c r="F12" s="10"/>
      <c r="G12" s="10"/>
      <c r="H12" s="10"/>
    </row>
    <row r="13" spans="2:8" ht="15" x14ac:dyDescent="0.2">
      <c r="B13" s="137" t="s">
        <v>76</v>
      </c>
      <c r="C13" s="223">
        <v>0.75627062406576007</v>
      </c>
      <c r="D13" s="224">
        <v>0.75966536510636407</v>
      </c>
      <c r="E13" s="81"/>
      <c r="F13" s="10"/>
      <c r="G13" s="10"/>
      <c r="H13" s="10"/>
    </row>
    <row r="14" spans="2:8" ht="15" x14ac:dyDescent="0.2">
      <c r="B14" s="137" t="s">
        <v>77</v>
      </c>
      <c r="C14" s="223">
        <v>0.74516537872774535</v>
      </c>
      <c r="D14" s="224">
        <v>0.75435893090828932</v>
      </c>
      <c r="E14" s="81"/>
      <c r="F14" s="10"/>
      <c r="G14" s="10"/>
      <c r="H14" s="10"/>
    </row>
    <row r="15" spans="2:8" ht="15" customHeight="1" x14ac:dyDescent="0.2">
      <c r="B15" s="137" t="s">
        <v>78</v>
      </c>
      <c r="C15" s="223">
        <v>0.74037544087963714</v>
      </c>
      <c r="D15" s="224">
        <v>0.74828129442121361</v>
      </c>
      <c r="E15" s="81"/>
      <c r="F15" s="10"/>
      <c r="G15" s="10"/>
      <c r="H15" s="10"/>
    </row>
    <row r="16" spans="2:8" ht="15" x14ac:dyDescent="0.2">
      <c r="B16" s="137" t="s">
        <v>79</v>
      </c>
      <c r="C16" s="223">
        <v>0.73651361652057057</v>
      </c>
      <c r="D16" s="224">
        <v>0.74074137929809225</v>
      </c>
      <c r="E16" s="81"/>
      <c r="F16" s="10"/>
      <c r="G16" s="10"/>
      <c r="H16" s="10"/>
    </row>
    <row r="17" spans="2:8" ht="15" x14ac:dyDescent="0.2">
      <c r="B17" s="137" t="s">
        <v>80</v>
      </c>
      <c r="C17" s="223">
        <v>0.73118924646892469</v>
      </c>
      <c r="D17" s="224">
        <v>0.74484107587518333</v>
      </c>
      <c r="E17" s="81"/>
      <c r="F17" s="10"/>
      <c r="G17" s="10"/>
      <c r="H17" s="10"/>
    </row>
    <row r="18" spans="2:8" ht="15" x14ac:dyDescent="0.2">
      <c r="B18" s="137" t="s">
        <v>81</v>
      </c>
      <c r="C18" s="223">
        <v>0.73039671733519496</v>
      </c>
      <c r="D18" s="224">
        <v>0.73604974269056234</v>
      </c>
      <c r="E18" s="81"/>
      <c r="F18" s="10"/>
      <c r="G18" s="10"/>
      <c r="H18" s="10"/>
    </row>
    <row r="19" spans="2:8" ht="15" x14ac:dyDescent="0.2">
      <c r="B19" s="137" t="s">
        <v>82</v>
      </c>
      <c r="C19" s="223">
        <v>0.73282784670918533</v>
      </c>
      <c r="D19" s="224">
        <v>0.73765165830846613</v>
      </c>
      <c r="E19" s="81"/>
      <c r="F19" s="10"/>
      <c r="G19" s="10"/>
      <c r="H19" s="10"/>
    </row>
    <row r="20" spans="2:8" ht="15" x14ac:dyDescent="0.2">
      <c r="B20" s="137" t="s">
        <v>83</v>
      </c>
      <c r="C20" s="223">
        <v>0.7329948546620022</v>
      </c>
      <c r="D20" s="224">
        <v>0.74939807158580696</v>
      </c>
      <c r="E20" s="81"/>
      <c r="F20" s="10"/>
    </row>
    <row r="21" spans="2:8" ht="15" x14ac:dyDescent="0.2">
      <c r="B21" s="137" t="s">
        <v>84</v>
      </c>
      <c r="C21" s="223">
        <v>0.73737739877355546</v>
      </c>
      <c r="D21" s="224">
        <v>0.74574951803556788</v>
      </c>
      <c r="E21" s="81"/>
      <c r="F21" s="10"/>
    </row>
    <row r="22" spans="2:8" ht="15" x14ac:dyDescent="0.2">
      <c r="B22" s="137" t="s">
        <v>85</v>
      </c>
      <c r="C22" s="223">
        <v>0.74002013445227444</v>
      </c>
      <c r="D22" s="224">
        <v>0.75289850102691058</v>
      </c>
      <c r="E22" s="81"/>
      <c r="F22" s="10"/>
    </row>
    <row r="23" spans="2:8" ht="15" x14ac:dyDescent="0.2">
      <c r="B23" s="137" t="s">
        <v>86</v>
      </c>
      <c r="C23" s="223">
        <v>0.74173532731523095</v>
      </c>
      <c r="D23" s="224">
        <v>0.74673553068975562</v>
      </c>
      <c r="E23" s="81"/>
      <c r="F23" s="10"/>
    </row>
    <row r="24" spans="2:8" ht="15" x14ac:dyDescent="0.2">
      <c r="B24" s="137" t="s">
        <v>87</v>
      </c>
      <c r="C24" s="223">
        <v>0.71976727250085437</v>
      </c>
      <c r="D24" s="224">
        <v>0.72979115980667753</v>
      </c>
      <c r="E24" s="81"/>
      <c r="F24" s="10"/>
    </row>
    <row r="25" spans="2:8" ht="16" thickBot="1" x14ac:dyDescent="0.25">
      <c r="B25" s="140" t="s">
        <v>88</v>
      </c>
      <c r="C25" s="225">
        <v>0.73368953048470242</v>
      </c>
      <c r="D25" s="226">
        <v>0.74053020172041173</v>
      </c>
      <c r="E25" s="84"/>
    </row>
    <row r="26" spans="2:8" ht="14" customHeight="1" x14ac:dyDescent="0.15"/>
    <row r="27" spans="2:8" ht="15" customHeight="1" x14ac:dyDescent="0.2">
      <c r="B27" s="11"/>
      <c r="C27" s="10"/>
      <c r="D27" s="10"/>
      <c r="E27" s="10"/>
      <c r="F27" s="10"/>
    </row>
    <row r="28" spans="2:8" ht="15" x14ac:dyDescent="0.2">
      <c r="B28" s="11"/>
      <c r="C28" s="10"/>
      <c r="D28" s="10"/>
      <c r="E28" s="10"/>
      <c r="F28" s="10"/>
    </row>
    <row r="37" spans="1:12" ht="14.75" customHeight="1" x14ac:dyDescent="0.15"/>
    <row r="38" spans="1:12" ht="38" customHeight="1" x14ac:dyDescent="0.15">
      <c r="A38" s="274" t="s">
        <v>124</v>
      </c>
      <c r="B38" s="275"/>
      <c r="C38" s="275"/>
      <c r="D38" s="275"/>
      <c r="E38" s="275"/>
      <c r="F38" s="275"/>
      <c r="G38" s="275"/>
      <c r="H38" s="275"/>
      <c r="I38" s="275"/>
      <c r="J38" s="275"/>
      <c r="K38" s="275"/>
      <c r="L38" s="275"/>
    </row>
    <row r="39" spans="1:12" ht="25" customHeight="1" x14ac:dyDescent="0.15">
      <c r="A39" s="275"/>
      <c r="B39" s="275"/>
      <c r="C39" s="275"/>
      <c r="D39" s="275"/>
      <c r="E39" s="275"/>
      <c r="F39" s="275"/>
      <c r="G39" s="275"/>
      <c r="H39" s="275"/>
      <c r="I39" s="275"/>
      <c r="J39" s="275"/>
      <c r="K39" s="275"/>
      <c r="L39" s="275"/>
    </row>
    <row r="41" spans="1:12" ht="15" customHeight="1" x14ac:dyDescent="0.15"/>
    <row r="43" spans="1:12" ht="12.75" customHeight="1" x14ac:dyDescent="0.15"/>
    <row r="49" ht="12.75" customHeight="1" x14ac:dyDescent="0.15"/>
  </sheetData>
  <mergeCells count="1">
    <mergeCell ref="A38:L3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00B0F0"/>
  </sheetPr>
  <dimension ref="A1:L50"/>
  <sheetViews>
    <sheetView zoomScaleNormal="100" workbookViewId="0"/>
  </sheetViews>
  <sheetFormatPr baseColWidth="10" defaultColWidth="9" defaultRowHeight="13" x14ac:dyDescent="0.15"/>
  <cols>
    <col min="1" max="2" width="9" style="8"/>
    <col min="3" max="3" width="6.83203125" style="8" bestFit="1" customWidth="1"/>
    <col min="4" max="4" width="10.1640625" style="8" bestFit="1" customWidth="1"/>
    <col min="5" max="16384" width="9" style="8"/>
  </cols>
  <sheetData>
    <row r="1" spans="2:8" ht="14" thickBot="1" x14ac:dyDescent="0.2"/>
    <row r="2" spans="2:8" ht="15.75" customHeight="1" thickBot="1" x14ac:dyDescent="0.25">
      <c r="B2" s="9"/>
      <c r="C2" s="82" t="s">
        <v>20</v>
      </c>
      <c r="D2" s="83" t="s">
        <v>21</v>
      </c>
    </row>
    <row r="3" spans="2:8" ht="15" x14ac:dyDescent="0.2">
      <c r="B3" s="134" t="s">
        <v>66</v>
      </c>
      <c r="C3" s="135">
        <v>0.89444592333969686</v>
      </c>
      <c r="D3" s="136">
        <v>0.91906651972288189</v>
      </c>
      <c r="E3" s="81"/>
      <c r="F3" s="10"/>
      <c r="G3" s="10"/>
      <c r="H3" s="10"/>
    </row>
    <row r="4" spans="2:8" ht="15" x14ac:dyDescent="0.2">
      <c r="B4" s="137" t="s">
        <v>67</v>
      </c>
      <c r="C4" s="138">
        <v>0.88959009480421725</v>
      </c>
      <c r="D4" s="139">
        <v>0.92075357393116819</v>
      </c>
      <c r="E4" s="81"/>
      <c r="F4" s="10"/>
      <c r="G4" s="10"/>
      <c r="H4" s="10"/>
    </row>
    <row r="5" spans="2:8" ht="15" x14ac:dyDescent="0.2">
      <c r="B5" s="137" t="s">
        <v>68</v>
      </c>
      <c r="C5" s="138">
        <v>0.88931356280909246</v>
      </c>
      <c r="D5" s="139">
        <v>0.91470086762122449</v>
      </c>
      <c r="E5" s="81"/>
      <c r="F5" s="10"/>
      <c r="G5" s="10"/>
      <c r="H5" s="10"/>
    </row>
    <row r="6" spans="2:8" ht="15" x14ac:dyDescent="0.2">
      <c r="B6" s="137" t="s">
        <v>69</v>
      </c>
      <c r="C6" s="138">
        <v>0.87841911724558752</v>
      </c>
      <c r="D6" s="139">
        <v>0.90815334181689278</v>
      </c>
      <c r="E6" s="81"/>
      <c r="F6" s="10"/>
      <c r="G6" s="10"/>
      <c r="H6" s="10"/>
    </row>
    <row r="7" spans="2:8" ht="15" x14ac:dyDescent="0.2">
      <c r="B7" s="137" t="s">
        <v>70</v>
      </c>
      <c r="C7" s="138">
        <v>0.87688723987321926</v>
      </c>
      <c r="D7" s="139">
        <v>0.91976263136480307</v>
      </c>
      <c r="E7" s="81"/>
      <c r="F7" s="10"/>
      <c r="G7" s="10"/>
      <c r="H7" s="10"/>
    </row>
    <row r="8" spans="2:8" ht="15" x14ac:dyDescent="0.2">
      <c r="B8" s="137" t="s">
        <v>71</v>
      </c>
      <c r="C8" s="138">
        <v>0.8737545776127198</v>
      </c>
      <c r="D8" s="139">
        <v>0.92597723017324862</v>
      </c>
      <c r="E8" s="81"/>
      <c r="F8" s="10"/>
      <c r="G8" s="10"/>
      <c r="H8" s="10"/>
    </row>
    <row r="9" spans="2:8" ht="15" x14ac:dyDescent="0.2">
      <c r="B9" s="137" t="s">
        <v>72</v>
      </c>
      <c r="C9" s="138">
        <v>0.87287849032228093</v>
      </c>
      <c r="D9" s="139">
        <v>0.92940475910679865</v>
      </c>
      <c r="E9" s="81"/>
      <c r="F9" s="10"/>
      <c r="G9" s="10"/>
      <c r="H9" s="10"/>
    </row>
    <row r="10" spans="2:8" ht="15" x14ac:dyDescent="0.2">
      <c r="B10" s="137" t="s">
        <v>73</v>
      </c>
      <c r="C10" s="138">
        <v>0.87935344873902832</v>
      </c>
      <c r="D10" s="139">
        <v>0.92796882975599471</v>
      </c>
      <c r="E10" s="81"/>
      <c r="F10" s="10"/>
      <c r="G10" s="10"/>
      <c r="H10" s="10"/>
    </row>
    <row r="11" spans="2:8" ht="15" x14ac:dyDescent="0.2">
      <c r="B11" s="137" t="s">
        <v>74</v>
      </c>
      <c r="C11" s="138">
        <v>0.87518692273355581</v>
      </c>
      <c r="D11" s="139">
        <v>0.92407208308416411</v>
      </c>
      <c r="E11" s="81"/>
      <c r="F11" s="10"/>
      <c r="G11" s="10"/>
      <c r="H11" s="10"/>
    </row>
    <row r="12" spans="2:8" ht="15" x14ac:dyDescent="0.2">
      <c r="B12" s="137" t="s">
        <v>75</v>
      </c>
      <c r="C12" s="138">
        <v>0.86612244136890926</v>
      </c>
      <c r="D12" s="139">
        <v>0.92228780347535133</v>
      </c>
      <c r="E12" s="81"/>
      <c r="F12" s="10"/>
      <c r="G12" s="10"/>
      <c r="H12" s="10"/>
    </row>
    <row r="13" spans="2:8" ht="15" customHeight="1" x14ac:dyDescent="0.2">
      <c r="B13" s="137" t="s">
        <v>76</v>
      </c>
      <c r="C13" s="138">
        <v>0.86164977912803631</v>
      </c>
      <c r="D13" s="139">
        <v>0.91692118125293731</v>
      </c>
      <c r="E13" s="81"/>
      <c r="F13" s="10"/>
      <c r="G13" s="10"/>
      <c r="H13" s="10"/>
    </row>
    <row r="14" spans="2:8" ht="15" x14ac:dyDescent="0.2">
      <c r="B14" s="137" t="s">
        <v>77</v>
      </c>
      <c r="C14" s="138">
        <v>0.84827883326750897</v>
      </c>
      <c r="D14" s="139">
        <v>0.91544242212939475</v>
      </c>
      <c r="E14" s="81"/>
      <c r="F14" s="10"/>
      <c r="G14" s="10"/>
      <c r="H14" s="10"/>
    </row>
    <row r="15" spans="2:8" ht="15" x14ac:dyDescent="0.2">
      <c r="B15" s="137" t="s">
        <v>78</v>
      </c>
      <c r="C15" s="138">
        <v>0.84748984543040307</v>
      </c>
      <c r="D15" s="139">
        <v>0.91643035645572557</v>
      </c>
      <c r="E15" s="81"/>
      <c r="F15" s="10"/>
      <c r="G15" s="10"/>
      <c r="H15" s="10"/>
    </row>
    <row r="16" spans="2:8" ht="15" x14ac:dyDescent="0.2">
      <c r="B16" s="137" t="s">
        <v>79</v>
      </c>
      <c r="C16" s="138">
        <v>0.84141412318257236</v>
      </c>
      <c r="D16" s="139">
        <v>0.90836950458055687</v>
      </c>
      <c r="E16" s="81"/>
      <c r="F16" s="10"/>
      <c r="G16" s="10"/>
      <c r="H16" s="10"/>
    </row>
    <row r="17" spans="2:8" ht="15" x14ac:dyDescent="0.2">
      <c r="B17" s="137" t="s">
        <v>80</v>
      </c>
      <c r="C17" s="138">
        <v>0.83628694837040096</v>
      </c>
      <c r="D17" s="139">
        <v>0.91808465679169093</v>
      </c>
      <c r="E17" s="81"/>
      <c r="F17" s="10"/>
      <c r="G17" s="10"/>
      <c r="H17" s="10"/>
    </row>
    <row r="18" spans="2:8" ht="15" x14ac:dyDescent="0.2">
      <c r="B18" s="137" t="s">
        <v>81</v>
      </c>
      <c r="C18" s="138">
        <v>0.84030756551365304</v>
      </c>
      <c r="D18" s="139">
        <v>0.91377740839872301</v>
      </c>
      <c r="E18" s="81"/>
      <c r="F18" s="10"/>
      <c r="G18" s="10"/>
      <c r="H18" s="10"/>
    </row>
    <row r="19" spans="2:8" ht="15" x14ac:dyDescent="0.2">
      <c r="B19" s="137" t="s">
        <v>82</v>
      </c>
      <c r="C19" s="138">
        <v>0.8419419918315828</v>
      </c>
      <c r="D19" s="139">
        <v>0.9101069544517264</v>
      </c>
      <c r="E19" s="81"/>
      <c r="F19" s="10"/>
      <c r="G19" s="10"/>
      <c r="H19" s="10"/>
    </row>
    <row r="20" spans="2:8" ht="15" customHeight="1" x14ac:dyDescent="0.2">
      <c r="B20" s="137" t="s">
        <v>83</v>
      </c>
      <c r="C20" s="138">
        <v>0.84109225564917323</v>
      </c>
      <c r="D20" s="139">
        <v>0.92290120280180743</v>
      </c>
      <c r="E20" s="81"/>
      <c r="F20" s="10"/>
    </row>
    <row r="21" spans="2:8" ht="15" x14ac:dyDescent="0.2">
      <c r="B21" s="137" t="s">
        <v>84</v>
      </c>
      <c r="C21" s="138">
        <v>0.8497480247159972</v>
      </c>
      <c r="D21" s="139">
        <v>0.9106914550493983</v>
      </c>
      <c r="E21" s="81"/>
      <c r="F21" s="10"/>
    </row>
    <row r="22" spans="2:8" ht="15" x14ac:dyDescent="0.2">
      <c r="B22" s="137" t="s">
        <v>85</v>
      </c>
      <c r="C22" s="138">
        <v>0.85180191543571904</v>
      </c>
      <c r="D22" s="139">
        <v>0.91394541694079412</v>
      </c>
      <c r="E22" s="81"/>
      <c r="F22" s="10"/>
    </row>
    <row r="23" spans="2:8" ht="15" x14ac:dyDescent="0.2">
      <c r="B23" s="137" t="s">
        <v>86</v>
      </c>
      <c r="C23" s="138">
        <v>0.8469956540261333</v>
      </c>
      <c r="D23" s="139">
        <v>0.90737758074629471</v>
      </c>
      <c r="E23" s="219"/>
      <c r="F23" s="10"/>
    </row>
    <row r="24" spans="2:8" ht="15" x14ac:dyDescent="0.2">
      <c r="B24" s="137" t="s">
        <v>87</v>
      </c>
      <c r="C24" s="138">
        <v>0.82304295236400649</v>
      </c>
      <c r="D24" s="139">
        <v>0.90404356943415043</v>
      </c>
      <c r="E24" s="81"/>
      <c r="F24" s="10"/>
    </row>
    <row r="25" spans="2:8" ht="16" thickBot="1" x14ac:dyDescent="0.25">
      <c r="B25" s="140" t="s">
        <v>88</v>
      </c>
      <c r="C25" s="141">
        <v>0.83664162273378428</v>
      </c>
      <c r="D25" s="142">
        <v>0.90913203776420193</v>
      </c>
    </row>
    <row r="26" spans="2:8" ht="14" customHeight="1" x14ac:dyDescent="0.15"/>
    <row r="27" spans="2:8" ht="15" x14ac:dyDescent="0.2">
      <c r="B27" s="11"/>
      <c r="C27" s="10"/>
      <c r="D27" s="10"/>
      <c r="E27" s="10"/>
      <c r="F27" s="10"/>
    </row>
    <row r="28" spans="2:8" ht="15" customHeight="1" x14ac:dyDescent="0.2">
      <c r="B28" s="11"/>
      <c r="C28" s="10"/>
      <c r="D28" s="10"/>
      <c r="E28" s="10"/>
      <c r="F28" s="10"/>
    </row>
    <row r="30" spans="2:8" ht="15" customHeight="1" x14ac:dyDescent="0.15"/>
    <row r="37" spans="1:12" ht="14.75" customHeight="1" x14ac:dyDescent="0.15"/>
    <row r="38" spans="1:12" ht="38" customHeight="1" x14ac:dyDescent="0.15">
      <c r="A38" s="274" t="s">
        <v>123</v>
      </c>
      <c r="B38" s="275"/>
      <c r="C38" s="275"/>
      <c r="D38" s="275"/>
      <c r="E38" s="275"/>
      <c r="F38" s="275"/>
      <c r="G38" s="275"/>
      <c r="H38" s="275"/>
      <c r="I38" s="275"/>
      <c r="J38" s="275"/>
      <c r="K38" s="275"/>
      <c r="L38" s="275"/>
    </row>
    <row r="39" spans="1:12" ht="25" customHeight="1" x14ac:dyDescent="0.15">
      <c r="A39" s="275"/>
      <c r="B39" s="275"/>
      <c r="C39" s="275"/>
      <c r="D39" s="275"/>
      <c r="E39" s="275"/>
      <c r="F39" s="275"/>
      <c r="G39" s="275"/>
      <c r="H39" s="275"/>
      <c r="I39" s="275"/>
      <c r="J39" s="275"/>
      <c r="K39" s="275"/>
      <c r="L39" s="275"/>
    </row>
    <row r="41" spans="1:12" ht="15" customHeight="1" x14ac:dyDescent="0.15"/>
    <row r="43" spans="1:12" ht="12.75" customHeight="1" x14ac:dyDescent="0.15"/>
    <row r="50" ht="12.75" customHeight="1" x14ac:dyDescent="0.15"/>
  </sheetData>
  <mergeCells count="1">
    <mergeCell ref="A38:L3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L57"/>
  <sheetViews>
    <sheetView zoomScaleNormal="100" workbookViewId="0"/>
  </sheetViews>
  <sheetFormatPr baseColWidth="10" defaultColWidth="9" defaultRowHeight="13" x14ac:dyDescent="0.15"/>
  <cols>
    <col min="1" max="2" width="9" style="8"/>
    <col min="3" max="3" width="6.83203125" style="8" bestFit="1" customWidth="1"/>
    <col min="4" max="4" width="10.1640625" style="8" bestFit="1" customWidth="1"/>
    <col min="5" max="16384" width="9" style="8"/>
  </cols>
  <sheetData>
    <row r="1" spans="2:8" ht="14" thickBot="1" x14ac:dyDescent="0.2"/>
    <row r="2" spans="2:8" ht="15.75" customHeight="1" thickBot="1" x14ac:dyDescent="0.25">
      <c r="B2" s="267"/>
      <c r="C2" s="268" t="s">
        <v>20</v>
      </c>
      <c r="D2" s="269" t="s">
        <v>21</v>
      </c>
    </row>
    <row r="3" spans="2:8" ht="15" x14ac:dyDescent="0.2">
      <c r="B3" s="270" t="s">
        <v>66</v>
      </c>
      <c r="C3" s="271">
        <v>0.76766073437545357</v>
      </c>
      <c r="D3" s="271">
        <v>0.63231966134678586</v>
      </c>
      <c r="E3" s="81"/>
      <c r="F3" s="10"/>
      <c r="G3" s="10"/>
      <c r="H3" s="10"/>
    </row>
    <row r="4" spans="2:8" ht="15" x14ac:dyDescent="0.2">
      <c r="B4" s="272" t="s">
        <v>67</v>
      </c>
      <c r="C4" s="271">
        <v>0.76532548358210251</v>
      </c>
      <c r="D4" s="271">
        <v>0.64838778135501007</v>
      </c>
      <c r="E4" s="81"/>
      <c r="F4" s="10"/>
      <c r="G4" s="10"/>
      <c r="H4" s="10"/>
    </row>
    <row r="5" spans="2:8" ht="15" x14ac:dyDescent="0.2">
      <c r="B5" s="272" t="s">
        <v>68</v>
      </c>
      <c r="C5" s="271">
        <v>0.75308602222510235</v>
      </c>
      <c r="D5" s="271">
        <v>0.64059253891796974</v>
      </c>
      <c r="E5" s="81"/>
      <c r="F5" s="10"/>
      <c r="G5" s="10"/>
      <c r="H5" s="10"/>
    </row>
    <row r="6" spans="2:8" ht="15" x14ac:dyDescent="0.2">
      <c r="B6" s="272" t="s">
        <v>69</v>
      </c>
      <c r="C6" s="271">
        <v>0.75446143941208932</v>
      </c>
      <c r="D6" s="271">
        <v>0.63454630574746207</v>
      </c>
      <c r="E6" s="81"/>
      <c r="F6" s="10"/>
      <c r="G6" s="10"/>
      <c r="H6" s="10"/>
    </row>
    <row r="7" spans="2:8" ht="15" x14ac:dyDescent="0.2">
      <c r="B7" s="272" t="s">
        <v>70</v>
      </c>
      <c r="C7" s="271">
        <v>0.74673586907591438</v>
      </c>
      <c r="D7" s="271">
        <v>0.62095872912125771</v>
      </c>
      <c r="E7" s="81"/>
      <c r="F7" s="10"/>
      <c r="G7" s="10"/>
      <c r="H7" s="10"/>
    </row>
    <row r="8" spans="2:8" ht="15" x14ac:dyDescent="0.2">
      <c r="B8" s="272" t="s">
        <v>71</v>
      </c>
      <c r="C8" s="271">
        <v>0.74250918261739596</v>
      </c>
      <c r="D8" s="271">
        <v>0.60608933099314366</v>
      </c>
      <c r="E8" s="81"/>
      <c r="F8" s="10"/>
      <c r="G8" s="10"/>
      <c r="H8" s="10"/>
    </row>
    <row r="9" spans="2:8" ht="15" customHeight="1" x14ac:dyDescent="0.2">
      <c r="B9" s="272" t="s">
        <v>72</v>
      </c>
      <c r="C9" s="271">
        <v>0.74123189597636241</v>
      </c>
      <c r="D9" s="271">
        <v>0.61758526630191624</v>
      </c>
      <c r="E9" s="81"/>
      <c r="F9" s="10"/>
      <c r="G9" s="10"/>
      <c r="H9" s="10"/>
    </row>
    <row r="10" spans="2:8" ht="15" x14ac:dyDescent="0.2">
      <c r="B10" s="272" t="s">
        <v>73</v>
      </c>
      <c r="C10" s="271">
        <v>0.74538214027041894</v>
      </c>
      <c r="D10" s="271">
        <v>0.62036098103503368</v>
      </c>
      <c r="E10" s="81"/>
      <c r="F10" s="10"/>
      <c r="G10" s="10"/>
      <c r="H10" s="10"/>
    </row>
    <row r="11" spans="2:8" ht="15" x14ac:dyDescent="0.2">
      <c r="B11" s="272" t="s">
        <v>74</v>
      </c>
      <c r="C11" s="271">
        <v>0.742860731549704</v>
      </c>
      <c r="D11" s="271">
        <v>0.62528914964392057</v>
      </c>
      <c r="E11" s="81"/>
      <c r="F11" s="10"/>
      <c r="G11" s="10"/>
      <c r="H11" s="10"/>
    </row>
    <row r="12" spans="2:8" ht="15" x14ac:dyDescent="0.2">
      <c r="B12" s="272" t="s">
        <v>75</v>
      </c>
      <c r="C12" s="271">
        <v>0.74288951403400272</v>
      </c>
      <c r="D12" s="271">
        <v>0.6372735899437848</v>
      </c>
      <c r="E12" s="81"/>
      <c r="F12" s="10"/>
      <c r="G12" s="10"/>
      <c r="H12" s="10"/>
    </row>
    <row r="13" spans="2:8" ht="15" customHeight="1" x14ac:dyDescent="0.2">
      <c r="B13" s="272" t="s">
        <v>76</v>
      </c>
      <c r="C13" s="271">
        <v>0.7381956936423566</v>
      </c>
      <c r="D13" s="271">
        <v>0.64132951450929165</v>
      </c>
      <c r="E13" s="81"/>
      <c r="F13" s="10"/>
      <c r="G13" s="10"/>
      <c r="H13" s="10"/>
    </row>
    <row r="14" spans="2:8" ht="15" x14ac:dyDescent="0.2">
      <c r="B14" s="272" t="s">
        <v>77</v>
      </c>
      <c r="C14" s="271">
        <v>0.72906872147687152</v>
      </c>
      <c r="D14" s="271">
        <v>0.6281489432690136</v>
      </c>
      <c r="E14" s="81"/>
      <c r="F14" s="10"/>
      <c r="G14" s="10"/>
      <c r="H14" s="10"/>
    </row>
    <row r="15" spans="2:8" ht="15" x14ac:dyDescent="0.2">
      <c r="B15" s="272" t="s">
        <v>78</v>
      </c>
      <c r="C15" s="271">
        <v>0.72269573538101495</v>
      </c>
      <c r="D15" s="271">
        <v>0.62925431025829348</v>
      </c>
      <c r="E15" s="81"/>
      <c r="F15" s="10"/>
      <c r="G15" s="10"/>
      <c r="H15" s="10"/>
    </row>
    <row r="16" spans="2:8" ht="15" x14ac:dyDescent="0.2">
      <c r="B16" s="272" t="s">
        <v>79</v>
      </c>
      <c r="C16" s="271">
        <v>0.71291586818007613</v>
      </c>
      <c r="D16" s="271">
        <v>0.61714366786236163</v>
      </c>
      <c r="E16" s="81"/>
      <c r="F16" s="10"/>
      <c r="G16" s="10"/>
      <c r="H16" s="10"/>
    </row>
    <row r="17" spans="2:8" ht="15" x14ac:dyDescent="0.2">
      <c r="B17" s="272" t="s">
        <v>80</v>
      </c>
      <c r="C17" s="271">
        <v>0.70859430764883014</v>
      </c>
      <c r="D17" s="271">
        <v>0.62241056541759965</v>
      </c>
      <c r="E17" s="81"/>
      <c r="F17" s="10"/>
      <c r="G17" s="10"/>
      <c r="H17" s="10"/>
    </row>
    <row r="18" spans="2:8" ht="15" x14ac:dyDescent="0.2">
      <c r="B18" s="272" t="s">
        <v>81</v>
      </c>
      <c r="C18" s="271">
        <v>0.70616169014414354</v>
      </c>
      <c r="D18" s="271">
        <v>0.59880980093093372</v>
      </c>
      <c r="E18" s="81"/>
      <c r="F18" s="10"/>
      <c r="G18" s="10"/>
      <c r="H18" s="10"/>
    </row>
    <row r="19" spans="2:8" ht="15" x14ac:dyDescent="0.2">
      <c r="B19" s="272" t="s">
        <v>82</v>
      </c>
      <c r="C19" s="271">
        <v>0.70981335965478509</v>
      </c>
      <c r="D19" s="271">
        <v>0.61508798426698874</v>
      </c>
      <c r="E19" s="81"/>
      <c r="F19" s="10"/>
      <c r="G19" s="10"/>
      <c r="H19" s="10"/>
    </row>
    <row r="20" spans="2:8" ht="15" customHeight="1" x14ac:dyDescent="0.2">
      <c r="B20" s="272" t="s">
        <v>83</v>
      </c>
      <c r="C20" s="271">
        <v>0.71358667327816894</v>
      </c>
      <c r="D20" s="271">
        <v>0.62212256992110837</v>
      </c>
      <c r="E20" s="81"/>
      <c r="F20" s="10"/>
    </row>
    <row r="21" spans="2:8" ht="15" x14ac:dyDescent="0.2">
      <c r="B21" s="272" t="s">
        <v>84</v>
      </c>
      <c r="C21" s="271">
        <v>0.71336767101429943</v>
      </c>
      <c r="D21" s="271">
        <v>0.63408061874360189</v>
      </c>
      <c r="E21" s="81"/>
      <c r="F21" s="10"/>
    </row>
    <row r="22" spans="2:8" ht="15" x14ac:dyDescent="0.2">
      <c r="B22" s="272" t="s">
        <v>85</v>
      </c>
      <c r="C22" s="271">
        <v>0.71773239057507032</v>
      </c>
      <c r="D22" s="271">
        <v>0.63411732582978475</v>
      </c>
      <c r="E22" s="81"/>
      <c r="F22" s="10"/>
    </row>
    <row r="23" spans="2:8" ht="15" x14ac:dyDescent="0.2">
      <c r="B23" s="272" t="s">
        <v>86</v>
      </c>
      <c r="C23" s="271">
        <v>0.73023836167691836</v>
      </c>
      <c r="D23" s="271">
        <v>0.62366363941938774</v>
      </c>
      <c r="E23" s="219"/>
      <c r="F23" s="10"/>
    </row>
    <row r="24" spans="2:8" ht="15" x14ac:dyDescent="0.2">
      <c r="B24" s="272" t="s">
        <v>87</v>
      </c>
      <c r="C24" s="271">
        <v>0.70329406268251826</v>
      </c>
      <c r="D24" s="271">
        <v>0.59893363088204821</v>
      </c>
      <c r="E24"/>
      <c r="F24" s="10"/>
    </row>
    <row r="25" spans="2:8" ht="16" thickBot="1" x14ac:dyDescent="0.25">
      <c r="B25" s="273" t="s">
        <v>88</v>
      </c>
      <c r="C25" s="271">
        <v>0.71493141739479815</v>
      </c>
      <c r="D25" s="271">
        <v>0.61981757970315277</v>
      </c>
      <c r="E25"/>
    </row>
    <row r="26" spans="2:8" ht="14" customHeight="1" x14ac:dyDescent="0.15"/>
    <row r="27" spans="2:8" ht="15" x14ac:dyDescent="0.2">
      <c r="B27" s="11"/>
      <c r="C27" s="10"/>
      <c r="D27" s="10"/>
      <c r="E27" s="10"/>
      <c r="F27" s="10"/>
    </row>
    <row r="28" spans="2:8" ht="15" customHeight="1" x14ac:dyDescent="0.2">
      <c r="B28" s="11"/>
      <c r="C28" s="10"/>
      <c r="D28" s="10"/>
      <c r="E28" s="10"/>
      <c r="F28" s="10"/>
    </row>
    <row r="30" spans="2:8" ht="15" customHeight="1" x14ac:dyDescent="0.15"/>
    <row r="35" spans="1:12" ht="12.75" customHeight="1" x14ac:dyDescent="0.15"/>
    <row r="37" spans="1:12" ht="14.75" customHeight="1" x14ac:dyDescent="0.15"/>
    <row r="38" spans="1:12" ht="38" customHeight="1" x14ac:dyDescent="0.15">
      <c r="A38" s="274" t="s">
        <v>123</v>
      </c>
      <c r="B38" s="275"/>
      <c r="C38" s="275"/>
      <c r="D38" s="275"/>
      <c r="E38" s="275"/>
      <c r="F38" s="275"/>
      <c r="G38" s="275"/>
      <c r="H38" s="275"/>
      <c r="I38" s="275"/>
      <c r="J38" s="275"/>
      <c r="K38" s="275"/>
      <c r="L38" s="275"/>
    </row>
    <row r="39" spans="1:12" ht="25" customHeight="1" x14ac:dyDescent="0.15">
      <c r="A39" s="275"/>
      <c r="B39" s="275"/>
      <c r="C39" s="275"/>
      <c r="D39" s="275"/>
      <c r="E39" s="275"/>
      <c r="F39" s="275"/>
      <c r="G39" s="275"/>
      <c r="H39" s="275"/>
      <c r="I39" s="275"/>
      <c r="J39" s="275"/>
      <c r="K39" s="275"/>
      <c r="L39" s="275"/>
    </row>
    <row r="41" spans="1:12" ht="15" customHeight="1" x14ac:dyDescent="0.15"/>
    <row r="43" spans="1:12" ht="12.75" customHeight="1" x14ac:dyDescent="0.15"/>
    <row r="50" ht="12.75" customHeight="1" x14ac:dyDescent="0.15"/>
    <row r="57" ht="12.75" customHeight="1" x14ac:dyDescent="0.15"/>
  </sheetData>
  <mergeCells count="1">
    <mergeCell ref="A38:L3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sheetPr>
  <dimension ref="B1:U38"/>
  <sheetViews>
    <sheetView zoomScaleNormal="100" workbookViewId="0"/>
  </sheetViews>
  <sheetFormatPr baseColWidth="10" defaultColWidth="9.1640625" defaultRowHeight="13" x14ac:dyDescent="0.15"/>
  <cols>
    <col min="1" max="1" width="2" style="3" customWidth="1"/>
    <col min="2" max="2" width="7.6640625" style="3" customWidth="1"/>
    <col min="3" max="3" width="10" style="3" bestFit="1" customWidth="1"/>
    <col min="4" max="4" width="14.1640625" style="3" customWidth="1"/>
    <col min="5" max="5" width="10" style="3" bestFit="1" customWidth="1"/>
    <col min="6" max="7" width="9.33203125" style="3" customWidth="1"/>
    <col min="8" max="8" width="7.6640625" style="3" customWidth="1"/>
    <col min="9" max="9" width="8.6640625" style="3" customWidth="1"/>
    <col min="10" max="10" width="9" style="3" customWidth="1"/>
    <col min="11" max="11" width="10.6640625" style="3" customWidth="1"/>
    <col min="12" max="12" width="8.33203125" style="3" customWidth="1"/>
    <col min="13" max="13" width="9.1640625" style="3" customWidth="1"/>
    <col min="14" max="14" width="9.33203125" style="3" bestFit="1" customWidth="1"/>
    <col min="15" max="16" width="13" style="3" customWidth="1"/>
    <col min="17" max="17" width="12.1640625" style="3" customWidth="1"/>
    <col min="18" max="18" width="13" style="3" customWidth="1"/>
    <col min="19" max="20" width="11.33203125" style="3" bestFit="1" customWidth="1"/>
    <col min="21" max="16384" width="9.1640625" style="3"/>
  </cols>
  <sheetData>
    <row r="1" spans="2:18" ht="14" thickBot="1" x14ac:dyDescent="0.2"/>
    <row r="2" spans="2:18" ht="26.75" customHeight="1" thickBot="1" x14ac:dyDescent="0.35">
      <c r="B2" s="1"/>
      <c r="C2" s="281" t="s">
        <v>125</v>
      </c>
      <c r="D2" s="282"/>
      <c r="E2" s="282"/>
      <c r="F2" s="282"/>
      <c r="G2" s="282"/>
      <c r="H2" s="282"/>
      <c r="I2" s="282"/>
      <c r="J2" s="282"/>
      <c r="K2" s="282"/>
      <c r="L2" s="282"/>
      <c r="M2" s="282"/>
      <c r="N2" s="282"/>
      <c r="O2" s="282"/>
      <c r="P2" s="282"/>
      <c r="Q2" s="282"/>
      <c r="R2" s="283"/>
    </row>
    <row r="3" spans="2:18" ht="87.75" customHeight="1" thickBot="1" x14ac:dyDescent="0.3">
      <c r="B3" s="2"/>
      <c r="C3" s="277" t="s">
        <v>38</v>
      </c>
      <c r="D3" s="284"/>
      <c r="E3" s="284"/>
      <c r="F3" s="284"/>
      <c r="G3" s="285" t="s">
        <v>39</v>
      </c>
      <c r="H3" s="286"/>
      <c r="I3" s="286"/>
      <c r="J3" s="287"/>
      <c r="K3" s="285" t="s">
        <v>51</v>
      </c>
      <c r="L3" s="286"/>
      <c r="M3" s="286"/>
      <c r="N3" s="287"/>
      <c r="O3" s="277" t="s">
        <v>52</v>
      </c>
      <c r="P3" s="288"/>
      <c r="Q3" s="277" t="s">
        <v>53</v>
      </c>
      <c r="R3" s="278"/>
    </row>
    <row r="4" spans="2:18" ht="20" thickBot="1" x14ac:dyDescent="0.3">
      <c r="B4" s="26"/>
      <c r="C4" s="293" t="s">
        <v>50</v>
      </c>
      <c r="D4" s="294"/>
      <c r="E4" s="290" t="s">
        <v>37</v>
      </c>
      <c r="F4" s="291"/>
      <c r="G4" s="293" t="s">
        <v>50</v>
      </c>
      <c r="H4" s="294"/>
      <c r="I4" s="290" t="s">
        <v>37</v>
      </c>
      <c r="J4" s="291"/>
      <c r="K4" s="293" t="s">
        <v>50</v>
      </c>
      <c r="L4" s="294"/>
      <c r="M4" s="290" t="s">
        <v>37</v>
      </c>
      <c r="N4" s="291"/>
      <c r="O4" s="289"/>
      <c r="P4" s="280"/>
      <c r="Q4" s="279"/>
      <c r="R4" s="280"/>
    </row>
    <row r="5" spans="2:18" ht="17" thickBot="1" x14ac:dyDescent="0.25">
      <c r="B5" s="131" t="s">
        <v>7</v>
      </c>
      <c r="C5" s="27" t="s">
        <v>17</v>
      </c>
      <c r="D5" s="28" t="s">
        <v>6</v>
      </c>
      <c r="E5" s="29" t="s">
        <v>17</v>
      </c>
      <c r="F5" s="30" t="s">
        <v>6</v>
      </c>
      <c r="G5" s="27" t="s">
        <v>17</v>
      </c>
      <c r="H5" s="28" t="s">
        <v>6</v>
      </c>
      <c r="I5" s="29" t="s">
        <v>17</v>
      </c>
      <c r="J5" s="30" t="s">
        <v>6</v>
      </c>
      <c r="K5" s="27" t="s">
        <v>17</v>
      </c>
      <c r="L5" s="28" t="s">
        <v>6</v>
      </c>
      <c r="M5" s="29" t="s">
        <v>17</v>
      </c>
      <c r="N5" s="30" t="s">
        <v>6</v>
      </c>
      <c r="O5" s="27" t="s">
        <v>17</v>
      </c>
      <c r="P5" s="29" t="s">
        <v>6</v>
      </c>
      <c r="Q5" s="27" t="s">
        <v>17</v>
      </c>
      <c r="R5" s="30" t="s">
        <v>6</v>
      </c>
    </row>
    <row r="6" spans="2:18" ht="15" x14ac:dyDescent="0.2">
      <c r="B6" s="57" t="s">
        <v>66</v>
      </c>
      <c r="C6" s="68">
        <v>114291.6</v>
      </c>
      <c r="D6" s="94">
        <f>C6/(C6+G6+K6)</f>
        <v>0.74230278702379615</v>
      </c>
      <c r="E6" s="93">
        <v>17071.393</v>
      </c>
      <c r="F6" s="94">
        <f>E6/(E6+I6+M6)</f>
        <v>0.70236745994250427</v>
      </c>
      <c r="G6" s="68">
        <v>5235.6949999999997</v>
      </c>
      <c r="H6" s="92">
        <f>G6/(G6+C6)</f>
        <v>4.380334215711984E-2</v>
      </c>
      <c r="I6" s="93">
        <v>831.25900000000001</v>
      </c>
      <c r="J6" s="94">
        <f>I6/(I6+E6)</f>
        <v>4.643217105488058E-2</v>
      </c>
      <c r="K6" s="66">
        <v>34441.680999999997</v>
      </c>
      <c r="L6" s="92">
        <f>(C6+G6)/(C6+G6+K6)</f>
        <v>0.77630765693992787</v>
      </c>
      <c r="M6" s="93">
        <v>6402.8490000000002</v>
      </c>
      <c r="N6" s="94">
        <f>(E6+I6)/(E6+I6+M6)</f>
        <v>0.73656790699356489</v>
      </c>
      <c r="O6" s="107">
        <f>M6+K6</f>
        <v>40844.53</v>
      </c>
      <c r="P6" s="103">
        <f>(C6+E6+G6+I6)/(C6+E6+G6+I6+O6)</f>
        <v>0.77088963778028641</v>
      </c>
      <c r="Q6" s="95">
        <f>O6+G6+I6</f>
        <v>46911.483999999997</v>
      </c>
      <c r="R6" s="94">
        <f>(C6+E6)/(C6+E6+Q6)</f>
        <v>0.73685810336159341</v>
      </c>
    </row>
    <row r="7" spans="2:18" ht="15.75" customHeight="1" x14ac:dyDescent="0.2">
      <c r="B7" s="75" t="s">
        <v>67</v>
      </c>
      <c r="C7" s="74">
        <v>113898.709</v>
      </c>
      <c r="D7" s="78">
        <f t="shared" ref="D7:D28" si="0">C7/(C7+G7+K7)</f>
        <v>0.73720942680831958</v>
      </c>
      <c r="E7" s="77">
        <v>18511.190999999999</v>
      </c>
      <c r="F7" s="78">
        <f t="shared" ref="F7:F28" si="1">E7/(E7+I7+M7)</f>
        <v>0.71197055500784057</v>
      </c>
      <c r="G7" s="74">
        <v>5497.6360000000004</v>
      </c>
      <c r="H7" s="76">
        <f t="shared" ref="H7:H23" si="2">G7/(G7+C7)</f>
        <v>4.6045262105803994E-2</v>
      </c>
      <c r="I7" s="77">
        <v>939.16899999999998</v>
      </c>
      <c r="J7" s="78">
        <f t="shared" ref="J7:J23" si="3">I7/(I7+E7)</f>
        <v>4.8285430192551701E-2</v>
      </c>
      <c r="K7" s="72">
        <v>35103.455000000002</v>
      </c>
      <c r="L7" s="76">
        <f t="shared" ref="L7:N26" si="4">(C7+G7)/(C7+G7+K7)</f>
        <v>0.77279287740178315</v>
      </c>
      <c r="M7" s="77">
        <v>6549.5789999999997</v>
      </c>
      <c r="N7" s="78">
        <f t="shared" si="4"/>
        <v>0.74809252437092266</v>
      </c>
      <c r="O7" s="108">
        <f t="shared" ref="O7:O25" si="5">M7+K7</f>
        <v>41653.034</v>
      </c>
      <c r="P7" s="104">
        <f t="shared" ref="P7:P25" si="6">(C7+E7+G7+I7)/(C7+E7+G7+I7+O7)</f>
        <v>0.76923493501561235</v>
      </c>
      <c r="Q7" s="79">
        <f t="shared" ref="Q7:Q25" si="7">O7+G7+I7</f>
        <v>48089.839</v>
      </c>
      <c r="R7" s="78">
        <f t="shared" ref="R7:R25" si="8">(C7+E7)/(C7+E7+Q7)</f>
        <v>0.73357391392128268</v>
      </c>
    </row>
    <row r="8" spans="2:18" ht="15" x14ac:dyDescent="0.2">
      <c r="B8" s="75" t="s">
        <v>68</v>
      </c>
      <c r="C8" s="74">
        <v>112316.429</v>
      </c>
      <c r="D8" s="78">
        <f t="shared" si="0"/>
        <v>0.71836306229566615</v>
      </c>
      <c r="E8" s="77">
        <v>18502.286</v>
      </c>
      <c r="F8" s="78">
        <f t="shared" si="1"/>
        <v>0.69709348684675521</v>
      </c>
      <c r="G8" s="74">
        <v>7399.7240000000002</v>
      </c>
      <c r="H8" s="76">
        <f t="shared" si="2"/>
        <v>6.1810572880670496E-2</v>
      </c>
      <c r="I8" s="77">
        <v>1328.4659999999999</v>
      </c>
      <c r="J8" s="78">
        <f t="shared" si="3"/>
        <v>6.6990197850288272E-2</v>
      </c>
      <c r="K8" s="72">
        <v>36634.353999999999</v>
      </c>
      <c r="L8" s="76">
        <f t="shared" si="4"/>
        <v>0.76569085254069558</v>
      </c>
      <c r="M8" s="77">
        <v>6711.2920000000004</v>
      </c>
      <c r="N8" s="78">
        <f t="shared" si="4"/>
        <v>0.74714486947576453</v>
      </c>
      <c r="O8" s="108">
        <f t="shared" si="5"/>
        <v>43345.646000000001</v>
      </c>
      <c r="P8" s="104">
        <f t="shared" si="6"/>
        <v>0.76299939082811519</v>
      </c>
      <c r="Q8" s="79">
        <f t="shared" si="7"/>
        <v>52073.836000000003</v>
      </c>
      <c r="R8" s="78">
        <f t="shared" si="8"/>
        <v>0.71527634277461627</v>
      </c>
    </row>
    <row r="9" spans="2:18" ht="15" x14ac:dyDescent="0.2">
      <c r="B9" s="75" t="s">
        <v>69</v>
      </c>
      <c r="C9" s="74">
        <v>113095.371</v>
      </c>
      <c r="D9" s="78">
        <f t="shared" si="0"/>
        <v>0.71232425631957152</v>
      </c>
      <c r="E9" s="77">
        <v>18709.677</v>
      </c>
      <c r="F9" s="78">
        <f t="shared" si="1"/>
        <v>0.68752186897466339</v>
      </c>
      <c r="G9" s="74">
        <v>7546.1080000000002</v>
      </c>
      <c r="H9" s="76">
        <f t="shared" si="2"/>
        <v>6.2549863136210401E-2</v>
      </c>
      <c r="I9" s="77">
        <v>1463.278</v>
      </c>
      <c r="J9" s="78">
        <f t="shared" si="3"/>
        <v>7.2536621432011325E-2</v>
      </c>
      <c r="K9" s="72">
        <v>38128.027999999998</v>
      </c>
      <c r="L9" s="76">
        <f t="shared" si="4"/>
        <v>0.75985295463567826</v>
      </c>
      <c r="M9" s="77">
        <v>7040.2550000000001</v>
      </c>
      <c r="N9" s="78">
        <f t="shared" si="4"/>
        <v>0.74129273981276</v>
      </c>
      <c r="O9" s="108">
        <f t="shared" si="5"/>
        <v>45168.282999999996</v>
      </c>
      <c r="P9" s="104">
        <f t="shared" si="6"/>
        <v>0.75713720216271496</v>
      </c>
      <c r="Q9" s="79">
        <f t="shared" si="7"/>
        <v>54177.668999999994</v>
      </c>
      <c r="R9" s="78">
        <f t="shared" si="8"/>
        <v>0.70869514181793569</v>
      </c>
    </row>
    <row r="10" spans="2:18" ht="15.75" customHeight="1" x14ac:dyDescent="0.2">
      <c r="B10" s="75" t="s">
        <v>70</v>
      </c>
      <c r="C10" s="74">
        <v>113409.462</v>
      </c>
      <c r="D10" s="78">
        <f t="shared" si="0"/>
        <v>0.70790959235655759</v>
      </c>
      <c r="E10" s="77">
        <v>19176.357</v>
      </c>
      <c r="F10" s="78">
        <f t="shared" si="1"/>
        <v>0.69258356707051816</v>
      </c>
      <c r="G10" s="74">
        <v>7448.4459999999999</v>
      </c>
      <c r="H10" s="76">
        <f t="shared" si="2"/>
        <v>6.1629777672471381E-2</v>
      </c>
      <c r="I10" s="77">
        <v>1277.2660000000001</v>
      </c>
      <c r="J10" s="78">
        <f t="shared" si="3"/>
        <v>6.2446931773407585E-2</v>
      </c>
      <c r="K10" s="72">
        <v>39345.404999999999</v>
      </c>
      <c r="L10" s="76">
        <f t="shared" si="4"/>
        <v>0.75440330001165457</v>
      </c>
      <c r="M10" s="77">
        <v>7234.5259999999998</v>
      </c>
      <c r="N10" s="78">
        <f t="shared" si="4"/>
        <v>0.73871398915109854</v>
      </c>
      <c r="O10" s="108">
        <f t="shared" si="5"/>
        <v>46579.930999999997</v>
      </c>
      <c r="P10" s="104">
        <f t="shared" si="6"/>
        <v>0.75209128448848828</v>
      </c>
      <c r="Q10" s="79">
        <f t="shared" si="7"/>
        <v>55305.642999999996</v>
      </c>
      <c r="R10" s="78">
        <f t="shared" si="8"/>
        <v>0.705651111491165</v>
      </c>
    </row>
    <row r="11" spans="2:18" ht="15" x14ac:dyDescent="0.2">
      <c r="B11" s="75" t="s">
        <v>71</v>
      </c>
      <c r="C11" s="74">
        <v>114568.535</v>
      </c>
      <c r="D11" s="78">
        <f t="shared" si="0"/>
        <v>0.7077891621038177</v>
      </c>
      <c r="E11" s="77">
        <v>19761.294999999998</v>
      </c>
      <c r="F11" s="78">
        <f t="shared" si="1"/>
        <v>0.69964828337354101</v>
      </c>
      <c r="G11" s="74">
        <v>7027.1329999999998</v>
      </c>
      <c r="H11" s="76">
        <f t="shared" si="2"/>
        <v>5.7790981501084394E-2</v>
      </c>
      <c r="I11" s="77">
        <v>1093.912</v>
      </c>
      <c r="J11" s="78">
        <f t="shared" si="3"/>
        <v>5.2452704017754419E-2</v>
      </c>
      <c r="K11" s="72">
        <v>40272.5</v>
      </c>
      <c r="L11" s="76">
        <f t="shared" si="4"/>
        <v>0.75120185458576394</v>
      </c>
      <c r="M11" s="77">
        <v>7389.4059999999999</v>
      </c>
      <c r="N11" s="78">
        <f t="shared" si="4"/>
        <v>0.73837821746752208</v>
      </c>
      <c r="O11" s="108">
        <f t="shared" si="5"/>
        <v>47661.906000000003</v>
      </c>
      <c r="P11" s="104">
        <f t="shared" si="6"/>
        <v>0.74929667669213684</v>
      </c>
      <c r="Q11" s="79">
        <f t="shared" si="7"/>
        <v>55782.951000000001</v>
      </c>
      <c r="R11" s="78">
        <f t="shared" si="8"/>
        <v>0.70657969071527071</v>
      </c>
    </row>
    <row r="12" spans="2:18" ht="15" x14ac:dyDescent="0.2">
      <c r="B12" s="75" t="s">
        <v>72</v>
      </c>
      <c r="C12" s="74">
        <v>116038.868</v>
      </c>
      <c r="D12" s="78">
        <f t="shared" si="0"/>
        <v>0.71147948771260361</v>
      </c>
      <c r="E12" s="77">
        <v>20907.673999999999</v>
      </c>
      <c r="F12" s="78">
        <f t="shared" si="1"/>
        <v>0.71448364099815331</v>
      </c>
      <c r="G12" s="74">
        <v>6316.7920000000004</v>
      </c>
      <c r="H12" s="76">
        <f t="shared" si="2"/>
        <v>5.1626479723128463E-2</v>
      </c>
      <c r="I12" s="77">
        <v>1042.307</v>
      </c>
      <c r="J12" s="78">
        <f t="shared" si="3"/>
        <v>4.7485553632142095E-2</v>
      </c>
      <c r="K12" s="72">
        <v>40739.51</v>
      </c>
      <c r="L12" s="76">
        <f t="shared" si="4"/>
        <v>0.75021019935783506</v>
      </c>
      <c r="M12" s="77">
        <v>7312.6540000000005</v>
      </c>
      <c r="N12" s="78">
        <f t="shared" si="4"/>
        <v>0.7501026821405522</v>
      </c>
      <c r="O12" s="108">
        <f t="shared" si="5"/>
        <v>48052.164000000004</v>
      </c>
      <c r="P12" s="104">
        <f t="shared" si="6"/>
        <v>0.7501938431871793</v>
      </c>
      <c r="Q12" s="79">
        <f t="shared" si="7"/>
        <v>55411.263000000006</v>
      </c>
      <c r="R12" s="78">
        <f t="shared" si="8"/>
        <v>0.71193649771580625</v>
      </c>
    </row>
    <row r="13" spans="2:18" ht="15.75" customHeight="1" x14ac:dyDescent="0.2">
      <c r="B13" s="64" t="s">
        <v>73</v>
      </c>
      <c r="C13" s="58">
        <v>117386.219</v>
      </c>
      <c r="D13" s="61">
        <f t="shared" si="0"/>
        <v>0.7149879369689115</v>
      </c>
      <c r="E13" s="60">
        <v>21916.249</v>
      </c>
      <c r="F13" s="61">
        <f t="shared" si="1"/>
        <v>0.71415778256462692</v>
      </c>
      <c r="G13" s="58">
        <v>6082.3819999999996</v>
      </c>
      <c r="H13" s="59">
        <f t="shared" si="2"/>
        <v>4.9262581342441873E-2</v>
      </c>
      <c r="I13" s="60">
        <v>1054.463</v>
      </c>
      <c r="J13" s="61">
        <f t="shared" si="3"/>
        <v>4.5904672001459944E-2</v>
      </c>
      <c r="K13" s="62">
        <v>40710.699000000001</v>
      </c>
      <c r="L13" s="59">
        <f t="shared" si="4"/>
        <v>0.75203512866725586</v>
      </c>
      <c r="M13" s="60">
        <v>7717.5330000000004</v>
      </c>
      <c r="N13" s="61">
        <f t="shared" si="4"/>
        <v>0.74851826815120903</v>
      </c>
      <c r="O13" s="109">
        <f t="shared" si="5"/>
        <v>48428.232000000004</v>
      </c>
      <c r="P13" s="105">
        <f t="shared" si="6"/>
        <v>0.75148128437703676</v>
      </c>
      <c r="Q13" s="63">
        <f t="shared" si="7"/>
        <v>55565.077000000005</v>
      </c>
      <c r="R13" s="61">
        <f t="shared" si="8"/>
        <v>0.71485720210617942</v>
      </c>
    </row>
    <row r="14" spans="2:18" ht="15" x14ac:dyDescent="0.2">
      <c r="B14" s="75" t="s">
        <v>74</v>
      </c>
      <c r="C14" s="74">
        <v>117225.798</v>
      </c>
      <c r="D14" s="78">
        <f t="shared" si="0"/>
        <v>0.70922850500186463</v>
      </c>
      <c r="E14" s="77">
        <v>21770.923999999999</v>
      </c>
      <c r="F14" s="78">
        <f t="shared" si="1"/>
        <v>0.7102276895942814</v>
      </c>
      <c r="G14" s="74">
        <v>6495.2610000000004</v>
      </c>
      <c r="H14" s="76">
        <f t="shared" si="2"/>
        <v>5.2499235396942415E-2</v>
      </c>
      <c r="I14" s="77">
        <v>1323.4670000000001</v>
      </c>
      <c r="J14" s="78">
        <f t="shared" si="3"/>
        <v>5.7306858622078412E-2</v>
      </c>
      <c r="K14" s="72">
        <v>41565.300999999999</v>
      </c>
      <c r="L14" s="76">
        <f t="shared" si="4"/>
        <v>0.74852552261420724</v>
      </c>
      <c r="M14" s="77">
        <v>7559.0519999999997</v>
      </c>
      <c r="N14" s="78">
        <f t="shared" si="4"/>
        <v>0.75340283960924059</v>
      </c>
      <c r="O14" s="108">
        <f t="shared" si="5"/>
        <v>49124.353000000003</v>
      </c>
      <c r="P14" s="104">
        <f t="shared" si="6"/>
        <v>0.74928854552334112</v>
      </c>
      <c r="Q14" s="79">
        <f t="shared" si="7"/>
        <v>56943.080999999998</v>
      </c>
      <c r="R14" s="78">
        <f t="shared" si="8"/>
        <v>0.70938482060227448</v>
      </c>
    </row>
    <row r="15" spans="2:18" ht="15" x14ac:dyDescent="0.2">
      <c r="B15" s="75" t="s">
        <v>75</v>
      </c>
      <c r="C15" s="74">
        <v>113565.83900000001</v>
      </c>
      <c r="D15" s="78">
        <f t="shared" si="0"/>
        <v>0.68035991945062968</v>
      </c>
      <c r="E15" s="77">
        <v>20508.52</v>
      </c>
      <c r="F15" s="78">
        <f t="shared" si="1"/>
        <v>0.67753816729647687</v>
      </c>
      <c r="G15" s="74">
        <v>10900.893</v>
      </c>
      <c r="H15" s="76">
        <f t="shared" si="2"/>
        <v>8.7580776202913393E-2</v>
      </c>
      <c r="I15" s="77">
        <v>2231.011</v>
      </c>
      <c r="J15" s="78">
        <f t="shared" si="3"/>
        <v>9.8111566153233326E-2</v>
      </c>
      <c r="K15" s="72">
        <v>42453.504999999997</v>
      </c>
      <c r="L15" s="76">
        <f t="shared" si="4"/>
        <v>0.745665919465475</v>
      </c>
      <c r="M15" s="77">
        <v>7529.6419999999998</v>
      </c>
      <c r="N15" s="78">
        <f t="shared" si="4"/>
        <v>0.75124388102707662</v>
      </c>
      <c r="O15" s="108">
        <f t="shared" si="5"/>
        <v>49983.146999999997</v>
      </c>
      <c r="P15" s="104">
        <f t="shared" si="6"/>
        <v>0.74652215349698547</v>
      </c>
      <c r="Q15" s="79">
        <f t="shared" si="7"/>
        <v>63115.050999999992</v>
      </c>
      <c r="R15" s="78">
        <f t="shared" si="8"/>
        <v>0.67992677192958795</v>
      </c>
    </row>
    <row r="16" spans="2:18" ht="15" x14ac:dyDescent="0.2">
      <c r="B16" s="71" t="s">
        <v>76</v>
      </c>
      <c r="C16" s="74">
        <v>110773.40399999999</v>
      </c>
      <c r="D16" s="78">
        <f t="shared" si="0"/>
        <v>0.65985386255692025</v>
      </c>
      <c r="E16" s="77">
        <v>20375.458999999999</v>
      </c>
      <c r="F16" s="78">
        <f t="shared" si="1"/>
        <v>0.66427482042407204</v>
      </c>
      <c r="G16" s="74">
        <v>12798.925999999999</v>
      </c>
      <c r="H16" s="76">
        <f t="shared" si="2"/>
        <v>0.10357436814536071</v>
      </c>
      <c r="I16" s="77">
        <v>2650.797</v>
      </c>
      <c r="J16" s="78">
        <f t="shared" si="3"/>
        <v>0.1151206257760706</v>
      </c>
      <c r="K16" s="72">
        <v>44303.332000000002</v>
      </c>
      <c r="L16" s="76">
        <f t="shared" si="4"/>
        <v>0.73609437203589401</v>
      </c>
      <c r="M16" s="77">
        <v>7646.9809999999998</v>
      </c>
      <c r="N16" s="78">
        <f t="shared" si="4"/>
        <v>0.75069533743699757</v>
      </c>
      <c r="O16" s="108">
        <f t="shared" si="5"/>
        <v>51950.313000000002</v>
      </c>
      <c r="P16" s="104">
        <f t="shared" si="6"/>
        <v>0.73835003235147634</v>
      </c>
      <c r="Q16" s="79">
        <f t="shared" si="7"/>
        <v>67400.036000000007</v>
      </c>
      <c r="R16" s="78">
        <f t="shared" si="8"/>
        <v>0.66053684336975349</v>
      </c>
    </row>
    <row r="17" spans="2:21" ht="15" x14ac:dyDescent="0.2">
      <c r="B17" s="71" t="s">
        <v>77</v>
      </c>
      <c r="C17" s="74">
        <v>110765.47199999999</v>
      </c>
      <c r="D17" s="78">
        <f t="shared" si="0"/>
        <v>0.65853856820978052</v>
      </c>
      <c r="E17" s="77">
        <v>20939.691999999999</v>
      </c>
      <c r="F17" s="78">
        <f t="shared" si="1"/>
        <v>0.6703602973882391</v>
      </c>
      <c r="G17" s="74">
        <v>11713.294</v>
      </c>
      <c r="H17" s="76">
        <f t="shared" si="2"/>
        <v>9.5635303837074914E-2</v>
      </c>
      <c r="I17" s="77">
        <v>2344.9659999999999</v>
      </c>
      <c r="J17" s="78">
        <f t="shared" si="3"/>
        <v>0.10070862969084622</v>
      </c>
      <c r="K17" s="72">
        <v>45720.148000000001</v>
      </c>
      <c r="L17" s="76">
        <f t="shared" si="4"/>
        <v>0.72817810226765201</v>
      </c>
      <c r="M17" s="77">
        <v>7951.8159999999998</v>
      </c>
      <c r="N17" s="78">
        <f t="shared" si="4"/>
        <v>0.74543170269474079</v>
      </c>
      <c r="O17" s="108">
        <f t="shared" si="5"/>
        <v>53671.964</v>
      </c>
      <c r="P17" s="104">
        <f t="shared" si="6"/>
        <v>0.73088043933306357</v>
      </c>
      <c r="Q17" s="79">
        <f t="shared" si="7"/>
        <v>67730.224000000002</v>
      </c>
      <c r="R17" s="78">
        <f t="shared" si="8"/>
        <v>0.66039014099142723</v>
      </c>
    </row>
    <row r="18" spans="2:21" ht="15" x14ac:dyDescent="0.2">
      <c r="B18" s="71" t="s">
        <v>78</v>
      </c>
      <c r="C18" s="74">
        <v>111723.01700000001</v>
      </c>
      <c r="D18" s="78">
        <f t="shared" si="0"/>
        <v>0.66242414590103793</v>
      </c>
      <c r="E18" s="77">
        <v>21851.748</v>
      </c>
      <c r="F18" s="78">
        <f t="shared" si="1"/>
        <v>0.67148418799672216</v>
      </c>
      <c r="G18" s="74">
        <v>10584.45</v>
      </c>
      <c r="H18" s="76">
        <f t="shared" si="2"/>
        <v>8.6539687719965619E-2</v>
      </c>
      <c r="I18" s="77">
        <v>2243.9639999999999</v>
      </c>
      <c r="J18" s="78">
        <f t="shared" si="3"/>
        <v>9.3127109088953247E-2</v>
      </c>
      <c r="K18" s="72">
        <v>46350.36</v>
      </c>
      <c r="L18" s="76">
        <f t="shared" si="4"/>
        <v>0.72518109106196427</v>
      </c>
      <c r="M18" s="77">
        <v>8446.7489999999998</v>
      </c>
      <c r="N18" s="78">
        <f t="shared" si="4"/>
        <v>0.7404391450296276</v>
      </c>
      <c r="O18" s="108">
        <f t="shared" si="5"/>
        <v>54797.108999999997</v>
      </c>
      <c r="P18" s="104">
        <f t="shared" si="6"/>
        <v>0.72764895346471881</v>
      </c>
      <c r="Q18" s="79">
        <f t="shared" si="7"/>
        <v>67625.522999999986</v>
      </c>
      <c r="R18" s="78">
        <f t="shared" si="8"/>
        <v>0.66388953180822496</v>
      </c>
    </row>
    <row r="19" spans="2:21" ht="15" x14ac:dyDescent="0.2">
      <c r="B19" s="71" t="s">
        <v>79</v>
      </c>
      <c r="C19" s="74">
        <v>112423.588</v>
      </c>
      <c r="D19" s="78">
        <f t="shared" si="0"/>
        <v>0.66461390170775791</v>
      </c>
      <c r="E19" s="77">
        <v>22230.055</v>
      </c>
      <c r="F19" s="78">
        <f t="shared" si="1"/>
        <v>0.67770148734835367</v>
      </c>
      <c r="G19" s="74">
        <v>10039.156999999999</v>
      </c>
      <c r="H19" s="76">
        <f t="shared" si="2"/>
        <v>8.1977233157724816E-2</v>
      </c>
      <c r="I19" s="77">
        <v>1960.171</v>
      </c>
      <c r="J19" s="78">
        <f t="shared" si="3"/>
        <v>8.1031529015065842E-2</v>
      </c>
      <c r="K19" s="72">
        <v>46693.493999999999</v>
      </c>
      <c r="L19" s="76">
        <f t="shared" si="4"/>
        <v>0.72396233047011638</v>
      </c>
      <c r="M19" s="77">
        <v>8611.9079999999994</v>
      </c>
      <c r="N19" s="78">
        <f t="shared" si="4"/>
        <v>0.73745891044771661</v>
      </c>
      <c r="O19" s="108">
        <f t="shared" si="5"/>
        <v>55305.402000000002</v>
      </c>
      <c r="P19" s="104">
        <f t="shared" si="6"/>
        <v>0.72615444866947909</v>
      </c>
      <c r="Q19" s="79">
        <f t="shared" si="7"/>
        <v>67304.73</v>
      </c>
      <c r="R19" s="78">
        <f t="shared" si="8"/>
        <v>0.66673959093540525</v>
      </c>
    </row>
    <row r="20" spans="2:21" ht="15" x14ac:dyDescent="0.2">
      <c r="B20" s="71" t="s">
        <v>80</v>
      </c>
      <c r="C20" s="74">
        <v>113624.262</v>
      </c>
      <c r="D20" s="78">
        <f t="shared" si="0"/>
        <v>0.66950312752352403</v>
      </c>
      <c r="E20" s="77">
        <v>22682.839</v>
      </c>
      <c r="F20" s="78">
        <f t="shared" si="1"/>
        <v>0.68832627315698125</v>
      </c>
      <c r="G20" s="74">
        <v>8733.8809999999994</v>
      </c>
      <c r="H20" s="76">
        <f t="shared" si="2"/>
        <v>7.1379646551190307E-2</v>
      </c>
      <c r="I20" s="77">
        <v>1658.8820000000001</v>
      </c>
      <c r="J20" s="78">
        <f t="shared" si="3"/>
        <v>6.8149741754085502E-2</v>
      </c>
      <c r="K20" s="72">
        <v>47356.167999999998</v>
      </c>
      <c r="L20" s="76">
        <f t="shared" si="4"/>
        <v>0.72096538164067969</v>
      </c>
      <c r="M20" s="77">
        <v>8611.8940000000002</v>
      </c>
      <c r="N20" s="78">
        <f t="shared" si="4"/>
        <v>0.73866618275415297</v>
      </c>
      <c r="O20" s="108">
        <f t="shared" si="5"/>
        <v>55968.061999999998</v>
      </c>
      <c r="P20" s="104">
        <f t="shared" si="6"/>
        <v>0.72384351532763003</v>
      </c>
      <c r="Q20" s="79">
        <f t="shared" si="7"/>
        <v>66360.824999999997</v>
      </c>
      <c r="R20" s="78">
        <f t="shared" si="8"/>
        <v>0.67256375337851937</v>
      </c>
    </row>
    <row r="21" spans="2:21" ht="15" x14ac:dyDescent="0.2">
      <c r="B21" s="71" t="s">
        <v>81</v>
      </c>
      <c r="C21" s="74">
        <v>115078.685</v>
      </c>
      <c r="D21" s="78">
        <f t="shared" si="0"/>
        <v>0.67866365023922526</v>
      </c>
      <c r="E21" s="77">
        <v>23688.808000000001</v>
      </c>
      <c r="F21" s="78">
        <f t="shared" si="1"/>
        <v>0.68882982249919222</v>
      </c>
      <c r="G21" s="74">
        <v>7317.3339999999998</v>
      </c>
      <c r="H21" s="76">
        <f t="shared" si="2"/>
        <v>5.9784084970933571E-2</v>
      </c>
      <c r="I21" s="77">
        <v>1406.9849999999999</v>
      </c>
      <c r="J21" s="78">
        <f t="shared" si="3"/>
        <v>5.6064576241922293E-2</v>
      </c>
      <c r="K21" s="72">
        <v>47170.576999999997</v>
      </c>
      <c r="L21" s="76">
        <f t="shared" si="4"/>
        <v>0.72181680759811917</v>
      </c>
      <c r="M21" s="77">
        <v>9294.1350000000002</v>
      </c>
      <c r="N21" s="78">
        <f t="shared" si="4"/>
        <v>0.72974252810299578</v>
      </c>
      <c r="O21" s="108">
        <f t="shared" si="5"/>
        <v>56464.712</v>
      </c>
      <c r="P21" s="104">
        <f t="shared" si="6"/>
        <v>0.72315319513878351</v>
      </c>
      <c r="Q21" s="79">
        <f t="shared" si="7"/>
        <v>65189.031000000003</v>
      </c>
      <c r="R21" s="78">
        <f t="shared" si="8"/>
        <v>0.68037780934136727</v>
      </c>
    </row>
    <row r="22" spans="2:21" ht="15.75" customHeight="1" x14ac:dyDescent="0.2">
      <c r="B22" s="71" t="s">
        <v>82</v>
      </c>
      <c r="C22" s="74">
        <v>116902.58100000001</v>
      </c>
      <c r="D22" s="78">
        <f t="shared" si="0"/>
        <v>0.68682102278776014</v>
      </c>
      <c r="E22" s="77">
        <v>24283.829000000002</v>
      </c>
      <c r="F22" s="78">
        <f t="shared" si="1"/>
        <v>0.69506600697709908</v>
      </c>
      <c r="G22" s="74">
        <v>6641.2719999999999</v>
      </c>
      <c r="H22" s="76">
        <f>G22/(G22+C22)</f>
        <v>5.3756393691234479E-2</v>
      </c>
      <c r="I22" s="77">
        <v>1224.0519999999999</v>
      </c>
      <c r="J22" s="78">
        <f>I22/(I22+E22)</f>
        <v>4.7987208345530538E-2</v>
      </c>
      <c r="K22" s="72">
        <v>46664.362999999998</v>
      </c>
      <c r="L22" s="76">
        <f t="shared" si="4"/>
        <v>0.72583953879171137</v>
      </c>
      <c r="M22" s="77">
        <v>9429.5619999999999</v>
      </c>
      <c r="N22" s="78">
        <f t="shared" si="4"/>
        <v>0.73010154177568176</v>
      </c>
      <c r="O22" s="108">
        <f t="shared" si="5"/>
        <v>56093.924999999996</v>
      </c>
      <c r="P22" s="104">
        <f t="shared" si="6"/>
        <v>0.72656538152727868</v>
      </c>
      <c r="Q22" s="79">
        <f t="shared" si="7"/>
        <v>63959.248999999996</v>
      </c>
      <c r="R22" s="78">
        <f t="shared" si="8"/>
        <v>0.68822518930317711</v>
      </c>
    </row>
    <row r="23" spans="2:21" ht="15" x14ac:dyDescent="0.2">
      <c r="B23" s="71" t="s">
        <v>83</v>
      </c>
      <c r="C23" s="74">
        <v>117910.03200000001</v>
      </c>
      <c r="D23" s="78">
        <f t="shared" si="0"/>
        <v>0.69166218097281218</v>
      </c>
      <c r="E23" s="77">
        <v>24584.12</v>
      </c>
      <c r="F23" s="78">
        <f t="shared" si="1"/>
        <v>0.70541844748039817</v>
      </c>
      <c r="G23" s="74">
        <v>6124.8639999999996</v>
      </c>
      <c r="H23" s="76">
        <f t="shared" si="2"/>
        <v>4.9380167981113957E-2</v>
      </c>
      <c r="I23" s="77">
        <v>1251.511</v>
      </c>
      <c r="J23" s="78">
        <f t="shared" si="3"/>
        <v>4.8441278635695022E-2</v>
      </c>
      <c r="K23" s="72">
        <v>46438.544999999998</v>
      </c>
      <c r="L23" s="76">
        <f t="shared" si="4"/>
        <v>0.72759073362049409</v>
      </c>
      <c r="M23" s="77">
        <v>9014.7759999999998</v>
      </c>
      <c r="N23" s="78">
        <f t="shared" si="4"/>
        <v>0.74132939107425622</v>
      </c>
      <c r="O23" s="108">
        <f t="shared" si="5"/>
        <v>55453.320999999996</v>
      </c>
      <c r="P23" s="104">
        <f t="shared" si="6"/>
        <v>0.72992264882937519</v>
      </c>
      <c r="Q23" s="79">
        <f t="shared" si="7"/>
        <v>62829.695999999996</v>
      </c>
      <c r="R23" s="78">
        <f t="shared" si="8"/>
        <v>0.6939970850341749</v>
      </c>
    </row>
    <row r="24" spans="2:21" ht="15" x14ac:dyDescent="0.2">
      <c r="B24" s="80" t="s">
        <v>84</v>
      </c>
      <c r="C24" s="74">
        <v>119001.63</v>
      </c>
      <c r="D24" s="78">
        <f t="shared" si="0"/>
        <v>0.69996246017459318</v>
      </c>
      <c r="E24" s="77">
        <v>25659.838</v>
      </c>
      <c r="F24" s="78">
        <f t="shared" si="1"/>
        <v>0.70773079416529383</v>
      </c>
      <c r="G24" s="74">
        <v>5507.3860000000004</v>
      </c>
      <c r="H24" s="76">
        <f>G24/(G24+C24)</f>
        <v>4.4232828890078131E-2</v>
      </c>
      <c r="I24" s="77">
        <v>1133.4469999999999</v>
      </c>
      <c r="J24" s="78">
        <f>I24/(I24+E24)</f>
        <v>4.2303398034246265E-2</v>
      </c>
      <c r="K24" s="72">
        <v>45502.43</v>
      </c>
      <c r="L24" s="76">
        <f t="shared" si="4"/>
        <v>0.73235666732697513</v>
      </c>
      <c r="M24" s="77">
        <v>9463.2099999999991</v>
      </c>
      <c r="N24" s="78">
        <f t="shared" si="4"/>
        <v>0.73899269634309672</v>
      </c>
      <c r="O24" s="108">
        <f t="shared" si="5"/>
        <v>54965.64</v>
      </c>
      <c r="P24" s="104">
        <f t="shared" si="6"/>
        <v>0.73352310720937475</v>
      </c>
      <c r="Q24" s="79">
        <f t="shared" si="7"/>
        <v>61606.472999999998</v>
      </c>
      <c r="R24" s="78">
        <f t="shared" si="8"/>
        <v>0.70132792957874146</v>
      </c>
    </row>
    <row r="25" spans="2:21" ht="15" x14ac:dyDescent="0.2">
      <c r="B25" s="64" t="s">
        <v>85</v>
      </c>
      <c r="C25" s="58">
        <v>119546.63800000001</v>
      </c>
      <c r="D25" s="61">
        <f t="shared" si="0"/>
        <v>0.70396665006267567</v>
      </c>
      <c r="E25" s="60">
        <v>26214.43</v>
      </c>
      <c r="F25" s="61">
        <f t="shared" si="1"/>
        <v>0.7215897550139192</v>
      </c>
      <c r="G25" s="58">
        <v>5256.107</v>
      </c>
      <c r="H25" s="59">
        <f>G25/(G25+C25)</f>
        <v>4.21153156527126E-2</v>
      </c>
      <c r="I25" s="60">
        <v>1086.799</v>
      </c>
      <c r="J25" s="61">
        <f>I25/(I25+E25)</f>
        <v>3.9807695104128828E-2</v>
      </c>
      <c r="K25" s="62">
        <v>45015.864999999998</v>
      </c>
      <c r="L25" s="59">
        <f t="shared" si="4"/>
        <v>0.73491795157197437</v>
      </c>
      <c r="M25" s="60">
        <v>9027.4879999999994</v>
      </c>
      <c r="N25" s="61">
        <f t="shared" si="4"/>
        <v>0.75150545503712674</v>
      </c>
      <c r="O25" s="109">
        <f t="shared" si="5"/>
        <v>54043.352999999996</v>
      </c>
      <c r="P25" s="105">
        <f t="shared" si="6"/>
        <v>0.7378411169017971</v>
      </c>
      <c r="Q25" s="63">
        <f t="shared" si="7"/>
        <v>60386.258999999991</v>
      </c>
      <c r="R25" s="61">
        <f t="shared" si="8"/>
        <v>0.70707231629542311</v>
      </c>
    </row>
    <row r="26" spans="2:21" ht="15" x14ac:dyDescent="0.2">
      <c r="B26" s="71" t="s">
        <v>86</v>
      </c>
      <c r="C26" s="74">
        <v>120625.367</v>
      </c>
      <c r="D26" s="78">
        <f t="shared" si="0"/>
        <v>0.70809688790530168</v>
      </c>
      <c r="E26" s="77">
        <v>25510.623</v>
      </c>
      <c r="F26" s="78">
        <f t="shared" si="1"/>
        <v>0.72204757047964607</v>
      </c>
      <c r="G26" s="74">
        <v>5241.924</v>
      </c>
      <c r="H26" s="76">
        <f t="shared" ref="H26:H28" si="9">G26/(G26+C26)</f>
        <v>4.1646435371362686E-2</v>
      </c>
      <c r="I26" s="77">
        <v>1093.587</v>
      </c>
      <c r="J26" s="78">
        <f t="shared" ref="J26:J28" si="10">I26/(I26+E26)</f>
        <v>4.1105787392296179E-2</v>
      </c>
      <c r="K26" s="72">
        <v>44484.209000000003</v>
      </c>
      <c r="L26" s="76">
        <f t="shared" si="4"/>
        <v>0.73886811093533078</v>
      </c>
      <c r="M26" s="77">
        <v>8726.7350000000006</v>
      </c>
      <c r="N26" s="78">
        <f t="shared" ref="N26:N28" si="11">(E26+I26)/(E26+I26+M26)</f>
        <v>0.75300023817647677</v>
      </c>
      <c r="O26" s="108">
        <f t="shared" ref="O26:O28" si="12">M26+K26</f>
        <v>53210.944000000003</v>
      </c>
      <c r="P26" s="104">
        <f t="shared" ref="P26:P28" si="13">(C26+E26+G26+I26)/(C26+E26+G26+I26+O26)</f>
        <v>0.7412956463056436</v>
      </c>
      <c r="Q26" s="79">
        <f t="shared" ref="Q26:Q28" si="14">O26+G26+I26</f>
        <v>59546.455000000002</v>
      </c>
      <c r="R26" s="78">
        <f t="shared" ref="R26:R28" si="15">(C26+E26)/(C26+E26+Q26)</f>
        <v>0.71049325575646471</v>
      </c>
    </row>
    <row r="27" spans="2:21" ht="15" x14ac:dyDescent="0.2">
      <c r="B27" s="71" t="s">
        <v>87</v>
      </c>
      <c r="C27" s="74">
        <v>115387.304</v>
      </c>
      <c r="D27" s="78">
        <f t="shared" si="0"/>
        <v>0.67897924069117221</v>
      </c>
      <c r="E27" s="77">
        <v>24254.848999999998</v>
      </c>
      <c r="F27" s="78">
        <f t="shared" si="1"/>
        <v>0.68443848379297134</v>
      </c>
      <c r="G27" s="74">
        <v>7898.4279999999999</v>
      </c>
      <c r="H27" s="76">
        <f t="shared" si="9"/>
        <v>6.4066034827128249E-2</v>
      </c>
      <c r="I27" s="77">
        <v>1976.203</v>
      </c>
      <c r="J27" s="78">
        <f t="shared" si="10"/>
        <v>7.5338305150704596E-2</v>
      </c>
      <c r="K27" s="72">
        <v>46656.582999999999</v>
      </c>
      <c r="L27" s="76">
        <f t="shared" ref="L27:L28" si="16">(C27+G27)/(C27+G27+K27)</f>
        <v>0.72545635264530794</v>
      </c>
      <c r="M27" s="77">
        <v>9206.5360000000001</v>
      </c>
      <c r="N27" s="78">
        <f t="shared" si="11"/>
        <v>0.74020421480152643</v>
      </c>
      <c r="O27" s="108">
        <f t="shared" si="12"/>
        <v>55863.118999999999</v>
      </c>
      <c r="P27" s="104">
        <f t="shared" si="13"/>
        <v>0.72800104497079254</v>
      </c>
      <c r="Q27" s="79">
        <f t="shared" si="14"/>
        <v>65737.75</v>
      </c>
      <c r="R27" s="78">
        <f t="shared" si="15"/>
        <v>0.67992121410243334</v>
      </c>
    </row>
    <row r="28" spans="2:21" ht="16" thickBot="1" x14ac:dyDescent="0.25">
      <c r="B28" s="85" t="s">
        <v>88</v>
      </c>
      <c r="C28" s="86">
        <v>119898.194</v>
      </c>
      <c r="D28" s="89">
        <f t="shared" si="0"/>
        <v>0.70265809892993691</v>
      </c>
      <c r="E28" s="88">
        <v>26602.112000000001</v>
      </c>
      <c r="F28" s="89">
        <f t="shared" si="1"/>
        <v>0.72405635117254763</v>
      </c>
      <c r="G28" s="86">
        <v>5334.8040000000001</v>
      </c>
      <c r="H28" s="87">
        <f t="shared" si="9"/>
        <v>4.2599028093218687E-2</v>
      </c>
      <c r="I28" s="88">
        <v>1033.2629999999999</v>
      </c>
      <c r="J28" s="89">
        <f t="shared" si="10"/>
        <v>3.7389143443864972E-2</v>
      </c>
      <c r="K28" s="90">
        <v>45402.186000000002</v>
      </c>
      <c r="L28" s="87">
        <f t="shared" si="16"/>
        <v>0.73392248341936328</v>
      </c>
      <c r="M28" s="88">
        <v>9105.0139999999992</v>
      </c>
      <c r="N28" s="89">
        <f t="shared" si="11"/>
        <v>0.75217970609946461</v>
      </c>
      <c r="O28" s="110">
        <f t="shared" si="12"/>
        <v>54507.199999999997</v>
      </c>
      <c r="P28" s="106">
        <f t="shared" si="13"/>
        <v>0.73715708551652803</v>
      </c>
      <c r="Q28" s="91">
        <f t="shared" si="14"/>
        <v>60875.267</v>
      </c>
      <c r="R28" s="89">
        <f t="shared" si="15"/>
        <v>0.70644919206564416</v>
      </c>
      <c r="S28" s="19"/>
      <c r="T28" s="18"/>
      <c r="U28" s="18"/>
    </row>
    <row r="29" spans="2:21" x14ac:dyDescent="0.15">
      <c r="B29" s="274" t="s">
        <v>126</v>
      </c>
      <c r="C29" s="292"/>
      <c r="D29" s="292"/>
      <c r="E29" s="292"/>
      <c r="F29" s="292"/>
      <c r="G29" s="292"/>
      <c r="H29" s="292"/>
      <c r="I29" s="292"/>
      <c r="J29" s="292"/>
      <c r="K29" s="292"/>
      <c r="L29" s="292"/>
      <c r="M29" s="292"/>
      <c r="N29" s="292"/>
      <c r="O29" s="292"/>
      <c r="P29" s="101"/>
      <c r="Q29" s="4"/>
      <c r="R29" s="5"/>
    </row>
    <row r="30" spans="2:21" ht="27" customHeight="1" x14ac:dyDescent="0.15">
      <c r="B30" s="292"/>
      <c r="C30" s="292"/>
      <c r="D30" s="292"/>
      <c r="E30" s="292"/>
      <c r="F30" s="292"/>
      <c r="G30" s="292"/>
      <c r="H30" s="292"/>
      <c r="I30" s="292"/>
      <c r="J30" s="292"/>
      <c r="K30" s="292"/>
      <c r="L30" s="292"/>
      <c r="M30" s="292"/>
      <c r="N30" s="292"/>
      <c r="O30" s="292"/>
      <c r="P30" s="101"/>
      <c r="Q30" s="120"/>
      <c r="R30" s="5"/>
    </row>
    <row r="31" spans="2:21" ht="17.5" customHeight="1" x14ac:dyDescent="0.15">
      <c r="B31" s="274" t="s">
        <v>54</v>
      </c>
      <c r="C31" s="276"/>
      <c r="D31" s="276"/>
      <c r="E31" s="276"/>
      <c r="F31" s="276"/>
      <c r="G31" s="276"/>
      <c r="H31" s="276"/>
      <c r="I31" s="276"/>
      <c r="J31" s="276"/>
      <c r="K31" s="276"/>
      <c r="L31" s="276"/>
      <c r="M31" s="101"/>
      <c r="N31" s="101"/>
      <c r="O31" s="101"/>
      <c r="P31" s="101"/>
      <c r="Q31" s="4"/>
      <c r="R31" s="5"/>
    </row>
    <row r="32" spans="2:21" ht="15" x14ac:dyDescent="0.15">
      <c r="B32" s="34" t="s">
        <v>55</v>
      </c>
      <c r="C32" s="4"/>
      <c r="D32" s="5"/>
      <c r="E32" s="4"/>
      <c r="F32" s="5"/>
      <c r="G32" s="4"/>
      <c r="H32" s="5"/>
      <c r="I32" s="4"/>
      <c r="J32" s="5"/>
      <c r="K32" s="5"/>
      <c r="L32" s="4"/>
      <c r="M32" s="5"/>
      <c r="N32" s="4"/>
      <c r="O32" s="5"/>
      <c r="P32" s="5"/>
      <c r="Q32" s="4"/>
      <c r="R32" s="5"/>
    </row>
    <row r="33" spans="2:18" ht="15" customHeight="1" x14ac:dyDescent="0.15">
      <c r="B33" s="34" t="s">
        <v>56</v>
      </c>
      <c r="C33" s="4"/>
      <c r="D33" s="5"/>
      <c r="E33" s="4"/>
      <c r="F33" s="5"/>
      <c r="G33" s="4"/>
      <c r="H33" s="5"/>
      <c r="I33" s="4"/>
      <c r="J33" s="5"/>
      <c r="K33" s="5"/>
      <c r="L33" s="4"/>
      <c r="M33" s="5"/>
      <c r="N33" s="4"/>
      <c r="O33" s="5"/>
      <c r="P33" s="5"/>
      <c r="Q33" s="4"/>
      <c r="R33" s="5"/>
    </row>
    <row r="34" spans="2:18" ht="15" x14ac:dyDescent="0.15">
      <c r="B34" s="34" t="s">
        <v>57</v>
      </c>
      <c r="C34" s="4"/>
      <c r="D34" s="5"/>
      <c r="E34" s="4"/>
      <c r="F34" s="5"/>
      <c r="G34" s="4"/>
      <c r="H34" s="5"/>
      <c r="I34" s="4"/>
      <c r="J34" s="5"/>
      <c r="K34" s="5"/>
      <c r="L34" s="6"/>
      <c r="M34" s="4"/>
      <c r="N34" s="5"/>
      <c r="O34" s="4"/>
      <c r="P34" s="4"/>
      <c r="Q34" s="5"/>
    </row>
    <row r="35" spans="2:18" ht="15" x14ac:dyDescent="0.15">
      <c r="B35" s="35" t="s">
        <v>58</v>
      </c>
      <c r="E35" s="7"/>
      <c r="F35" s="7"/>
      <c r="G35" s="7"/>
    </row>
    <row r="36" spans="2:18" x14ac:dyDescent="0.15">
      <c r="G36" s="7"/>
    </row>
    <row r="37" spans="2:18" x14ac:dyDescent="0.15">
      <c r="C37" s="7"/>
      <c r="D37" s="7"/>
      <c r="E37" s="7"/>
      <c r="G37" s="7"/>
    </row>
    <row r="38" spans="2:18" x14ac:dyDescent="0.15">
      <c r="E38" s="7"/>
      <c r="G38" s="7"/>
    </row>
  </sheetData>
  <mergeCells count="14">
    <mergeCell ref="B31:L31"/>
    <mergeCell ref="Q3:R4"/>
    <mergeCell ref="C2:R2"/>
    <mergeCell ref="C3:F3"/>
    <mergeCell ref="G3:J3"/>
    <mergeCell ref="K3:N3"/>
    <mergeCell ref="O3:P4"/>
    <mergeCell ref="M4:N4"/>
    <mergeCell ref="B29:O30"/>
    <mergeCell ref="C4:D4"/>
    <mergeCell ref="E4:F4"/>
    <mergeCell ref="G4:H4"/>
    <mergeCell ref="I4:J4"/>
    <mergeCell ref="K4:L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sheetPr>
  <dimension ref="B1:J29"/>
  <sheetViews>
    <sheetView zoomScaleNormal="100" workbookViewId="0"/>
  </sheetViews>
  <sheetFormatPr baseColWidth="10" defaultColWidth="9.1640625" defaultRowHeight="13" x14ac:dyDescent="0.15"/>
  <cols>
    <col min="1" max="1" width="5" style="3" customWidth="1"/>
    <col min="2" max="2" width="9.1640625" style="3"/>
    <col min="3" max="3" width="10" style="3" bestFit="1" customWidth="1"/>
    <col min="4" max="4" width="14.33203125" style="3" customWidth="1"/>
    <col min="5" max="5" width="10" style="3" bestFit="1" customWidth="1"/>
    <col min="6" max="6" width="13" style="3" customWidth="1"/>
    <col min="7" max="7" width="11.1640625" style="3" customWidth="1"/>
    <col min="8" max="8" width="12.33203125" style="3" customWidth="1"/>
    <col min="9" max="9" width="11" style="3" customWidth="1"/>
    <col min="10" max="10" width="7.6640625" style="3" bestFit="1" customWidth="1"/>
    <col min="11" max="16384" width="9.1640625" style="3"/>
  </cols>
  <sheetData>
    <row r="1" spans="2:9" ht="82.5" customHeight="1" thickBot="1" x14ac:dyDescent="0.35">
      <c r="B1" s="281" t="s">
        <v>128</v>
      </c>
      <c r="C1" s="282"/>
      <c r="D1" s="282"/>
      <c r="E1" s="282"/>
      <c r="F1" s="282"/>
      <c r="G1" s="282"/>
      <c r="H1" s="283"/>
      <c r="I1" s="5"/>
    </row>
    <row r="2" spans="2:9" ht="61.5" customHeight="1" thickBot="1" x14ac:dyDescent="0.35">
      <c r="B2" s="1"/>
      <c r="C2" s="297" t="s">
        <v>13</v>
      </c>
      <c r="D2" s="298"/>
      <c r="E2" s="299" t="s">
        <v>14</v>
      </c>
      <c r="F2" s="298"/>
      <c r="G2" s="300" t="s">
        <v>59</v>
      </c>
      <c r="H2" s="301"/>
      <c r="I2" s="4"/>
    </row>
    <row r="3" spans="2:9" ht="18.75" customHeight="1" thickBot="1" x14ac:dyDescent="0.25">
      <c r="B3" s="130" t="s">
        <v>7</v>
      </c>
      <c r="C3" s="23" t="s">
        <v>50</v>
      </c>
      <c r="D3" s="24" t="s">
        <v>23</v>
      </c>
      <c r="E3" s="25" t="s">
        <v>50</v>
      </c>
      <c r="F3" s="24" t="s">
        <v>23</v>
      </c>
      <c r="G3" s="23" t="s">
        <v>50</v>
      </c>
      <c r="H3" s="24" t="s">
        <v>23</v>
      </c>
      <c r="I3" s="4"/>
    </row>
    <row r="4" spans="2:9" ht="15" x14ac:dyDescent="0.2">
      <c r="B4" s="69" t="s">
        <v>66</v>
      </c>
      <c r="C4" s="68">
        <v>118061.33333333333</v>
      </c>
      <c r="D4" s="67">
        <v>17424</v>
      </c>
      <c r="E4" s="66">
        <v>5381</v>
      </c>
      <c r="F4" s="67">
        <v>842.33333333333337</v>
      </c>
      <c r="G4" s="68">
        <v>2826</v>
      </c>
      <c r="H4" s="67">
        <v>600</v>
      </c>
      <c r="I4" s="234"/>
    </row>
    <row r="5" spans="2:9" ht="15" x14ac:dyDescent="0.2">
      <c r="B5" s="71" t="s">
        <v>67</v>
      </c>
      <c r="C5" s="74">
        <v>117756.66666666667</v>
      </c>
      <c r="D5" s="73">
        <v>18881.333333333332</v>
      </c>
      <c r="E5" s="72">
        <v>5607</v>
      </c>
      <c r="F5" s="73">
        <v>952.66666666666663</v>
      </c>
      <c r="G5" s="74">
        <v>2847</v>
      </c>
      <c r="H5" s="73">
        <v>689</v>
      </c>
      <c r="I5" s="234"/>
    </row>
    <row r="6" spans="2:9" ht="15" x14ac:dyDescent="0.2">
      <c r="B6" s="71" t="s">
        <v>68</v>
      </c>
      <c r="C6" s="74">
        <v>116149.33333333333</v>
      </c>
      <c r="D6" s="73">
        <v>18910.333333333332</v>
      </c>
      <c r="E6" s="72">
        <v>7530</v>
      </c>
      <c r="F6" s="73">
        <v>1353</v>
      </c>
      <c r="G6" s="74">
        <v>3450</v>
      </c>
      <c r="H6" s="73">
        <v>984</v>
      </c>
      <c r="I6" s="234"/>
    </row>
    <row r="7" spans="2:9" ht="15" x14ac:dyDescent="0.2">
      <c r="B7" s="71" t="s">
        <v>69</v>
      </c>
      <c r="C7" s="74">
        <v>117159.66666666667</v>
      </c>
      <c r="D7" s="73">
        <v>19214.333333333332</v>
      </c>
      <c r="E7" s="72">
        <v>7721.333333333333</v>
      </c>
      <c r="F7" s="73">
        <v>1503</v>
      </c>
      <c r="G7" s="74">
        <v>3836</v>
      </c>
      <c r="H7" s="73">
        <v>1157</v>
      </c>
      <c r="I7" s="234"/>
    </row>
    <row r="8" spans="2:9" ht="15" x14ac:dyDescent="0.2">
      <c r="B8" s="71" t="s">
        <v>70</v>
      </c>
      <c r="C8" s="74">
        <v>117683.66666666667</v>
      </c>
      <c r="D8" s="73">
        <v>19649.333333333332</v>
      </c>
      <c r="E8" s="72">
        <v>7607.333333333333</v>
      </c>
      <c r="F8" s="73">
        <v>1308.3333333333333</v>
      </c>
      <c r="G8" s="74">
        <v>3904</v>
      </c>
      <c r="H8" s="73">
        <v>1063</v>
      </c>
      <c r="I8" s="234"/>
    </row>
    <row r="9" spans="2:9" ht="15" x14ac:dyDescent="0.2">
      <c r="B9" s="71" t="s">
        <v>71</v>
      </c>
      <c r="C9" s="74">
        <v>118921.66666666667</v>
      </c>
      <c r="D9" s="73">
        <v>20258.333333333332</v>
      </c>
      <c r="E9" s="72">
        <v>7205</v>
      </c>
      <c r="F9" s="73">
        <v>1121.6666666666667</v>
      </c>
      <c r="G9" s="74">
        <v>3676</v>
      </c>
      <c r="H9" s="73">
        <v>959</v>
      </c>
      <c r="I9" s="234"/>
    </row>
    <row r="10" spans="2:9" ht="15" x14ac:dyDescent="0.2">
      <c r="B10" s="71" t="s">
        <v>72</v>
      </c>
      <c r="C10" s="74">
        <v>120540.33333333333</v>
      </c>
      <c r="D10" s="73">
        <v>21542</v>
      </c>
      <c r="E10" s="72">
        <v>6457</v>
      </c>
      <c r="F10" s="73">
        <v>1061.3333333333333</v>
      </c>
      <c r="G10" s="74">
        <v>3453</v>
      </c>
      <c r="H10" s="73">
        <v>913</v>
      </c>
      <c r="I10" s="234"/>
    </row>
    <row r="11" spans="2:9" ht="15" x14ac:dyDescent="0.2">
      <c r="B11" s="70" t="s">
        <v>73</v>
      </c>
      <c r="C11" s="58">
        <v>122119</v>
      </c>
      <c r="D11" s="65">
        <v>22573.333333333332</v>
      </c>
      <c r="E11" s="62">
        <v>6238.333333333333</v>
      </c>
      <c r="F11" s="65">
        <v>1081.6666666666667</v>
      </c>
      <c r="G11" s="58">
        <v>3481</v>
      </c>
      <c r="H11" s="65">
        <v>1027</v>
      </c>
      <c r="I11" s="234"/>
    </row>
    <row r="12" spans="2:9" ht="15.75" customHeight="1" x14ac:dyDescent="0.2">
      <c r="B12" s="71" t="s">
        <v>74</v>
      </c>
      <c r="C12" s="74">
        <v>122313</v>
      </c>
      <c r="D12" s="73">
        <v>22441.333333333332</v>
      </c>
      <c r="E12" s="72">
        <v>6695</v>
      </c>
      <c r="F12" s="73">
        <v>1372.6666666666667</v>
      </c>
      <c r="G12" s="74">
        <v>3937</v>
      </c>
      <c r="H12" s="73">
        <v>1227</v>
      </c>
      <c r="I12" s="234"/>
    </row>
    <row r="13" spans="2:9" ht="15" x14ac:dyDescent="0.2">
      <c r="B13" s="71" t="s">
        <v>75</v>
      </c>
      <c r="C13" s="74">
        <v>118916.33333333333</v>
      </c>
      <c r="D13" s="73">
        <v>21208.333333333332</v>
      </c>
      <c r="E13" s="72">
        <v>11255.666666666666</v>
      </c>
      <c r="F13" s="73">
        <v>2278.6666666666665</v>
      </c>
      <c r="G13" s="74">
        <v>6721</v>
      </c>
      <c r="H13" s="73">
        <v>2380</v>
      </c>
      <c r="I13" s="234"/>
    </row>
    <row r="14" spans="2:9" ht="15" x14ac:dyDescent="0.2">
      <c r="B14" s="71" t="s">
        <v>76</v>
      </c>
      <c r="C14" s="74">
        <v>116188</v>
      </c>
      <c r="D14" s="73">
        <v>21143.666666666668</v>
      </c>
      <c r="E14" s="72">
        <v>13204.666666666666</v>
      </c>
      <c r="F14" s="73">
        <v>2734</v>
      </c>
      <c r="G14" s="74">
        <v>6943</v>
      </c>
      <c r="H14" s="73">
        <v>2361</v>
      </c>
      <c r="I14" s="234"/>
    </row>
    <row r="15" spans="2:9" ht="15" x14ac:dyDescent="0.2">
      <c r="B15" s="71" t="s">
        <v>77</v>
      </c>
      <c r="C15" s="74">
        <v>116478.66666666667</v>
      </c>
      <c r="D15" s="73">
        <v>21739</v>
      </c>
      <c r="E15" s="72">
        <v>12101.333333333334</v>
      </c>
      <c r="F15" s="73">
        <v>2412</v>
      </c>
      <c r="G15" s="74">
        <v>6747</v>
      </c>
      <c r="H15" s="73">
        <v>2150</v>
      </c>
      <c r="I15" s="234"/>
    </row>
    <row r="16" spans="2:9" ht="15" x14ac:dyDescent="0.2">
      <c r="B16" s="71" t="s">
        <v>78</v>
      </c>
      <c r="C16" s="74">
        <v>118004.66666666667</v>
      </c>
      <c r="D16" s="73">
        <v>22675.333333333332</v>
      </c>
      <c r="E16" s="72">
        <v>10996</v>
      </c>
      <c r="F16" s="73">
        <v>2295.6666666666665</v>
      </c>
      <c r="G16" s="74">
        <v>6446</v>
      </c>
      <c r="H16" s="73">
        <v>1970</v>
      </c>
      <c r="I16" s="234"/>
    </row>
    <row r="17" spans="2:10" ht="15" x14ac:dyDescent="0.2">
      <c r="B17" s="71" t="s">
        <v>79</v>
      </c>
      <c r="C17" s="74">
        <v>119035</v>
      </c>
      <c r="D17" s="73">
        <v>23144.666666666668</v>
      </c>
      <c r="E17" s="72">
        <v>10470.333333333334</v>
      </c>
      <c r="F17" s="73">
        <v>2027.6666666666667</v>
      </c>
      <c r="G17" s="74">
        <v>6371</v>
      </c>
      <c r="H17" s="73">
        <v>1860</v>
      </c>
      <c r="I17" s="234"/>
    </row>
    <row r="18" spans="2:10" ht="15" x14ac:dyDescent="0.2">
      <c r="B18" s="71" t="s">
        <v>80</v>
      </c>
      <c r="C18" s="74">
        <v>120626.33333333333</v>
      </c>
      <c r="D18" s="73">
        <v>23624</v>
      </c>
      <c r="E18" s="72">
        <v>9064.6666666666661</v>
      </c>
      <c r="F18" s="73">
        <v>1697.3333333333333</v>
      </c>
      <c r="G18" s="74">
        <v>5874</v>
      </c>
      <c r="H18" s="73">
        <v>1673</v>
      </c>
      <c r="I18" s="234"/>
    </row>
    <row r="19" spans="2:10" ht="15" x14ac:dyDescent="0.2">
      <c r="B19" s="71" t="s">
        <v>81</v>
      </c>
      <c r="C19" s="74">
        <v>122377</v>
      </c>
      <c r="D19" s="73">
        <v>24724</v>
      </c>
      <c r="E19" s="72">
        <v>7613</v>
      </c>
      <c r="F19" s="73">
        <v>1479</v>
      </c>
      <c r="G19" s="74">
        <v>5325</v>
      </c>
      <c r="H19" s="73">
        <v>1588</v>
      </c>
      <c r="I19" s="234"/>
      <c r="J19" s="7"/>
    </row>
    <row r="20" spans="2:10" ht="15" x14ac:dyDescent="0.2">
      <c r="B20" s="71" t="s">
        <v>82</v>
      </c>
      <c r="C20" s="74">
        <v>124489</v>
      </c>
      <c r="D20" s="73">
        <v>25456</v>
      </c>
      <c r="E20" s="72">
        <v>6934</v>
      </c>
      <c r="F20" s="73">
        <v>1281</v>
      </c>
      <c r="G20" s="74">
        <v>4870</v>
      </c>
      <c r="H20" s="73">
        <v>1352</v>
      </c>
      <c r="I20" s="234"/>
      <c r="J20" s="7"/>
    </row>
    <row r="21" spans="2:10" ht="15" x14ac:dyDescent="0.2">
      <c r="B21" s="71" t="s">
        <v>83</v>
      </c>
      <c r="C21" s="74">
        <v>125836</v>
      </c>
      <c r="D21" s="73">
        <v>25747</v>
      </c>
      <c r="E21" s="72">
        <v>6450</v>
      </c>
      <c r="F21" s="73">
        <v>1324</v>
      </c>
      <c r="G21" s="74">
        <v>4549</v>
      </c>
      <c r="H21" s="73">
        <v>1310</v>
      </c>
      <c r="I21" s="234"/>
      <c r="J21" s="7"/>
    </row>
    <row r="22" spans="2:10" ht="15" x14ac:dyDescent="0.2">
      <c r="B22" s="71" t="s">
        <v>84</v>
      </c>
      <c r="C22" s="74">
        <v>127119</v>
      </c>
      <c r="D22" s="73">
        <v>26923</v>
      </c>
      <c r="E22" s="72">
        <v>5789</v>
      </c>
      <c r="F22" s="73">
        <v>1195</v>
      </c>
      <c r="G22" s="74">
        <v>4101</v>
      </c>
      <c r="H22" s="73">
        <v>1201</v>
      </c>
      <c r="I22" s="234"/>
      <c r="J22" s="7"/>
    </row>
    <row r="23" spans="2:10" ht="15.75" customHeight="1" x14ac:dyDescent="0.2">
      <c r="B23" s="70" t="s">
        <v>85</v>
      </c>
      <c r="C23" s="31">
        <v>128225</v>
      </c>
      <c r="D23" s="32">
        <v>27633</v>
      </c>
      <c r="E23" s="33">
        <v>5550</v>
      </c>
      <c r="F23" s="33">
        <v>1166</v>
      </c>
      <c r="G23" s="31">
        <v>3812</v>
      </c>
      <c r="H23" s="32">
        <v>1133</v>
      </c>
      <c r="I23" s="234"/>
      <c r="J23" s="7"/>
    </row>
    <row r="24" spans="2:10" ht="15" x14ac:dyDescent="0.2">
      <c r="B24" s="71" t="s">
        <v>86</v>
      </c>
      <c r="C24" s="13">
        <v>129683.74</v>
      </c>
      <c r="D24" s="14">
        <v>27042.368999999999</v>
      </c>
      <c r="E24" s="15">
        <v>5535.7179999999998</v>
      </c>
      <c r="F24" s="15">
        <v>1161.3040000000001</v>
      </c>
      <c r="G24" s="13">
        <v>3896.6849999999999</v>
      </c>
      <c r="H24" s="14">
        <v>1177.94</v>
      </c>
      <c r="I24" s="234"/>
      <c r="J24" s="7"/>
    </row>
    <row r="25" spans="2:10" ht="15" x14ac:dyDescent="0.2">
      <c r="B25" s="71" t="s">
        <v>87</v>
      </c>
      <c r="C25" s="13">
        <v>123810.967</v>
      </c>
      <c r="D25" s="14">
        <v>25654.977999999999</v>
      </c>
      <c r="E25" s="15">
        <v>8345.723</v>
      </c>
      <c r="F25" s="15">
        <v>2068.06</v>
      </c>
      <c r="G25" s="13">
        <v>4541.9189999999999</v>
      </c>
      <c r="H25" s="14">
        <v>1666.703</v>
      </c>
      <c r="I25" s="234"/>
      <c r="J25" s="7"/>
    </row>
    <row r="26" spans="2:10" s="16" customFormat="1" ht="12.75" customHeight="1" thickBot="1" x14ac:dyDescent="0.25">
      <c r="B26" s="70" t="s">
        <v>88</v>
      </c>
      <c r="C26" s="58">
        <v>128827.429</v>
      </c>
      <c r="D26" s="65">
        <v>28061.38</v>
      </c>
      <c r="E26" s="62">
        <v>5606.94</v>
      </c>
      <c r="F26" s="65">
        <v>1112.0609999999999</v>
      </c>
      <c r="G26" s="58">
        <v>3067.0509999999999</v>
      </c>
      <c r="H26" s="65">
        <v>1193.9670000000001</v>
      </c>
      <c r="I26" s="234"/>
    </row>
    <row r="27" spans="2:10" ht="56.5" customHeight="1" x14ac:dyDescent="0.15">
      <c r="B27" s="295" t="s">
        <v>126</v>
      </c>
      <c r="C27" s="296"/>
      <c r="D27" s="296"/>
      <c r="E27" s="296"/>
      <c r="F27" s="296"/>
      <c r="G27" s="296"/>
      <c r="H27" s="296"/>
      <c r="I27" s="17"/>
    </row>
    <row r="28" spans="2:10" ht="16" customHeight="1" x14ac:dyDescent="0.15">
      <c r="B28" s="34" t="s">
        <v>60</v>
      </c>
      <c r="C28" s="4"/>
      <c r="D28" s="5"/>
      <c r="E28" s="4"/>
      <c r="F28" s="5"/>
      <c r="G28" s="4"/>
      <c r="H28" s="5"/>
    </row>
    <row r="29" spans="2:10" x14ac:dyDescent="0.15">
      <c r="E29" s="7"/>
      <c r="F29" s="7"/>
      <c r="G29" s="7"/>
    </row>
  </sheetData>
  <mergeCells count="5">
    <mergeCell ref="B27:H27"/>
    <mergeCell ref="B1:H1"/>
    <mergeCell ref="C2:D2"/>
    <mergeCell ref="E2:F2"/>
    <mergeCell ref="G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50"/>
  </sheetPr>
  <dimension ref="B1:S37"/>
  <sheetViews>
    <sheetView zoomScaleNormal="100" workbookViewId="0"/>
  </sheetViews>
  <sheetFormatPr baseColWidth="10" defaultColWidth="9.1640625" defaultRowHeight="13" x14ac:dyDescent="0.15"/>
  <cols>
    <col min="1" max="1" width="4" style="3" customWidth="1"/>
    <col min="2" max="2" width="9.1640625" style="3"/>
    <col min="3" max="3" width="10" style="3" bestFit="1" customWidth="1"/>
    <col min="4" max="6" width="8.6640625" style="3" customWidth="1"/>
    <col min="7" max="7" width="9.33203125" style="3" customWidth="1"/>
    <col min="8" max="8" width="7.83203125" style="3" customWidth="1"/>
    <col min="9" max="9" width="8.33203125" style="3" customWidth="1"/>
    <col min="10" max="10" width="9.1640625" style="3" customWidth="1"/>
    <col min="11" max="11" width="11.6640625" style="3" customWidth="1"/>
    <col min="12" max="12" width="9.6640625" style="3" customWidth="1"/>
    <col min="13" max="13" width="10.6640625" style="3" bestFit="1" customWidth="1"/>
    <col min="14" max="14" width="10.5" style="3" customWidth="1"/>
    <col min="15" max="15" width="14.6640625" style="3" customWidth="1"/>
    <col min="16" max="16" width="14" style="3" customWidth="1"/>
    <col min="17" max="17" width="11.33203125" style="3" customWidth="1"/>
    <col min="18" max="18" width="14" style="3" customWidth="1"/>
    <col min="19" max="19" width="7.6640625" style="3" bestFit="1" customWidth="1"/>
    <col min="20" max="16384" width="9.1640625" style="3"/>
  </cols>
  <sheetData>
    <row r="1" spans="2:18" ht="14" thickBot="1" x14ac:dyDescent="0.2"/>
    <row r="2" spans="2:18" ht="24.75" customHeight="1" thickBot="1" x14ac:dyDescent="0.35">
      <c r="B2" s="111"/>
      <c r="C2" s="312" t="s">
        <v>127</v>
      </c>
      <c r="D2" s="313"/>
      <c r="E2" s="313"/>
      <c r="F2" s="313"/>
      <c r="G2" s="313"/>
      <c r="H2" s="313"/>
      <c r="I2" s="313"/>
      <c r="J2" s="313"/>
      <c r="K2" s="313"/>
      <c r="L2" s="313"/>
      <c r="M2" s="313"/>
      <c r="N2" s="313"/>
      <c r="O2" s="313"/>
      <c r="P2" s="313"/>
      <c r="Q2" s="313"/>
      <c r="R2" s="314"/>
    </row>
    <row r="3" spans="2:18" ht="92.25" customHeight="1" thickBot="1" x14ac:dyDescent="0.3">
      <c r="B3" s="112"/>
      <c r="C3" s="315" t="s">
        <v>40</v>
      </c>
      <c r="D3" s="316"/>
      <c r="E3" s="316"/>
      <c r="F3" s="317"/>
      <c r="G3" s="315" t="s">
        <v>41</v>
      </c>
      <c r="H3" s="316"/>
      <c r="I3" s="316"/>
      <c r="J3" s="317"/>
      <c r="K3" s="315" t="s">
        <v>65</v>
      </c>
      <c r="L3" s="316"/>
      <c r="M3" s="316"/>
      <c r="N3" s="317"/>
      <c r="O3" s="302" t="s">
        <v>52</v>
      </c>
      <c r="P3" s="288"/>
      <c r="Q3" s="302" t="s">
        <v>53</v>
      </c>
      <c r="R3" s="304"/>
    </row>
    <row r="4" spans="2:18" ht="20" thickBot="1" x14ac:dyDescent="0.3">
      <c r="B4" s="113"/>
      <c r="C4" s="305" t="s">
        <v>50</v>
      </c>
      <c r="D4" s="306"/>
      <c r="E4" s="307" t="s">
        <v>37</v>
      </c>
      <c r="F4" s="308"/>
      <c r="G4" s="309" t="s">
        <v>50</v>
      </c>
      <c r="H4" s="310"/>
      <c r="I4" s="306" t="s">
        <v>37</v>
      </c>
      <c r="J4" s="311"/>
      <c r="K4" s="309" t="s">
        <v>50</v>
      </c>
      <c r="L4" s="310"/>
      <c r="M4" s="306" t="s">
        <v>37</v>
      </c>
      <c r="N4" s="311"/>
      <c r="O4" s="303"/>
      <c r="P4" s="280"/>
      <c r="Q4" s="279"/>
      <c r="R4" s="280"/>
    </row>
    <row r="5" spans="2:18" ht="17" thickBot="1" x14ac:dyDescent="0.25">
      <c r="B5" s="132" t="s">
        <v>7</v>
      </c>
      <c r="C5" s="114" t="s">
        <v>17</v>
      </c>
      <c r="D5" s="115" t="s">
        <v>6</v>
      </c>
      <c r="E5" s="116" t="s">
        <v>17</v>
      </c>
      <c r="F5" s="117" t="s">
        <v>6</v>
      </c>
      <c r="G5" s="114" t="s">
        <v>17</v>
      </c>
      <c r="H5" s="115" t="s">
        <v>6</v>
      </c>
      <c r="I5" s="116" t="s">
        <v>17</v>
      </c>
      <c r="J5" s="117" t="s">
        <v>6</v>
      </c>
      <c r="K5" s="114" t="s">
        <v>17</v>
      </c>
      <c r="L5" s="115" t="s">
        <v>6</v>
      </c>
      <c r="M5" s="116" t="s">
        <v>17</v>
      </c>
      <c r="N5" s="117" t="s">
        <v>6</v>
      </c>
      <c r="O5" s="114" t="s">
        <v>17</v>
      </c>
      <c r="P5" s="116" t="s">
        <v>6</v>
      </c>
      <c r="Q5" s="114" t="s">
        <v>17</v>
      </c>
      <c r="R5" s="117" t="s">
        <v>6</v>
      </c>
    </row>
    <row r="6" spans="2:18" ht="15" x14ac:dyDescent="0.2">
      <c r="B6" s="57" t="s">
        <v>66</v>
      </c>
      <c r="C6" s="68">
        <v>111916.98</v>
      </c>
      <c r="D6" s="92">
        <f>C6/(C6+G6+K6)</f>
        <v>0.763286713434562</v>
      </c>
      <c r="E6" s="93">
        <v>16923.708999999999</v>
      </c>
      <c r="F6" s="94">
        <f>E6/(E6+I6+M6)</f>
        <v>0.71736292278788871</v>
      </c>
      <c r="G6" s="68">
        <v>4782.8819999999996</v>
      </c>
      <c r="H6" s="92">
        <f>G6/(G6+C6)</f>
        <v>4.098447005875637E-2</v>
      </c>
      <c r="I6" s="93">
        <v>805.54200000000003</v>
      </c>
      <c r="J6" s="94">
        <f t="shared" ref="J6:J28" si="0">I6/(I6+E6)</f>
        <v>4.5435760371377226E-2</v>
      </c>
      <c r="K6" s="66">
        <v>29925.223999999998</v>
      </c>
      <c r="L6" s="92">
        <f>(C6+G6)/(C6+G6+K6)</f>
        <v>0.79590652038901455</v>
      </c>
      <c r="M6" s="93">
        <v>5862.3069999999998</v>
      </c>
      <c r="N6" s="92">
        <f>(E6+I6)/(E6+I6+M6)</f>
        <v>0.75150827257784325</v>
      </c>
      <c r="O6" s="107">
        <f>K6+M6</f>
        <v>35787.530999999995</v>
      </c>
      <c r="P6" s="103">
        <f>(C6+E6+G6+I6)/(C6+E6+G6+I6+O6)</f>
        <v>0.78975304553648706</v>
      </c>
      <c r="Q6" s="95">
        <f>O6+G6+I6</f>
        <v>41375.954999999994</v>
      </c>
      <c r="R6" s="94">
        <f>(C6+E6)/(C6+E6+Q6)</f>
        <v>0.75692180254711161</v>
      </c>
    </row>
    <row r="7" spans="2:18" ht="15" x14ac:dyDescent="0.2">
      <c r="B7" s="75" t="s">
        <v>67</v>
      </c>
      <c r="C7" s="74">
        <v>111687.541</v>
      </c>
      <c r="D7" s="76">
        <f t="shared" ref="D7:F22" si="1">C7/(C7+G7+K7)</f>
        <v>0.75897384694136216</v>
      </c>
      <c r="E7" s="77">
        <v>18368.359</v>
      </c>
      <c r="F7" s="78">
        <f t="shared" si="1"/>
        <v>0.72460287564045012</v>
      </c>
      <c r="G7" s="74">
        <v>5018.768</v>
      </c>
      <c r="H7" s="76">
        <f t="shared" ref="H7:H23" si="2">G7/(G7+C7)</f>
        <v>4.3003399242109525E-2</v>
      </c>
      <c r="I7" s="77">
        <v>907.697</v>
      </c>
      <c r="J7" s="78">
        <f t="shared" si="0"/>
        <v>4.7089352718211651E-2</v>
      </c>
      <c r="K7" s="72">
        <v>30449.671999999999</v>
      </c>
      <c r="L7" s="76">
        <f t="shared" ref="L7:L28" si="3">(C7+G7)/(C7+G7+K7)</f>
        <v>0.79307893710416022</v>
      </c>
      <c r="M7" s="77">
        <v>6073.4970000000003</v>
      </c>
      <c r="N7" s="76">
        <f t="shared" ref="N7:N28" si="4">(E7+I7)/(E7+I7+M7)</f>
        <v>0.76041009480522204</v>
      </c>
      <c r="O7" s="108">
        <f t="shared" ref="O7:O28" si="5">K7+M7</f>
        <v>36523.169000000002</v>
      </c>
      <c r="P7" s="104">
        <f t="shared" ref="P7:P28" si="6">(C7+E7+G7+I7)/(C7+E7+G7+I7+O7)</f>
        <v>0.78827827633634062</v>
      </c>
      <c r="Q7" s="79">
        <f t="shared" ref="Q7:Q28" si="7">O7+G7+I7</f>
        <v>42449.634000000005</v>
      </c>
      <c r="R7" s="78">
        <f t="shared" ref="R7:R28" si="8">(C7+E7)/(C7+E7+Q7)</f>
        <v>0.7539230596509443</v>
      </c>
    </row>
    <row r="8" spans="2:18" ht="15" x14ac:dyDescent="0.2">
      <c r="B8" s="75" t="s">
        <v>68</v>
      </c>
      <c r="C8" s="74">
        <v>110320.91499999999</v>
      </c>
      <c r="D8" s="76">
        <f t="shared" si="1"/>
        <v>0.74152558792217549</v>
      </c>
      <c r="E8" s="77">
        <v>18375.125</v>
      </c>
      <c r="F8" s="78">
        <f t="shared" si="1"/>
        <v>0.70723747071431353</v>
      </c>
      <c r="G8" s="74">
        <v>6928.2060000000001</v>
      </c>
      <c r="H8" s="76">
        <f t="shared" si="2"/>
        <v>5.9089619955445129E-2</v>
      </c>
      <c r="I8" s="77">
        <v>1307.8869999999999</v>
      </c>
      <c r="J8" s="78">
        <f t="shared" si="0"/>
        <v>6.644750305491863E-2</v>
      </c>
      <c r="K8" s="72">
        <v>31526.48</v>
      </c>
      <c r="L8" s="76">
        <f t="shared" si="3"/>
        <v>0.78809374797954945</v>
      </c>
      <c r="M8" s="77">
        <v>6298.5370000000003</v>
      </c>
      <c r="N8" s="76">
        <f t="shared" si="4"/>
        <v>0.75757654018241949</v>
      </c>
      <c r="O8" s="108">
        <f t="shared" si="5"/>
        <v>37825.017</v>
      </c>
      <c r="P8" s="104">
        <f t="shared" si="6"/>
        <v>0.78355668423294844</v>
      </c>
      <c r="Q8" s="79">
        <f t="shared" si="7"/>
        <v>46061.11</v>
      </c>
      <c r="R8" s="78">
        <f t="shared" si="8"/>
        <v>0.73642789436655376</v>
      </c>
    </row>
    <row r="9" spans="2:18" ht="15" x14ac:dyDescent="0.2">
      <c r="B9" s="75" t="s">
        <v>69</v>
      </c>
      <c r="C9" s="74">
        <v>111120.967</v>
      </c>
      <c r="D9" s="76">
        <f t="shared" si="1"/>
        <v>0.73614062543174263</v>
      </c>
      <c r="E9" s="77">
        <v>18585.784</v>
      </c>
      <c r="F9" s="78">
        <f t="shared" si="1"/>
        <v>0.69953716568681013</v>
      </c>
      <c r="G9" s="74">
        <v>7091.6480000000001</v>
      </c>
      <c r="H9" s="76">
        <f t="shared" si="2"/>
        <v>5.9990619444464537E-2</v>
      </c>
      <c r="I9" s="77">
        <v>1437.7380000000001</v>
      </c>
      <c r="J9" s="78">
        <f t="shared" si="0"/>
        <v>7.1802453134868077E-2</v>
      </c>
      <c r="K9" s="72">
        <v>32738.117999999999</v>
      </c>
      <c r="L9" s="76">
        <f t="shared" si="3"/>
        <v>0.78312050992160465</v>
      </c>
      <c r="M9" s="77">
        <v>6545.165</v>
      </c>
      <c r="N9" s="76">
        <f t="shared" si="4"/>
        <v>0.75365116838479818</v>
      </c>
      <c r="O9" s="108">
        <f t="shared" si="5"/>
        <v>39283.282999999996</v>
      </c>
      <c r="P9" s="104">
        <f t="shared" si="6"/>
        <v>0.77870994058002219</v>
      </c>
      <c r="Q9" s="79">
        <f t="shared" si="7"/>
        <v>47812.668999999994</v>
      </c>
      <c r="R9" s="78">
        <f t="shared" si="8"/>
        <v>0.73066231852267216</v>
      </c>
    </row>
    <row r="10" spans="2:18" ht="15" x14ac:dyDescent="0.2">
      <c r="B10" s="75" t="s">
        <v>70</v>
      </c>
      <c r="C10" s="74">
        <v>111456.476</v>
      </c>
      <c r="D10" s="76">
        <f t="shared" si="1"/>
        <v>0.73246555523738732</v>
      </c>
      <c r="E10" s="77">
        <v>19082.73</v>
      </c>
      <c r="F10" s="78">
        <f t="shared" si="1"/>
        <v>0.70431428591991863</v>
      </c>
      <c r="G10" s="74">
        <v>6989.875</v>
      </c>
      <c r="H10" s="76">
        <f t="shared" si="2"/>
        <v>5.9013004123698164E-2</v>
      </c>
      <c r="I10" s="77">
        <v>1259.126</v>
      </c>
      <c r="J10" s="78">
        <f t="shared" si="0"/>
        <v>6.1898284994250277E-2</v>
      </c>
      <c r="K10" s="72">
        <v>33719.815999999999</v>
      </c>
      <c r="L10" s="76">
        <f t="shared" si="3"/>
        <v>0.77840135777357133</v>
      </c>
      <c r="M10" s="77">
        <v>6752.1989999999996</v>
      </c>
      <c r="N10" s="76">
        <f t="shared" si="4"/>
        <v>0.75078669471956117</v>
      </c>
      <c r="O10" s="108">
        <f t="shared" si="5"/>
        <v>40472.014999999999</v>
      </c>
      <c r="P10" s="104">
        <f t="shared" si="6"/>
        <v>0.77422757515049823</v>
      </c>
      <c r="Q10" s="79">
        <f t="shared" si="7"/>
        <v>48721.015999999996</v>
      </c>
      <c r="R10" s="78">
        <f t="shared" si="8"/>
        <v>0.72821066795287137</v>
      </c>
    </row>
    <row r="11" spans="2:18" ht="15" x14ac:dyDescent="0.2">
      <c r="B11" s="75" t="s">
        <v>71</v>
      </c>
      <c r="C11" s="74">
        <v>112564.13</v>
      </c>
      <c r="D11" s="76">
        <f t="shared" si="1"/>
        <v>0.73229107077902755</v>
      </c>
      <c r="E11" s="77">
        <v>19669.68</v>
      </c>
      <c r="F11" s="78">
        <f t="shared" si="1"/>
        <v>0.71291456502352346</v>
      </c>
      <c r="G11" s="74">
        <v>6540.6369999999997</v>
      </c>
      <c r="H11" s="76">
        <f t="shared" si="2"/>
        <v>5.4914989254796154E-2</v>
      </c>
      <c r="I11" s="77">
        <v>1066.979</v>
      </c>
      <c r="J11" s="78">
        <f t="shared" si="0"/>
        <v>5.1453756364513686E-2</v>
      </c>
      <c r="K11" s="72">
        <v>34610.243999999999</v>
      </c>
      <c r="L11" s="76">
        <f t="shared" si="3"/>
        <v>0.7748414824626334</v>
      </c>
      <c r="M11" s="77">
        <v>6853.8559999999998</v>
      </c>
      <c r="N11" s="76">
        <f t="shared" si="4"/>
        <v>0.75158651442352564</v>
      </c>
      <c r="O11" s="108">
        <f t="shared" si="5"/>
        <v>41464.1</v>
      </c>
      <c r="P11" s="104">
        <f t="shared" si="6"/>
        <v>0.77130261324743066</v>
      </c>
      <c r="Q11" s="79">
        <f t="shared" si="7"/>
        <v>49071.716</v>
      </c>
      <c r="R11" s="78">
        <f t="shared" si="8"/>
        <v>0.7293424139758431</v>
      </c>
    </row>
    <row r="12" spans="2:18" ht="15" x14ac:dyDescent="0.2">
      <c r="B12" s="75" t="s">
        <v>72</v>
      </c>
      <c r="C12" s="74">
        <v>114053.723</v>
      </c>
      <c r="D12" s="76">
        <f t="shared" si="1"/>
        <v>0.73712409522101885</v>
      </c>
      <c r="E12" s="77">
        <v>20764.707999999999</v>
      </c>
      <c r="F12" s="78">
        <f t="shared" si="1"/>
        <v>0.72600431951548039</v>
      </c>
      <c r="G12" s="74">
        <v>5891.1959999999999</v>
      </c>
      <c r="H12" s="76">
        <f t="shared" si="2"/>
        <v>4.9115844581961825E-2</v>
      </c>
      <c r="I12" s="77">
        <v>1015.259</v>
      </c>
      <c r="J12" s="78">
        <f t="shared" si="0"/>
        <v>4.6614349782990956E-2</v>
      </c>
      <c r="K12" s="72">
        <v>34783.061999999998</v>
      </c>
      <c r="L12" s="76">
        <f t="shared" si="3"/>
        <v>0.77519863068593908</v>
      </c>
      <c r="M12" s="77">
        <v>6821.3890000000001</v>
      </c>
      <c r="N12" s="76">
        <f t="shared" si="4"/>
        <v>0.76150120294995804</v>
      </c>
      <c r="O12" s="108">
        <f t="shared" si="5"/>
        <v>41604.451000000001</v>
      </c>
      <c r="P12" s="104">
        <f t="shared" si="6"/>
        <v>0.77306168406641862</v>
      </c>
      <c r="Q12" s="79">
        <f t="shared" si="7"/>
        <v>48510.905999999995</v>
      </c>
      <c r="R12" s="78">
        <f t="shared" si="8"/>
        <v>0.73538929014945387</v>
      </c>
    </row>
    <row r="13" spans="2:18" ht="15" x14ac:dyDescent="0.2">
      <c r="B13" s="64" t="s">
        <v>73</v>
      </c>
      <c r="C13" s="58">
        <v>115376.74400000001</v>
      </c>
      <c r="D13" s="59">
        <f t="shared" si="1"/>
        <v>0.74146659238852852</v>
      </c>
      <c r="E13" s="60">
        <v>21823.113000000001</v>
      </c>
      <c r="F13" s="61">
        <f t="shared" si="1"/>
        <v>0.72570894509873818</v>
      </c>
      <c r="G13" s="58">
        <v>5682.7079999999996</v>
      </c>
      <c r="H13" s="59">
        <f t="shared" si="2"/>
        <v>4.6941464760636778E-2</v>
      </c>
      <c r="I13" s="60">
        <v>1038.5250000000001</v>
      </c>
      <c r="J13" s="61">
        <f t="shared" si="0"/>
        <v>4.5426535054049928E-2</v>
      </c>
      <c r="K13" s="62">
        <v>34546.673999999999</v>
      </c>
      <c r="L13" s="59">
        <f t="shared" si="3"/>
        <v>0.77798641423667347</v>
      </c>
      <c r="M13" s="60">
        <v>7209.8019999999997</v>
      </c>
      <c r="N13" s="59">
        <f t="shared" si="4"/>
        <v>0.76024420513284363</v>
      </c>
      <c r="O13" s="109">
        <f t="shared" si="5"/>
        <v>41756.475999999995</v>
      </c>
      <c r="P13" s="105">
        <f t="shared" si="6"/>
        <v>0.77511297191390371</v>
      </c>
      <c r="Q13" s="63">
        <f t="shared" si="7"/>
        <v>48477.708999999995</v>
      </c>
      <c r="R13" s="61">
        <f t="shared" si="8"/>
        <v>0.73891456009284395</v>
      </c>
    </row>
    <row r="14" spans="2:18" ht="15" x14ac:dyDescent="0.2">
      <c r="B14" s="75" t="s">
        <v>74</v>
      </c>
      <c r="C14" s="74">
        <v>115438.52499999999</v>
      </c>
      <c r="D14" s="76">
        <f t="shared" si="1"/>
        <v>0.73653658018595447</v>
      </c>
      <c r="E14" s="77">
        <v>21659.46</v>
      </c>
      <c r="F14" s="78">
        <f t="shared" si="1"/>
        <v>0.72103732093668615</v>
      </c>
      <c r="G14" s="74">
        <v>6071.1409999999996</v>
      </c>
      <c r="H14" s="76">
        <f t="shared" si="2"/>
        <v>4.9964263748367141E-2</v>
      </c>
      <c r="I14" s="77">
        <v>1299.635</v>
      </c>
      <c r="J14" s="78">
        <f t="shared" si="0"/>
        <v>5.6606543071493022E-2</v>
      </c>
      <c r="K14" s="72">
        <v>35221.891000000003</v>
      </c>
      <c r="L14" s="76">
        <f t="shared" si="3"/>
        <v>0.77527249984506952</v>
      </c>
      <c r="M14" s="77">
        <v>7080.21</v>
      </c>
      <c r="N14" s="76">
        <f t="shared" si="4"/>
        <v>0.76430180391989766</v>
      </c>
      <c r="O14" s="108">
        <f t="shared" si="5"/>
        <v>42302.101000000002</v>
      </c>
      <c r="P14" s="104">
        <f t="shared" si="6"/>
        <v>0.77350802717824374</v>
      </c>
      <c r="Q14" s="79">
        <f t="shared" si="7"/>
        <v>49672.877</v>
      </c>
      <c r="R14" s="78">
        <f t="shared" si="8"/>
        <v>0.73404375571174474</v>
      </c>
    </row>
    <row r="15" spans="2:18" ht="15" x14ac:dyDescent="0.2">
      <c r="B15" s="75" t="s">
        <v>75</v>
      </c>
      <c r="C15" s="74">
        <v>112036.955</v>
      </c>
      <c r="D15" s="76">
        <f t="shared" si="1"/>
        <v>0.70674952278917236</v>
      </c>
      <c r="E15" s="77">
        <v>20442.795999999998</v>
      </c>
      <c r="F15" s="78">
        <f t="shared" si="1"/>
        <v>0.68812483219994525</v>
      </c>
      <c r="G15" s="74">
        <v>10459.745999999999</v>
      </c>
      <c r="H15" s="76">
        <f t="shared" si="2"/>
        <v>8.5387981183264669E-2</v>
      </c>
      <c r="I15" s="77">
        <v>2211.6579999999999</v>
      </c>
      <c r="J15" s="78">
        <f t="shared" si="0"/>
        <v>9.7625747237165814E-2</v>
      </c>
      <c r="K15" s="72">
        <v>36027.572999999997</v>
      </c>
      <c r="L15" s="76">
        <f t="shared" si="3"/>
        <v>0.77273150609098518</v>
      </c>
      <c r="M15" s="77">
        <v>7053.5219999999999</v>
      </c>
      <c r="N15" s="76">
        <f t="shared" si="4"/>
        <v>0.76257143872743127</v>
      </c>
      <c r="O15" s="108">
        <f t="shared" si="5"/>
        <v>43081.094999999994</v>
      </c>
      <c r="P15" s="104">
        <f t="shared" si="6"/>
        <v>0.77112798152282613</v>
      </c>
      <c r="Q15" s="79">
        <f t="shared" si="7"/>
        <v>55752.498999999996</v>
      </c>
      <c r="R15" s="78">
        <f t="shared" si="8"/>
        <v>0.70381005911579975</v>
      </c>
    </row>
    <row r="16" spans="2:18" ht="15" x14ac:dyDescent="0.2">
      <c r="B16" s="71" t="s">
        <v>76</v>
      </c>
      <c r="C16" s="74">
        <v>109530.736</v>
      </c>
      <c r="D16" s="76">
        <f t="shared" si="1"/>
        <v>0.68662438544066939</v>
      </c>
      <c r="E16" s="77">
        <v>20330.839</v>
      </c>
      <c r="F16" s="78">
        <f t="shared" si="1"/>
        <v>0.67484366628595283</v>
      </c>
      <c r="G16" s="74">
        <v>12345.701999999999</v>
      </c>
      <c r="H16" s="76">
        <f t="shared" si="2"/>
        <v>0.10129687249310648</v>
      </c>
      <c r="I16" s="77">
        <v>2608.1750000000002</v>
      </c>
      <c r="J16" s="78">
        <f t="shared" si="0"/>
        <v>0.11370039706153021</v>
      </c>
      <c r="K16" s="72">
        <v>37644.165000000001</v>
      </c>
      <c r="L16" s="76">
        <f t="shared" si="3"/>
        <v>0.76401690883778828</v>
      </c>
      <c r="M16" s="77">
        <v>7187.7250000000004</v>
      </c>
      <c r="N16" s="76">
        <f t="shared" si="4"/>
        <v>0.76141709197268237</v>
      </c>
      <c r="O16" s="108">
        <f t="shared" si="5"/>
        <v>44831.89</v>
      </c>
      <c r="P16" s="104">
        <f t="shared" si="6"/>
        <v>0.7636039106733169</v>
      </c>
      <c r="Q16" s="79">
        <f t="shared" si="7"/>
        <v>59785.767</v>
      </c>
      <c r="R16" s="78">
        <f t="shared" si="8"/>
        <v>0.68475294001220444</v>
      </c>
    </row>
    <row r="17" spans="2:19" ht="15" x14ac:dyDescent="0.2">
      <c r="B17" s="71" t="s">
        <v>77</v>
      </c>
      <c r="C17" s="74">
        <v>109670.26</v>
      </c>
      <c r="D17" s="76">
        <f t="shared" si="1"/>
        <v>0.68549621398157068</v>
      </c>
      <c r="E17" s="77">
        <v>20874.510999999999</v>
      </c>
      <c r="F17" s="78">
        <f t="shared" si="1"/>
        <v>0.68108129465836387</v>
      </c>
      <c r="G17" s="74">
        <v>11280.234</v>
      </c>
      <c r="H17" s="76">
        <f t="shared" si="2"/>
        <v>9.3263232145211428E-2</v>
      </c>
      <c r="I17" s="77">
        <v>2323.732</v>
      </c>
      <c r="J17" s="78">
        <f t="shared" si="0"/>
        <v>0.10016844810186704</v>
      </c>
      <c r="K17" s="72">
        <v>39036.180999999997</v>
      </c>
      <c r="L17" s="76">
        <f t="shared" si="3"/>
        <v>0.75600354842051687</v>
      </c>
      <c r="M17" s="77">
        <v>7450.8310000000001</v>
      </c>
      <c r="N17" s="76">
        <f t="shared" si="4"/>
        <v>0.75689865866746897</v>
      </c>
      <c r="O17" s="108">
        <f t="shared" si="5"/>
        <v>46487.011999999995</v>
      </c>
      <c r="P17" s="104">
        <f t="shared" si="6"/>
        <v>0.75614745794609595</v>
      </c>
      <c r="Q17" s="79">
        <f t="shared" si="7"/>
        <v>60090.978000000003</v>
      </c>
      <c r="R17" s="78">
        <f t="shared" si="8"/>
        <v>0.68478641432567811</v>
      </c>
    </row>
    <row r="18" spans="2:19" ht="15" x14ac:dyDescent="0.2">
      <c r="B18" s="71" t="s">
        <v>78</v>
      </c>
      <c r="C18" s="74">
        <v>110638.285</v>
      </c>
      <c r="D18" s="76">
        <f t="shared" si="1"/>
        <v>0.68948068181847211</v>
      </c>
      <c r="E18" s="77">
        <v>21800.377</v>
      </c>
      <c r="F18" s="78">
        <f t="shared" si="1"/>
        <v>0.68227925150503355</v>
      </c>
      <c r="G18" s="74">
        <v>10138.197</v>
      </c>
      <c r="H18" s="76">
        <f t="shared" si="2"/>
        <v>8.3941814102517082E-2</v>
      </c>
      <c r="I18" s="77">
        <v>2209.7649999999999</v>
      </c>
      <c r="J18" s="78">
        <f t="shared" si="0"/>
        <v>9.2034649357758902E-2</v>
      </c>
      <c r="K18" s="72">
        <v>39689.631000000001</v>
      </c>
      <c r="L18" s="76">
        <f t="shared" si="3"/>
        <v>0.75266035764199013</v>
      </c>
      <c r="M18" s="77">
        <v>7942.1369999999997</v>
      </c>
      <c r="N18" s="76">
        <f t="shared" si="4"/>
        <v>0.75143754221725467</v>
      </c>
      <c r="O18" s="108">
        <f t="shared" si="5"/>
        <v>47631.768000000004</v>
      </c>
      <c r="P18" s="104">
        <f t="shared" si="6"/>
        <v>0.75245730148290602</v>
      </c>
      <c r="Q18" s="79">
        <f t="shared" si="7"/>
        <v>59979.73</v>
      </c>
      <c r="R18" s="78">
        <f t="shared" si="8"/>
        <v>0.68828483921640915</v>
      </c>
    </row>
    <row r="19" spans="2:19" ht="15" x14ac:dyDescent="0.2">
      <c r="B19" s="71" t="s">
        <v>79</v>
      </c>
      <c r="C19" s="74">
        <v>111212.356</v>
      </c>
      <c r="D19" s="76">
        <f t="shared" si="1"/>
        <v>0.69185522064469662</v>
      </c>
      <c r="E19" s="77">
        <v>22169.091</v>
      </c>
      <c r="F19" s="78">
        <f t="shared" si="1"/>
        <v>0.68812492887997778</v>
      </c>
      <c r="G19" s="74">
        <v>9560.1689999999999</v>
      </c>
      <c r="H19" s="76">
        <f t="shared" si="2"/>
        <v>7.9158475820556046E-2</v>
      </c>
      <c r="I19" s="77">
        <v>1939.5920000000001</v>
      </c>
      <c r="J19" s="78">
        <f t="shared" si="0"/>
        <v>8.0452009759305387E-2</v>
      </c>
      <c r="K19" s="72">
        <v>39972.603000000003</v>
      </c>
      <c r="L19" s="76">
        <f t="shared" si="3"/>
        <v>0.75132930311891011</v>
      </c>
      <c r="M19" s="77">
        <v>8107.9830000000002</v>
      </c>
      <c r="N19" s="76">
        <f t="shared" si="4"/>
        <v>0.74832954471452762</v>
      </c>
      <c r="O19" s="108">
        <f t="shared" si="5"/>
        <v>48080.586000000003</v>
      </c>
      <c r="P19" s="104">
        <f t="shared" si="6"/>
        <v>0.75082846711095563</v>
      </c>
      <c r="Q19" s="79">
        <f t="shared" si="7"/>
        <v>59580.347000000002</v>
      </c>
      <c r="R19" s="78">
        <f t="shared" si="8"/>
        <v>0.69123241567706395</v>
      </c>
    </row>
    <row r="20" spans="2:19" ht="15" x14ac:dyDescent="0.2">
      <c r="B20" s="71" t="s">
        <v>80</v>
      </c>
      <c r="C20" s="74">
        <v>112332.773</v>
      </c>
      <c r="D20" s="76">
        <f t="shared" si="1"/>
        <v>0.695898680842718</v>
      </c>
      <c r="E20" s="77">
        <v>22621.360000000001</v>
      </c>
      <c r="F20" s="78">
        <f t="shared" si="1"/>
        <v>0.69928028847689061</v>
      </c>
      <c r="G20" s="74">
        <v>8373.625</v>
      </c>
      <c r="H20" s="76">
        <f t="shared" si="2"/>
        <v>6.9371840587936356E-2</v>
      </c>
      <c r="I20" s="77">
        <v>1644.241</v>
      </c>
      <c r="J20" s="78">
        <f t="shared" si="0"/>
        <v>6.7760159742179873E-2</v>
      </c>
      <c r="K20" s="72">
        <v>40714.762999999999</v>
      </c>
      <c r="L20" s="76">
        <f t="shared" si="3"/>
        <v>0.74777307542720506</v>
      </c>
      <c r="M20" s="77">
        <v>8083.8879999999999</v>
      </c>
      <c r="N20" s="76">
        <f t="shared" si="4"/>
        <v>0.75010770649267444</v>
      </c>
      <c r="O20" s="108">
        <f t="shared" si="5"/>
        <v>48798.650999999998</v>
      </c>
      <c r="P20" s="104">
        <f t="shared" si="6"/>
        <v>0.74816283580614507</v>
      </c>
      <c r="Q20" s="79">
        <f t="shared" si="7"/>
        <v>58816.517</v>
      </c>
      <c r="R20" s="78">
        <f t="shared" si="8"/>
        <v>0.6964632311446548</v>
      </c>
    </row>
    <row r="21" spans="2:19" ht="15" x14ac:dyDescent="0.2">
      <c r="B21" s="71" t="s">
        <v>81</v>
      </c>
      <c r="C21" s="74">
        <v>113737.058</v>
      </c>
      <c r="D21" s="76">
        <f t="shared" si="1"/>
        <v>0.70424578687403472</v>
      </c>
      <c r="E21" s="77">
        <v>23614.25</v>
      </c>
      <c r="F21" s="78">
        <f t="shared" si="1"/>
        <v>0.70021270952377357</v>
      </c>
      <c r="G21" s="74">
        <v>7020.4440000000004</v>
      </c>
      <c r="H21" s="76">
        <f t="shared" si="2"/>
        <v>5.8136711042598412E-2</v>
      </c>
      <c r="I21" s="77">
        <v>1391.0650000000001</v>
      </c>
      <c r="J21" s="78">
        <f t="shared" si="0"/>
        <v>5.5630772897681958E-2</v>
      </c>
      <c r="K21" s="72">
        <v>40744.434000000001</v>
      </c>
      <c r="L21" s="76">
        <f t="shared" si="3"/>
        <v>0.74771550726178293</v>
      </c>
      <c r="M21" s="77">
        <v>8719.08</v>
      </c>
      <c r="N21" s="76">
        <f t="shared" si="4"/>
        <v>0.74146074377316484</v>
      </c>
      <c r="O21" s="108">
        <f t="shared" si="5"/>
        <v>49463.514000000003</v>
      </c>
      <c r="P21" s="104">
        <f t="shared" si="6"/>
        <v>0.74663502742363175</v>
      </c>
      <c r="Q21" s="79">
        <f t="shared" si="7"/>
        <v>57875.023000000008</v>
      </c>
      <c r="R21" s="78">
        <f t="shared" si="8"/>
        <v>0.70354909246335218</v>
      </c>
    </row>
    <row r="22" spans="2:19" ht="15" x14ac:dyDescent="0.2">
      <c r="B22" s="71" t="s">
        <v>82</v>
      </c>
      <c r="C22" s="74">
        <v>115464.583</v>
      </c>
      <c r="D22" s="76">
        <f t="shared" si="1"/>
        <v>0.71278843559074989</v>
      </c>
      <c r="E22" s="77">
        <v>24211.325000000001</v>
      </c>
      <c r="F22" s="78">
        <f t="shared" si="1"/>
        <v>0.70594280339300519</v>
      </c>
      <c r="G22" s="74">
        <v>6326.8649999999998</v>
      </c>
      <c r="H22" s="76">
        <f>G22/(G22+C22)</f>
        <v>5.19483519072702E-2</v>
      </c>
      <c r="I22" s="77">
        <v>1210.6379999999999</v>
      </c>
      <c r="J22" s="78">
        <f t="shared" si="0"/>
        <v>4.7621735583518864E-2</v>
      </c>
      <c r="K22" s="72">
        <v>40198.53</v>
      </c>
      <c r="L22" s="76">
        <f t="shared" si="3"/>
        <v>0.75184557405150088</v>
      </c>
      <c r="M22" s="77">
        <v>8874.4770000000008</v>
      </c>
      <c r="N22" s="76">
        <f t="shared" si="4"/>
        <v>0.74124203561652457</v>
      </c>
      <c r="O22" s="108">
        <f t="shared" si="5"/>
        <v>49073.006999999998</v>
      </c>
      <c r="P22" s="104">
        <f t="shared" si="6"/>
        <v>0.74999285482910993</v>
      </c>
      <c r="Q22" s="79">
        <f t="shared" si="7"/>
        <v>56610.509999999995</v>
      </c>
      <c r="R22" s="78">
        <f t="shared" si="8"/>
        <v>0.71159232219521162</v>
      </c>
    </row>
    <row r="23" spans="2:19" ht="15" x14ac:dyDescent="0.2">
      <c r="B23" s="71" t="s">
        <v>83</v>
      </c>
      <c r="C23" s="74">
        <v>116331.852</v>
      </c>
      <c r="D23" s="76">
        <f t="shared" ref="D23:F28" si="9">C23/(C23+G23+K23)</f>
        <v>0.71761426842928466</v>
      </c>
      <c r="E23" s="77">
        <v>24510.807000000001</v>
      </c>
      <c r="F23" s="78">
        <f t="shared" si="9"/>
        <v>0.71592018842188676</v>
      </c>
      <c r="G23" s="74">
        <v>5819.5290000000005</v>
      </c>
      <c r="H23" s="76">
        <f t="shared" si="2"/>
        <v>4.7641941927778951E-2</v>
      </c>
      <c r="I23" s="77">
        <v>1232.5640000000001</v>
      </c>
      <c r="J23" s="78">
        <f t="shared" si="0"/>
        <v>4.7878888899204386E-2</v>
      </c>
      <c r="K23" s="72">
        <v>39957.786999999997</v>
      </c>
      <c r="L23" s="76">
        <f t="shared" si="3"/>
        <v>0.75351309557026402</v>
      </c>
      <c r="M23" s="77">
        <v>8493.4159999999993</v>
      </c>
      <c r="N23" s="76">
        <f t="shared" si="4"/>
        <v>0.75192134705864777</v>
      </c>
      <c r="O23" s="108">
        <f t="shared" si="5"/>
        <v>48451.202999999994</v>
      </c>
      <c r="P23" s="104">
        <f t="shared" si="6"/>
        <v>0.75323554284578964</v>
      </c>
      <c r="Q23" s="79">
        <f t="shared" si="7"/>
        <v>55503.295999999995</v>
      </c>
      <c r="R23" s="78">
        <f t="shared" si="8"/>
        <v>0.71731887219168833</v>
      </c>
    </row>
    <row r="24" spans="2:19" ht="15" x14ac:dyDescent="0.2">
      <c r="B24" s="80" t="s">
        <v>84</v>
      </c>
      <c r="C24" s="74">
        <v>117428.486</v>
      </c>
      <c r="D24" s="76">
        <f t="shared" si="9"/>
        <v>0.72696373851559071</v>
      </c>
      <c r="E24" s="77">
        <v>25588.504000000001</v>
      </c>
      <c r="F24" s="78">
        <f t="shared" si="9"/>
        <v>0.71599018473682707</v>
      </c>
      <c r="G24" s="74">
        <v>5214.3869999999997</v>
      </c>
      <c r="H24" s="76">
        <f>G24/(G24+C24)</f>
        <v>4.2516836669343187E-2</v>
      </c>
      <c r="I24" s="77">
        <v>1117.6179999999999</v>
      </c>
      <c r="J24" s="78">
        <f t="shared" si="0"/>
        <v>4.1848756625915209E-2</v>
      </c>
      <c r="K24" s="72">
        <v>38889.923999999999</v>
      </c>
      <c r="L24" s="76">
        <f t="shared" si="3"/>
        <v>0.75924440904716084</v>
      </c>
      <c r="M24" s="77">
        <v>9032.5020000000004</v>
      </c>
      <c r="N24" s="76">
        <f t="shared" si="4"/>
        <v>0.747262177749205</v>
      </c>
      <c r="O24" s="108">
        <f t="shared" si="5"/>
        <v>47922.425999999999</v>
      </c>
      <c r="P24" s="104">
        <f t="shared" si="6"/>
        <v>0.75707365133239435</v>
      </c>
      <c r="Q24" s="79">
        <f t="shared" si="7"/>
        <v>54254.431000000004</v>
      </c>
      <c r="R24" s="78">
        <f t="shared" si="8"/>
        <v>0.72497571759266632</v>
      </c>
    </row>
    <row r="25" spans="2:19" ht="15" x14ac:dyDescent="0.2">
      <c r="B25" s="64" t="s">
        <v>85</v>
      </c>
      <c r="C25" s="58">
        <v>118082.452</v>
      </c>
      <c r="D25" s="59">
        <f t="shared" si="9"/>
        <v>0.73103113124415109</v>
      </c>
      <c r="E25" s="60">
        <v>26138.648000000001</v>
      </c>
      <c r="F25" s="61">
        <f t="shared" si="9"/>
        <v>0.73032730637781396</v>
      </c>
      <c r="G25" s="58">
        <v>4991.9690000000001</v>
      </c>
      <c r="H25" s="59">
        <f>G25/(G25+C25)</f>
        <v>4.0560572696092555E-2</v>
      </c>
      <c r="I25" s="60">
        <v>1078.1089999999999</v>
      </c>
      <c r="J25" s="61">
        <f t="shared" si="0"/>
        <v>3.9611956707406394E-2</v>
      </c>
      <c r="K25" s="62">
        <v>38454.201999999997</v>
      </c>
      <c r="L25" s="59">
        <f t="shared" si="3"/>
        <v>0.76193567873106927</v>
      </c>
      <c r="M25" s="60">
        <v>8573.5630000000001</v>
      </c>
      <c r="N25" s="59">
        <f t="shared" si="4"/>
        <v>0.76045022788284655</v>
      </c>
      <c r="O25" s="109">
        <f t="shared" si="5"/>
        <v>47027.764999999999</v>
      </c>
      <c r="P25" s="105">
        <f t="shared" si="6"/>
        <v>0.76166624306314068</v>
      </c>
      <c r="Q25" s="63">
        <f t="shared" si="7"/>
        <v>53097.842999999993</v>
      </c>
      <c r="R25" s="61">
        <f t="shared" si="8"/>
        <v>0.73090346931363814</v>
      </c>
    </row>
    <row r="26" spans="2:19" ht="15" x14ac:dyDescent="0.2">
      <c r="B26" s="71" t="s">
        <v>86</v>
      </c>
      <c r="C26" s="74">
        <v>118979.31</v>
      </c>
      <c r="D26" s="76">
        <f t="shared" si="9"/>
        <v>0.73368918184443832</v>
      </c>
      <c r="E26" s="77">
        <v>25423.617999999999</v>
      </c>
      <c r="F26" s="78">
        <f t="shared" si="9"/>
        <v>0.73106890844946792</v>
      </c>
      <c r="G26" s="74">
        <v>5000.875</v>
      </c>
      <c r="H26" s="76">
        <f t="shared" ref="H26:H28" si="10">G26/(G26+C26)</f>
        <v>4.0336082737737484E-2</v>
      </c>
      <c r="I26" s="77">
        <v>1081.3240000000001</v>
      </c>
      <c r="J26" s="78">
        <f t="shared" si="0"/>
        <v>4.0797070976423946E-2</v>
      </c>
      <c r="K26" s="72">
        <v>38185.637999999999</v>
      </c>
      <c r="L26" s="76">
        <f t="shared" si="3"/>
        <v>0.76452721483737052</v>
      </c>
      <c r="M26" s="77">
        <v>8271.0110000000004</v>
      </c>
      <c r="N26" s="76">
        <f t="shared" si="4"/>
        <v>0.76216292332808244</v>
      </c>
      <c r="O26" s="108">
        <f t="shared" si="5"/>
        <v>46456.648999999998</v>
      </c>
      <c r="P26" s="104">
        <f t="shared" si="6"/>
        <v>0.76410972855246306</v>
      </c>
      <c r="Q26" s="79">
        <f t="shared" si="7"/>
        <v>52538.847999999998</v>
      </c>
      <c r="R26" s="78">
        <f t="shared" si="8"/>
        <v>0.73322649431169951</v>
      </c>
    </row>
    <row r="27" spans="2:19" ht="15" x14ac:dyDescent="0.2">
      <c r="B27" s="71" t="s">
        <v>87</v>
      </c>
      <c r="C27" s="74">
        <v>113791.28</v>
      </c>
      <c r="D27" s="76">
        <f t="shared" si="9"/>
        <v>0.70330495467853482</v>
      </c>
      <c r="E27" s="77">
        <v>24187.308000000001</v>
      </c>
      <c r="F27" s="78">
        <f t="shared" si="9"/>
        <v>0.69316951428456386</v>
      </c>
      <c r="G27" s="74">
        <v>7645.5559999999996</v>
      </c>
      <c r="H27" s="76">
        <f t="shared" si="10"/>
        <v>6.2959117281349453E-2</v>
      </c>
      <c r="I27" s="77">
        <v>1959.5060000000001</v>
      </c>
      <c r="J27" s="78">
        <f t="shared" si="0"/>
        <v>7.4942438493653563E-2</v>
      </c>
      <c r="K27" s="72">
        <v>40358.241999999998</v>
      </c>
      <c r="L27" s="76">
        <f t="shared" si="3"/>
        <v>0.7505595194929231</v>
      </c>
      <c r="M27" s="77">
        <v>8746.9709999999995</v>
      </c>
      <c r="N27" s="76">
        <f t="shared" si="4"/>
        <v>0.74932581833699041</v>
      </c>
      <c r="O27" s="108">
        <f t="shared" ref="O27" si="11">K27+M27</f>
        <v>49105.212999999996</v>
      </c>
      <c r="P27" s="104">
        <f t="shared" ref="P27" si="12">(C27+E27+G27+I27)/(C27+E27+G27+I27+O27)</f>
        <v>0.75034065350207457</v>
      </c>
      <c r="Q27" s="79">
        <f t="shared" ref="Q27" si="13">O27+G27+I27</f>
        <v>58710.274999999994</v>
      </c>
      <c r="R27" s="78">
        <f t="shared" ref="R27" si="14">(C27+E27)/(C27+E27+Q27)</f>
        <v>0.7015068667105977</v>
      </c>
    </row>
    <row r="28" spans="2:19" ht="16" thickBot="1" x14ac:dyDescent="0.25">
      <c r="B28" s="85" t="s">
        <v>88</v>
      </c>
      <c r="C28" s="86">
        <v>117988.21</v>
      </c>
      <c r="D28" s="87">
        <f t="shared" si="9"/>
        <v>0.72810940633381738</v>
      </c>
      <c r="E28" s="88">
        <v>26518.866999999998</v>
      </c>
      <c r="F28" s="89">
        <f t="shared" si="9"/>
        <v>0.73154401387984758</v>
      </c>
      <c r="G28" s="86">
        <v>5113.72</v>
      </c>
      <c r="H28" s="87">
        <f t="shared" si="10"/>
        <v>4.1540534742225403E-2</v>
      </c>
      <c r="I28" s="88">
        <v>1028.799</v>
      </c>
      <c r="J28" s="89">
        <f t="shared" si="0"/>
        <v>3.7346140322740959E-2</v>
      </c>
      <c r="K28" s="90">
        <v>38945.434000000001</v>
      </c>
      <c r="L28" s="87">
        <f t="shared" si="3"/>
        <v>0.75966635285718076</v>
      </c>
      <c r="M28" s="88">
        <v>8702.8760000000002</v>
      </c>
      <c r="N28" s="87">
        <f t="shared" si="4"/>
        <v>0.75992425161532751</v>
      </c>
      <c r="O28" s="110">
        <f t="shared" si="5"/>
        <v>47648.31</v>
      </c>
      <c r="P28" s="106">
        <f t="shared" si="6"/>
        <v>0.75971349894133522</v>
      </c>
      <c r="Q28" s="91">
        <f t="shared" si="7"/>
        <v>53790.828999999998</v>
      </c>
      <c r="R28" s="89">
        <f t="shared" si="8"/>
        <v>0.72873728177442276</v>
      </c>
    </row>
    <row r="29" spans="2:19" ht="29" customHeight="1" x14ac:dyDescent="0.15">
      <c r="B29" s="274" t="s">
        <v>126</v>
      </c>
      <c r="C29" s="292"/>
      <c r="D29" s="292"/>
      <c r="E29" s="292"/>
      <c r="F29" s="292"/>
      <c r="G29" s="292"/>
      <c r="H29" s="292"/>
      <c r="I29" s="292"/>
      <c r="J29" s="292"/>
      <c r="K29" s="292"/>
      <c r="L29" s="292"/>
      <c r="M29" s="292"/>
      <c r="N29" s="292"/>
      <c r="O29" s="292"/>
      <c r="P29" s="36"/>
      <c r="Q29" s="5"/>
      <c r="R29" s="4"/>
      <c r="S29" s="5"/>
    </row>
    <row r="30" spans="2:19" x14ac:dyDescent="0.15">
      <c r="B30" s="292"/>
      <c r="C30" s="292"/>
      <c r="D30" s="292"/>
      <c r="E30" s="292"/>
      <c r="F30" s="292"/>
      <c r="G30" s="292"/>
      <c r="H30" s="292"/>
      <c r="I30" s="292"/>
      <c r="J30" s="292"/>
      <c r="K30" s="292"/>
      <c r="L30" s="292"/>
      <c r="M30" s="292"/>
      <c r="N30" s="292"/>
      <c r="O30" s="292"/>
      <c r="P30" s="4"/>
      <c r="Q30" s="5"/>
      <c r="R30" s="4"/>
      <c r="S30" s="5"/>
    </row>
    <row r="31" spans="2:19" x14ac:dyDescent="0.15">
      <c r="B31" s="274" t="s">
        <v>61</v>
      </c>
      <c r="C31" s="276"/>
      <c r="D31" s="276"/>
      <c r="E31" s="276"/>
      <c r="F31" s="276"/>
      <c r="G31" s="276"/>
      <c r="H31" s="276"/>
      <c r="I31" s="276"/>
      <c r="J31" s="276"/>
      <c r="K31" s="276"/>
      <c r="L31" s="276"/>
      <c r="M31" s="102"/>
      <c r="N31" s="102"/>
      <c r="O31" s="102"/>
      <c r="P31" s="4"/>
      <c r="Q31" s="5"/>
      <c r="R31" s="4"/>
      <c r="S31" s="5"/>
    </row>
    <row r="32" spans="2:19" ht="15" x14ac:dyDescent="0.15">
      <c r="B32" s="34" t="s">
        <v>55</v>
      </c>
      <c r="C32" s="4"/>
      <c r="D32" s="5"/>
      <c r="E32" s="4"/>
      <c r="F32" s="5"/>
      <c r="G32" s="4"/>
      <c r="H32" s="5"/>
      <c r="I32" s="4"/>
      <c r="J32" s="5"/>
      <c r="K32" s="5"/>
      <c r="L32" s="4"/>
      <c r="M32" s="5"/>
      <c r="N32" s="4"/>
      <c r="O32" s="5"/>
    </row>
    <row r="33" spans="2:15" ht="15" x14ac:dyDescent="0.15">
      <c r="B33" s="34" t="s">
        <v>62</v>
      </c>
      <c r="C33" s="4"/>
      <c r="D33" s="5"/>
      <c r="E33" s="4"/>
      <c r="F33" s="5"/>
      <c r="G33" s="4"/>
      <c r="H33" s="5"/>
      <c r="I33" s="4"/>
      <c r="J33" s="5"/>
      <c r="K33" s="5"/>
      <c r="L33" s="4"/>
      <c r="M33" s="5"/>
      <c r="N33" s="4"/>
      <c r="O33" s="5"/>
    </row>
    <row r="34" spans="2:15" ht="15" x14ac:dyDescent="0.15">
      <c r="B34" s="34" t="s">
        <v>57</v>
      </c>
      <c r="C34" s="4"/>
      <c r="D34" s="5"/>
      <c r="E34" s="4"/>
      <c r="F34" s="5"/>
      <c r="G34" s="4"/>
      <c r="H34" s="5"/>
      <c r="I34" s="4"/>
      <c r="J34" s="5"/>
      <c r="K34" s="5"/>
      <c r="L34" s="6"/>
      <c r="M34" s="4"/>
      <c r="N34" s="5"/>
      <c r="O34" s="4"/>
    </row>
    <row r="35" spans="2:15" ht="15" x14ac:dyDescent="0.15">
      <c r="B35" s="35" t="s">
        <v>63</v>
      </c>
      <c r="E35" s="7"/>
      <c r="F35" s="7"/>
      <c r="G35" s="7"/>
    </row>
    <row r="36" spans="2:15" x14ac:dyDescent="0.15">
      <c r="E36" s="7"/>
    </row>
    <row r="37" spans="2:15" x14ac:dyDescent="0.15">
      <c r="E37" s="7"/>
    </row>
  </sheetData>
  <mergeCells count="14">
    <mergeCell ref="C2:R2"/>
    <mergeCell ref="C3:F3"/>
    <mergeCell ref="G3:J3"/>
    <mergeCell ref="K3:N3"/>
    <mergeCell ref="B29:O30"/>
    <mergeCell ref="B31:L31"/>
    <mergeCell ref="O3:P4"/>
    <mergeCell ref="Q3:R4"/>
    <mergeCell ref="C4:D4"/>
    <mergeCell ref="E4:F4"/>
    <mergeCell ref="G4:H4"/>
    <mergeCell ref="I4:J4"/>
    <mergeCell ref="K4:L4"/>
    <mergeCell ref="M4:N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50"/>
  </sheetPr>
  <dimension ref="B1:I28"/>
  <sheetViews>
    <sheetView zoomScaleNormal="100" workbookViewId="0"/>
  </sheetViews>
  <sheetFormatPr baseColWidth="10" defaultColWidth="9.1640625" defaultRowHeight="13" x14ac:dyDescent="0.15"/>
  <cols>
    <col min="1" max="1" width="3.33203125" style="3" customWidth="1"/>
    <col min="2" max="2" width="9.1640625" style="3"/>
    <col min="3" max="3" width="10" style="3" bestFit="1" customWidth="1"/>
    <col min="4" max="4" width="13.33203125" style="3" customWidth="1"/>
    <col min="5" max="5" width="10" style="3" bestFit="1" customWidth="1"/>
    <col min="6" max="6" width="14.33203125" style="3" customWidth="1"/>
    <col min="7" max="7" width="10" style="3" customWidth="1"/>
    <col min="8" max="8" width="11.6640625" style="3" customWidth="1"/>
    <col min="9" max="9" width="11" style="3" customWidth="1"/>
    <col min="10" max="16384" width="9.1640625" style="3"/>
  </cols>
  <sheetData>
    <row r="1" spans="2:9" ht="83" customHeight="1" thickBot="1" x14ac:dyDescent="0.35">
      <c r="B1" s="281" t="s">
        <v>129</v>
      </c>
      <c r="C1" s="282"/>
      <c r="D1" s="282"/>
      <c r="E1" s="282"/>
      <c r="F1" s="282"/>
      <c r="G1" s="282"/>
      <c r="H1" s="283"/>
      <c r="I1" s="5"/>
    </row>
    <row r="2" spans="2:9" ht="60.75" customHeight="1" thickBot="1" x14ac:dyDescent="0.35">
      <c r="B2" s="1"/>
      <c r="C2" s="297" t="s">
        <v>15</v>
      </c>
      <c r="D2" s="298"/>
      <c r="E2" s="299" t="s">
        <v>16</v>
      </c>
      <c r="F2" s="298"/>
      <c r="G2" s="300" t="s">
        <v>64</v>
      </c>
      <c r="H2" s="301"/>
      <c r="I2" s="4"/>
    </row>
    <row r="3" spans="2:9" ht="20" thickBot="1" x14ac:dyDescent="0.25">
      <c r="B3" s="130" t="s">
        <v>7</v>
      </c>
      <c r="C3" s="23" t="s">
        <v>50</v>
      </c>
      <c r="D3" s="24" t="s">
        <v>23</v>
      </c>
      <c r="E3" s="25" t="s">
        <v>50</v>
      </c>
      <c r="F3" s="24" t="s">
        <v>23</v>
      </c>
      <c r="G3" s="23" t="s">
        <v>50</v>
      </c>
      <c r="H3" s="24" t="s">
        <v>23</v>
      </c>
      <c r="I3" s="4"/>
    </row>
    <row r="4" spans="2:9" ht="15" x14ac:dyDescent="0.2">
      <c r="B4" s="69" t="s">
        <v>66</v>
      </c>
      <c r="C4" s="68">
        <v>115687</v>
      </c>
      <c r="D4" s="67">
        <v>17276</v>
      </c>
      <c r="E4" s="66">
        <v>4928</v>
      </c>
      <c r="F4" s="67">
        <v>817</v>
      </c>
      <c r="G4" s="68">
        <v>2789</v>
      </c>
      <c r="H4" s="67">
        <v>594</v>
      </c>
      <c r="I4" s="12"/>
    </row>
    <row r="5" spans="2:9" ht="15" x14ac:dyDescent="0.2">
      <c r="B5" s="71" t="s">
        <v>67</v>
      </c>
      <c r="C5" s="74">
        <v>115545</v>
      </c>
      <c r="D5" s="73">
        <v>18738</v>
      </c>
      <c r="E5" s="72">
        <v>5128</v>
      </c>
      <c r="F5" s="73">
        <v>921</v>
      </c>
      <c r="G5" s="74">
        <v>2821</v>
      </c>
      <c r="H5" s="73">
        <v>684</v>
      </c>
      <c r="I5" s="12"/>
    </row>
    <row r="6" spans="2:9" ht="15" x14ac:dyDescent="0.2">
      <c r="B6" s="71" t="s">
        <v>68</v>
      </c>
      <c r="C6" s="74">
        <v>114154</v>
      </c>
      <c r="D6" s="73">
        <v>18783</v>
      </c>
      <c r="E6" s="72">
        <v>7058</v>
      </c>
      <c r="F6" s="73">
        <v>1333</v>
      </c>
      <c r="G6" s="74">
        <v>3415</v>
      </c>
      <c r="H6" s="73">
        <v>977</v>
      </c>
      <c r="I6" s="12"/>
    </row>
    <row r="7" spans="2:9" ht="15" x14ac:dyDescent="0.2">
      <c r="B7" s="71" t="s">
        <v>69</v>
      </c>
      <c r="C7" s="74">
        <v>115185</v>
      </c>
      <c r="D7" s="73">
        <v>19091</v>
      </c>
      <c r="E7" s="72">
        <v>7267</v>
      </c>
      <c r="F7" s="73">
        <v>1477</v>
      </c>
      <c r="G7" s="74">
        <v>3797</v>
      </c>
      <c r="H7" s="73">
        <v>1149</v>
      </c>
      <c r="I7" s="12"/>
    </row>
    <row r="8" spans="2:9" ht="15" x14ac:dyDescent="0.2">
      <c r="B8" s="71" t="s">
        <v>70</v>
      </c>
      <c r="C8" s="74">
        <v>115731</v>
      </c>
      <c r="D8" s="73">
        <v>19556</v>
      </c>
      <c r="E8" s="72">
        <v>7149</v>
      </c>
      <c r="F8" s="73">
        <v>1290</v>
      </c>
      <c r="G8" s="74">
        <v>3877</v>
      </c>
      <c r="H8" s="73">
        <v>1058</v>
      </c>
      <c r="I8" s="12"/>
    </row>
    <row r="9" spans="2:9" ht="15" x14ac:dyDescent="0.2">
      <c r="B9" s="71" t="s">
        <v>71</v>
      </c>
      <c r="C9" s="74">
        <v>116917</v>
      </c>
      <c r="D9" s="73">
        <v>20167</v>
      </c>
      <c r="E9" s="72">
        <v>6719</v>
      </c>
      <c r="F9" s="73">
        <v>1094</v>
      </c>
      <c r="G9" s="74">
        <v>3637</v>
      </c>
      <c r="H9" s="73">
        <v>957</v>
      </c>
      <c r="I9" s="12"/>
    </row>
    <row r="10" spans="2:9" ht="15" x14ac:dyDescent="0.2">
      <c r="B10" s="71" t="s">
        <v>72</v>
      </c>
      <c r="C10" s="74">
        <v>118556</v>
      </c>
      <c r="D10" s="73">
        <v>21399</v>
      </c>
      <c r="E10" s="72">
        <v>6031</v>
      </c>
      <c r="F10" s="73">
        <v>1034</v>
      </c>
      <c r="G10" s="74">
        <v>3424</v>
      </c>
      <c r="H10" s="73">
        <v>911</v>
      </c>
      <c r="I10" s="12"/>
    </row>
    <row r="11" spans="2:9" ht="15" x14ac:dyDescent="0.2">
      <c r="B11" s="70" t="s">
        <v>73</v>
      </c>
      <c r="C11" s="58">
        <v>120110</v>
      </c>
      <c r="D11" s="65">
        <v>22480</v>
      </c>
      <c r="E11" s="62">
        <v>5839</v>
      </c>
      <c r="F11" s="65">
        <v>1066</v>
      </c>
      <c r="G11" s="58">
        <v>3439</v>
      </c>
      <c r="H11" s="65">
        <v>1019</v>
      </c>
      <c r="I11" s="12"/>
    </row>
    <row r="12" spans="2:9" ht="15" x14ac:dyDescent="0.2">
      <c r="B12" s="71" t="s">
        <v>74</v>
      </c>
      <c r="C12" s="74">
        <v>120526</v>
      </c>
      <c r="D12" s="73">
        <v>22330</v>
      </c>
      <c r="E12" s="72">
        <v>6270</v>
      </c>
      <c r="F12" s="73">
        <v>1349</v>
      </c>
      <c r="G12" s="74">
        <v>3923</v>
      </c>
      <c r="H12" s="73">
        <v>1222</v>
      </c>
      <c r="I12" s="12"/>
    </row>
    <row r="13" spans="2:9" ht="15.75" customHeight="1" x14ac:dyDescent="0.2">
      <c r="B13" s="71" t="s">
        <v>75</v>
      </c>
      <c r="C13" s="74">
        <v>117388</v>
      </c>
      <c r="D13" s="73">
        <v>21142</v>
      </c>
      <c r="E13" s="72">
        <v>10814</v>
      </c>
      <c r="F13" s="73">
        <v>2259</v>
      </c>
      <c r="G13" s="74">
        <v>6680</v>
      </c>
      <c r="H13" s="73">
        <v>2374</v>
      </c>
      <c r="I13" s="12"/>
    </row>
    <row r="14" spans="2:9" ht="15" x14ac:dyDescent="0.2">
      <c r="B14" s="71" t="s">
        <v>76</v>
      </c>
      <c r="C14" s="74">
        <v>114945</v>
      </c>
      <c r="D14" s="73">
        <v>21099</v>
      </c>
      <c r="E14" s="72">
        <v>12751</v>
      </c>
      <c r="F14" s="73">
        <v>2692</v>
      </c>
      <c r="G14" s="74">
        <v>6897</v>
      </c>
      <c r="H14" s="73">
        <v>2355</v>
      </c>
      <c r="I14" s="12"/>
    </row>
    <row r="15" spans="2:9" ht="15" customHeight="1" x14ac:dyDescent="0.2">
      <c r="B15" s="71" t="s">
        <v>77</v>
      </c>
      <c r="C15" s="74">
        <v>115384</v>
      </c>
      <c r="D15" s="73">
        <v>21674</v>
      </c>
      <c r="E15" s="72">
        <v>11668</v>
      </c>
      <c r="F15" s="73">
        <v>2391</v>
      </c>
      <c r="G15" s="74">
        <v>6722</v>
      </c>
      <c r="H15" s="73">
        <v>2147</v>
      </c>
      <c r="I15" s="12"/>
    </row>
    <row r="16" spans="2:9" ht="15" x14ac:dyDescent="0.2">
      <c r="B16" s="71" t="s">
        <v>78</v>
      </c>
      <c r="C16" s="74">
        <v>116920</v>
      </c>
      <c r="D16" s="73">
        <v>22624</v>
      </c>
      <c r="E16" s="72">
        <v>10550</v>
      </c>
      <c r="F16" s="73">
        <v>2262</v>
      </c>
      <c r="G16" s="74">
        <v>6419</v>
      </c>
      <c r="H16" s="73">
        <v>1970</v>
      </c>
      <c r="I16" s="12"/>
    </row>
    <row r="17" spans="2:9" ht="15" x14ac:dyDescent="0.2">
      <c r="B17" s="71" t="s">
        <v>79</v>
      </c>
      <c r="C17" s="74">
        <v>117824</v>
      </c>
      <c r="D17" s="73">
        <v>23084</v>
      </c>
      <c r="E17" s="72">
        <v>9992</v>
      </c>
      <c r="F17" s="73">
        <v>2007</v>
      </c>
      <c r="G17" s="74">
        <v>6345</v>
      </c>
      <c r="H17" s="73">
        <v>1859</v>
      </c>
      <c r="I17" s="12"/>
    </row>
    <row r="18" spans="2:9" ht="15" x14ac:dyDescent="0.2">
      <c r="B18" s="71" t="s">
        <v>80</v>
      </c>
      <c r="C18" s="74">
        <v>119335</v>
      </c>
      <c r="D18" s="73">
        <v>23562</v>
      </c>
      <c r="E18" s="72">
        <v>8704</v>
      </c>
      <c r="F18" s="73">
        <v>1683</v>
      </c>
      <c r="G18" s="74">
        <v>5840</v>
      </c>
      <c r="H18" s="73">
        <v>1673</v>
      </c>
      <c r="I18" s="12"/>
    </row>
    <row r="19" spans="2:9" ht="15" x14ac:dyDescent="0.2">
      <c r="B19" s="71" t="s">
        <v>81</v>
      </c>
      <c r="C19" s="74">
        <v>121036</v>
      </c>
      <c r="D19" s="73">
        <v>24650</v>
      </c>
      <c r="E19" s="72">
        <v>7316</v>
      </c>
      <c r="F19" s="73">
        <v>1463</v>
      </c>
      <c r="G19" s="74">
        <v>5297</v>
      </c>
      <c r="H19" s="73">
        <v>1580</v>
      </c>
      <c r="I19" s="12"/>
    </row>
    <row r="20" spans="2:9" ht="15" x14ac:dyDescent="0.2">
      <c r="B20" s="71" t="s">
        <v>82</v>
      </c>
      <c r="C20" s="74">
        <v>123051</v>
      </c>
      <c r="D20" s="73">
        <v>25384</v>
      </c>
      <c r="E20" s="72">
        <v>6619</v>
      </c>
      <c r="F20" s="73">
        <v>1267</v>
      </c>
      <c r="G20" s="74">
        <v>4846</v>
      </c>
      <c r="H20" s="73">
        <v>1345</v>
      </c>
      <c r="I20" s="12"/>
    </row>
    <row r="21" spans="2:9" ht="15" x14ac:dyDescent="0.2">
      <c r="B21" s="71" t="s">
        <v>83</v>
      </c>
      <c r="C21" s="74">
        <v>124258</v>
      </c>
      <c r="D21" s="73">
        <v>25673</v>
      </c>
      <c r="E21" s="72">
        <v>6144</v>
      </c>
      <c r="F21" s="73">
        <v>1305</v>
      </c>
      <c r="G21" s="74">
        <v>4520</v>
      </c>
      <c r="H21" s="73">
        <v>1309</v>
      </c>
      <c r="I21" s="12"/>
    </row>
    <row r="22" spans="2:9" ht="15" x14ac:dyDescent="0.2">
      <c r="B22" s="71" t="s">
        <v>84</v>
      </c>
      <c r="C22" s="74">
        <v>125546</v>
      </c>
      <c r="D22" s="73">
        <v>26852</v>
      </c>
      <c r="E22" s="72">
        <v>5496</v>
      </c>
      <c r="F22" s="73">
        <v>1179</v>
      </c>
      <c r="G22" s="74">
        <v>4077</v>
      </c>
      <c r="H22" s="73">
        <v>1199</v>
      </c>
      <c r="I22" s="12"/>
    </row>
    <row r="23" spans="2:9" ht="15" x14ac:dyDescent="0.2">
      <c r="B23" s="70" t="s">
        <v>85</v>
      </c>
      <c r="C23" s="31">
        <v>126761</v>
      </c>
      <c r="D23" s="32">
        <v>27557</v>
      </c>
      <c r="E23" s="33">
        <v>5286</v>
      </c>
      <c r="F23" s="33">
        <v>1157</v>
      </c>
      <c r="G23" s="31">
        <v>3801</v>
      </c>
      <c r="H23" s="32">
        <v>1131</v>
      </c>
      <c r="I23" s="12"/>
    </row>
    <row r="24" spans="2:9" ht="15" x14ac:dyDescent="0.2">
      <c r="B24" s="71" t="s">
        <v>86</v>
      </c>
      <c r="C24" s="13">
        <v>128037.683</v>
      </c>
      <c r="D24" s="14">
        <v>26955.365000000002</v>
      </c>
      <c r="E24" s="15">
        <v>5294.6679999999997</v>
      </c>
      <c r="F24" s="15">
        <v>1149.04</v>
      </c>
      <c r="G24" s="13">
        <v>3881.6289999999999</v>
      </c>
      <c r="H24" s="14">
        <v>1177.94</v>
      </c>
      <c r="I24" s="12"/>
    </row>
    <row r="25" spans="2:9" ht="15" x14ac:dyDescent="0.2">
      <c r="B25" s="71" t="s">
        <v>87</v>
      </c>
      <c r="C25" s="13">
        <v>122214.943</v>
      </c>
      <c r="D25" s="14">
        <v>25587.436000000002</v>
      </c>
      <c r="E25" s="15">
        <v>8092.8509999999997</v>
      </c>
      <c r="F25" s="15">
        <v>2051.3629999999998</v>
      </c>
      <c r="G25" s="13">
        <v>4520.9962350000087</v>
      </c>
      <c r="H25" s="14">
        <v>1664.9246542333367</v>
      </c>
      <c r="I25" s="12"/>
    </row>
    <row r="26" spans="2:9" ht="15.75" customHeight="1" thickBot="1" x14ac:dyDescent="0.25">
      <c r="B26" s="70" t="s">
        <v>88</v>
      </c>
      <c r="C26" s="58">
        <v>126917.44500000001</v>
      </c>
      <c r="D26" s="65">
        <v>27978.134999999998</v>
      </c>
      <c r="E26" s="62">
        <v>5385.8559999999998</v>
      </c>
      <c r="F26" s="65">
        <v>1107.596</v>
      </c>
      <c r="G26" s="58">
        <v>3053.0781099333381</v>
      </c>
      <c r="H26" s="65">
        <v>1190.3080528333335</v>
      </c>
      <c r="I26" s="12"/>
    </row>
    <row r="27" spans="2:9" ht="55" customHeight="1" x14ac:dyDescent="0.15">
      <c r="B27" s="295" t="s">
        <v>130</v>
      </c>
      <c r="C27" s="296"/>
      <c r="D27" s="296"/>
      <c r="E27" s="296"/>
      <c r="F27" s="296"/>
      <c r="G27" s="296"/>
      <c r="H27" s="296"/>
      <c r="I27" s="17"/>
    </row>
    <row r="28" spans="2:9" ht="15" x14ac:dyDescent="0.15">
      <c r="B28" s="34" t="s">
        <v>60</v>
      </c>
      <c r="C28" s="4"/>
      <c r="D28" s="5"/>
      <c r="E28" s="4"/>
      <c r="F28" s="5"/>
      <c r="G28" s="4"/>
      <c r="H28" s="5"/>
      <c r="I28" s="4"/>
    </row>
  </sheetData>
  <mergeCells count="5">
    <mergeCell ref="B27:H27"/>
    <mergeCell ref="B1:H1"/>
    <mergeCell ref="C2:D2"/>
    <mergeCell ref="E2:F2"/>
    <mergeCell ref="G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List of Figures and Tables</vt:lpstr>
      <vt:lpstr>Fig 1</vt:lpstr>
      <vt:lpstr>Fig 2 </vt:lpstr>
      <vt:lpstr>Fig 3</vt:lpstr>
      <vt:lpstr>Fig 4</vt:lpstr>
      <vt:lpstr>Tab 1</vt:lpstr>
      <vt:lpstr>Tab 2</vt:lpstr>
      <vt:lpstr>Tab 3 </vt:lpstr>
      <vt:lpstr>Tab 4</vt:lpstr>
      <vt:lpstr>Tab 5</vt:lpstr>
      <vt:lpstr>Tab 6</vt:lpstr>
      <vt:lpstr>Tab 7</vt:lpstr>
      <vt:lpstr>Tab 8</vt:lpstr>
      <vt:lpstr>Tab 9</vt:lpstr>
      <vt:lpstr>Tab 10</vt:lpstr>
      <vt:lpstr>Figures 5-12, All</vt:lpstr>
      <vt:lpstr>Figures 13-20, Men 25-54</vt:lpstr>
      <vt:lpstr>Figures 21-28, Women 25-54</vt:lpstr>
      <vt:lpstr>Figures 29-36, All 25-54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dc:creator>
  <cp:lastModifiedBy>Microsoft Office User</cp:lastModifiedBy>
  <cp:lastPrinted>2017-04-28T19:26:56Z</cp:lastPrinted>
  <dcterms:created xsi:type="dcterms:W3CDTF">2008-12-09T17:01:19Z</dcterms:created>
  <dcterms:modified xsi:type="dcterms:W3CDTF">2022-06-20T17:54:53Z</dcterms:modified>
</cp:coreProperties>
</file>