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3050" windowHeight="7365" activeTab="2"/>
  </bookViews>
  <sheets>
    <sheet name="RECH. NAC. 2015 " sheetId="1" r:id="rId1"/>
    <sheet name="RECHAZO 2014" sheetId="2" r:id="rId2"/>
    <sheet name="RECHAZOS 2013" sheetId="3" r:id="rId3"/>
    <sheet name="DEPOR 2015" sheetId="4" r:id="rId4"/>
    <sheet name="DEPOR 2014" sheetId="5" r:id="rId5"/>
    <sheet name="DEPOR 2013" sheetId="6" r:id="rId6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<sst xmlns="http://schemas.openxmlformats.org/spreadsheetml/2006/main" count="555" uniqueCount="201">
  <si>
    <t>COSTA RICA</t>
  </si>
  <si>
    <t>RECHAZOS EFECTUADOS</t>
  </si>
  <si>
    <t>SEGÚN PAÍS DE ORIGEN Y PUESTO MIGRATORIO</t>
  </si>
  <si>
    <t>AÑO 2015</t>
  </si>
  <si>
    <t>PAIS DE ORIGEN</t>
  </si>
  <si>
    <t>TOTAL</t>
  </si>
  <si>
    <t>COORDINACION U OFICINA POLICIAL REGIONAL</t>
  </si>
  <si>
    <t>AEROPUERTO</t>
  </si>
  <si>
    <t>PASO</t>
  </si>
  <si>
    <t>SABALITO</t>
  </si>
  <si>
    <t>PEÑAS</t>
  </si>
  <si>
    <t>SIXAOLA</t>
  </si>
  <si>
    <t>LOS</t>
  </si>
  <si>
    <t>PLAYAS</t>
  </si>
  <si>
    <t>GOLFITO</t>
  </si>
  <si>
    <t>LAS TABLILLAS</t>
  </si>
  <si>
    <t>JUAN SANTAMARIA</t>
  </si>
  <si>
    <t>DANIEL ODUBER</t>
  </si>
  <si>
    <t>CANOAS</t>
  </si>
  <si>
    <t>BLANCAS</t>
  </si>
  <si>
    <t>CHILES</t>
  </si>
  <si>
    <t>DEL COCO</t>
  </si>
  <si>
    <t>MASC.</t>
  </si>
  <si>
    <t>FEM.</t>
  </si>
  <si>
    <t>ALBANIA</t>
  </si>
  <si>
    <t>ALEMANIA</t>
  </si>
  <si>
    <t>ARABIA SAUDI</t>
  </si>
  <si>
    <t>ARGENTINA</t>
  </si>
  <si>
    <t>ARMENIA</t>
  </si>
  <si>
    <t>AUSTRALIA</t>
  </si>
  <si>
    <t>AUSTRIA</t>
  </si>
  <si>
    <t>BANGLADESH</t>
  </si>
  <si>
    <t>BELGICA</t>
  </si>
  <si>
    <t>BELICE</t>
  </si>
  <si>
    <t>BIELORRUSIA</t>
  </si>
  <si>
    <t>BOLIVIA</t>
  </si>
  <si>
    <t>BRASIL</t>
  </si>
  <si>
    <t>BRUNEI</t>
  </si>
  <si>
    <t>BULGARIA</t>
  </si>
  <si>
    <t>BURKINA FASSO</t>
  </si>
  <si>
    <t>CABO VERDE</t>
  </si>
  <si>
    <t>CAMBOYA</t>
  </si>
  <si>
    <t>CANADA</t>
  </si>
  <si>
    <t>CHILE</t>
  </si>
  <si>
    <t>COLOMBIA</t>
  </si>
  <si>
    <t>CUBA</t>
  </si>
  <si>
    <t>DINAMARCA</t>
  </si>
  <si>
    <t>ECUADOR</t>
  </si>
  <si>
    <t>EGIPTO</t>
  </si>
  <si>
    <t>EL SALVADOR</t>
  </si>
  <si>
    <t>ESLOVAQUÍA</t>
  </si>
  <si>
    <t>ESPAÑA</t>
  </si>
  <si>
    <t>ESTADOS UNIDOS</t>
  </si>
  <si>
    <t>ETIOPIA</t>
  </si>
  <si>
    <t>FEDERACIÓN RUSA</t>
  </si>
  <si>
    <t>FINLANDIA</t>
  </si>
  <si>
    <t>FRANCIA</t>
  </si>
  <si>
    <t>GHANA</t>
  </si>
  <si>
    <t>GRANADA</t>
  </si>
  <si>
    <t>GUATEMALA</t>
  </si>
  <si>
    <t>GUINEA</t>
  </si>
  <si>
    <t>HAITI</t>
  </si>
  <si>
    <t>HONDURAS</t>
  </si>
  <si>
    <t>INDIA</t>
  </si>
  <si>
    <t>INDONESIA</t>
  </si>
  <si>
    <t>IRAN</t>
  </si>
  <si>
    <t>IRLANDA</t>
  </si>
  <si>
    <t>ISLANDIA</t>
  </si>
  <si>
    <t>ISRAEL</t>
  </si>
  <si>
    <t>ITALIA</t>
  </si>
  <si>
    <t>JAMAICA</t>
  </si>
  <si>
    <t>JAPÓN</t>
  </si>
  <si>
    <t xml:space="preserve"> </t>
  </si>
  <si>
    <t>JORDANIA</t>
  </si>
  <si>
    <t>KAZAJISTAN</t>
  </si>
  <si>
    <t>KENIA</t>
  </si>
  <si>
    <t>KIRGUISTAN</t>
  </si>
  <si>
    <t>KOSOVO</t>
  </si>
  <si>
    <t>KUWAIT</t>
  </si>
  <si>
    <t>MACEDONIA</t>
  </si>
  <si>
    <t>MADAGASCAR</t>
  </si>
  <si>
    <t>MALASIA</t>
  </si>
  <si>
    <t>MALI</t>
  </si>
  <si>
    <t>MALTA</t>
  </si>
  <si>
    <t>MEXICO</t>
  </si>
  <si>
    <t>MOLDOVA</t>
  </si>
  <si>
    <t>MONGOLIA</t>
  </si>
  <si>
    <t>MOZAMBIQUE</t>
  </si>
  <si>
    <t xml:space="preserve">NICARAGUA  </t>
  </si>
  <si>
    <t>NIGERIA</t>
  </si>
  <si>
    <t>NORUEGA</t>
  </si>
  <si>
    <t>NUEVA ZELANDA</t>
  </si>
  <si>
    <t>PAÍSES BAJOS</t>
  </si>
  <si>
    <t>PANAMÁ</t>
  </si>
  <si>
    <t>PAPUA  NUEVA GUINEA</t>
  </si>
  <si>
    <t>PERÚ</t>
  </si>
  <si>
    <t>POLONIA</t>
  </si>
  <si>
    <t>PORTUGAL</t>
  </si>
  <si>
    <t>REINO UNIDO</t>
  </si>
  <si>
    <t>REP. CHECA</t>
  </si>
  <si>
    <t>REP. DE CHINA TAIWAN</t>
  </si>
  <si>
    <t>REP. DE COREA</t>
  </si>
  <si>
    <t>REP. DOMINICANA</t>
  </si>
  <si>
    <t>REP. HELENICA</t>
  </si>
  <si>
    <t>REP.POP.DE CHINA</t>
  </si>
  <si>
    <t>RUMANIA</t>
  </si>
  <si>
    <t>RWANDA</t>
  </si>
  <si>
    <t>SINGAPUR</t>
  </si>
  <si>
    <t>SOMALIA</t>
  </si>
  <si>
    <t>SRI LANKA</t>
  </si>
  <si>
    <t>SUDAFRICA</t>
  </si>
  <si>
    <t>SUDAN</t>
  </si>
  <si>
    <t>SUECIA</t>
  </si>
  <si>
    <t>SUIZA</t>
  </si>
  <si>
    <t>TAILANDIA</t>
  </si>
  <si>
    <t>TANZANIA</t>
  </si>
  <si>
    <t>TOGO</t>
  </si>
  <si>
    <t>TURQUIA</t>
  </si>
  <si>
    <t>UCRANIA</t>
  </si>
  <si>
    <t>UGANDA</t>
  </si>
  <si>
    <t>URUGUAY</t>
  </si>
  <si>
    <t>UZBESKISTAN</t>
  </si>
  <si>
    <t>VENEZUELA</t>
  </si>
  <si>
    <t>VIET NAN</t>
  </si>
  <si>
    <t>YEMEN</t>
  </si>
  <si>
    <t xml:space="preserve">FUENTE: Dirección General de Migración y Extranjería. </t>
  </si>
  <si>
    <t xml:space="preserve">                  Planificación Institucional, cuadro elaborado con  base en información  suministrada por las Coordinaciones y Oficinas  Policiales Regionales de la Dirección General de Migración y Extranjería.</t>
  </si>
  <si>
    <t>DEPORTACIONES EFECTUADAS</t>
  </si>
  <si>
    <t>SEGÚN PAÍS DE ORIGEN Y MES</t>
  </si>
  <si>
    <t>PERIODO: 01  DE  ENERO  AL 31 DE DICIEMBRE 2015</t>
  </si>
  <si>
    <t>MES</t>
  </si>
  <si>
    <t>PAÍS</t>
  </si>
  <si>
    <t>ENE.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</si>
  <si>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</si>
  <si>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</si>
  <si>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</si>
  <si>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</si>
  <si>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</si>
  <si>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</si>
  <si>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</si>
  <si>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</si>
  <si>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</si>
  <si>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</si>
  <si>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</si>
  <si>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FEDERACION RUSA</t>
  </si>
  <si>
    <t>LITUANIA</t>
  </si>
  <si>
    <t>NICARAGUA</t>
  </si>
  <si>
    <t>PAISES BAJOS</t>
  </si>
  <si>
    <t>PAKISTAN</t>
  </si>
  <si>
    <t>PERU</t>
  </si>
  <si>
    <t>REP. POP. DE CHINA</t>
  </si>
  <si>
    <t>SENEGAL</t>
  </si>
  <si>
    <t>FUENTE:   Dirección General de Migración y Extranjería.</t>
  </si>
  <si>
    <t xml:space="preserve">                Planificación Institucional,  cuadro elaborado con base en información suministrada por la Dirección de la Policía  Profesional de Migración</t>
  </si>
  <si>
    <t xml:space="preserve">              </t>
  </si>
  <si>
    <t>PERIODO: 01  DE  ENERO  AL 31 DE DICIEMBRE 2014</t>
  </si>
  <si>
    <t>BOLIVIa</t>
  </si>
  <si>
    <t>DOMINICA</t>
  </si>
  <si>
    <t xml:space="preserve">                Planificación Institucional.</t>
  </si>
  <si>
    <t xml:space="preserve">               Cuadro elaborado con base en información suministrada por la Policía  Profesional de Migración</t>
  </si>
  <si>
    <t>SEGÚN PAÍS</t>
  </si>
  <si>
    <t>PERÍODO: DEL 01  AL 31 DE DICIEMBRE DE 2014</t>
  </si>
  <si>
    <t>AGONLA</t>
  </si>
  <si>
    <t>ARGELIA</t>
  </si>
  <si>
    <t>AZERBAIYAN</t>
  </si>
  <si>
    <t>CAMERUN</t>
  </si>
  <si>
    <t>COSTA DE MARFIL</t>
  </si>
  <si>
    <t>ERITREA</t>
  </si>
  <si>
    <t>FILIPINAS</t>
  </si>
  <si>
    <t>HUNGRÍA</t>
  </si>
  <si>
    <t>IRÁN</t>
  </si>
  <si>
    <t>LETONIA</t>
  </si>
  <si>
    <t>MALAWI</t>
  </si>
  <si>
    <t>MALDIVAS</t>
  </si>
  <si>
    <t>MARRUECOS</t>
  </si>
  <si>
    <t>MYANMAR</t>
  </si>
  <si>
    <t>NEPAL</t>
  </si>
  <si>
    <t>PALESTINA</t>
  </si>
  <si>
    <t>QATAR</t>
  </si>
  <si>
    <t>SIERRA LEONA</t>
  </si>
  <si>
    <t>SIRIA</t>
  </si>
  <si>
    <t>SUAFRICA</t>
  </si>
  <si>
    <t>TUNEZ</t>
  </si>
  <si>
    <t>ZIMBABWE</t>
  </si>
  <si>
    <t xml:space="preserve">                  Planificación Institucional, cuadro elaborado con  base en información  suministrada por las Delegaciones y Oficinas Regionales de la Dirección General de Migración y Extranjería.</t>
  </si>
  <si>
    <t xml:space="preserve">             </t>
  </si>
  <si>
    <t>PERIODO: 01  DE  ENERO  AL 31 DE DICIEMBRE 2013</t>
  </si>
  <si>
    <t>ARGENETINA</t>
  </si>
  <si>
    <t>ESLOVAQUIA</t>
  </si>
  <si>
    <t>IRAK</t>
  </si>
  <si>
    <t>REP, POP. DE CHINA</t>
  </si>
  <si>
    <t>PERÍODO: DEL 01  AL 31 DE DICIEMBRE DE 2013</t>
  </si>
  <si>
    <t>AFGANISTAN</t>
  </si>
  <si>
    <t>BOSNIA</t>
  </si>
  <si>
    <t>ETIOPÍA</t>
  </si>
  <si>
    <t>GEORGIA</t>
  </si>
  <si>
    <t>GUYANA</t>
  </si>
  <si>
    <t>OMAN</t>
  </si>
  <si>
    <t>SERBIA</t>
  </si>
  <si>
    <t>TURQUÍA</t>
  </si>
  <si>
    <t>YUGOSLAVIA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</si>
</sst>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&quot;₡&quot;* #,##0.00_);_(&quot;₡&quot;* \(#,##0.00\);_(&quot;₡&quot;* &quot;-&quot;??_);_(@_)"/>
    <numFmt numFmtId="170" formatCode="_([$€]* #,##0.00_);_([$€]* \(#,##0.00\);_([$€]* &quot;-&quot;??_);_(@_)"/>
    <numFmt numFmtId="171" formatCode="_-\$* #,##0.00_-;&quot;-$&quot;* #,##0.00_-;_-\$* \-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7"/>
      <name val="Bodoni MT Condensed"/>
      <family val="1"/>
    </font>
    <font>
      <b/>
      <sz val="7"/>
      <name val="Gautami"/>
      <family val="2"/>
    </font>
    <font>
      <sz val="7"/>
      <name val="Bodoni MT Condensed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Book Antiqua"/>
      <family val="1"/>
    </font>
    <font>
      <sz val="12"/>
      <name val="Arial"/>
      <family val="2"/>
    </font>
    <font>
      <sz val="12"/>
      <name val="Book Antiqua"/>
      <family val="1"/>
    </font>
    <font>
      <sz val="9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3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4" fillId="38" borderId="1" applyNumberFormat="0" applyAlignment="0" applyProtection="0"/>
    <xf numFmtId="0" fontId="19" fillId="8" borderId="2" applyNumberFormat="0" applyAlignment="0" applyProtection="0"/>
    <xf numFmtId="0" fontId="19" fillId="8" borderId="2" applyNumberFormat="0" applyAlignment="0" applyProtection="0"/>
    <xf numFmtId="0" fontId="19" fillId="8" borderId="2" applyNumberFormat="0" applyAlignment="0" applyProtection="0"/>
    <xf numFmtId="0" fontId="19" fillId="8" borderId="2" applyNumberFormat="0" applyAlignment="0" applyProtection="0"/>
    <xf numFmtId="0" fontId="19" fillId="8" borderId="2" applyNumberFormat="0" applyAlignment="0" applyProtection="0"/>
    <xf numFmtId="0" fontId="19" fillId="8" borderId="2" applyNumberFormat="0" applyAlignment="0" applyProtection="0"/>
    <xf numFmtId="0" fontId="19" fillId="8" borderId="2" applyNumberFormat="0" applyAlignment="0" applyProtection="0"/>
    <xf numFmtId="0" fontId="20" fillId="39" borderId="3" applyNumberFormat="0" applyAlignment="0" applyProtection="0"/>
    <xf numFmtId="0" fontId="20" fillId="39" borderId="3" applyNumberFormat="0" applyAlignment="0" applyProtection="0"/>
    <xf numFmtId="0" fontId="20" fillId="39" borderId="3" applyNumberFormat="0" applyAlignment="0" applyProtection="0"/>
    <xf numFmtId="0" fontId="20" fillId="39" borderId="3" applyNumberFormat="0" applyAlignment="0" applyProtection="0"/>
    <xf numFmtId="0" fontId="20" fillId="39" borderId="3" applyNumberFormat="0" applyAlignment="0" applyProtection="0"/>
    <xf numFmtId="0" fontId="20" fillId="39" borderId="3" applyNumberFormat="0" applyAlignment="0" applyProtection="0"/>
    <xf numFmtId="0" fontId="20" fillId="39" borderId="3" applyNumberFormat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5" fillId="4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0" fontId="23" fillId="9" borderId="2" applyNumberFormat="0" applyAlignment="0" applyProtection="0"/>
    <xf numFmtId="170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51" fillId="44" borderId="1" applyNumberFormat="0" applyAlignment="0" applyProtection="0"/>
    <xf numFmtId="0" fontId="52" fillId="0" borderId="9" applyNumberForma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53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10" borderId="10" applyNumberFormat="0" applyAlignment="0" applyProtection="0"/>
    <xf numFmtId="0" fontId="2" fillId="10" borderId="10" applyNumberFormat="0" applyAlignment="0" applyProtection="0"/>
    <xf numFmtId="0" fontId="2" fillId="10" borderId="10" applyNumberFormat="0" applyAlignment="0" applyProtection="0"/>
    <xf numFmtId="0" fontId="2" fillId="10" borderId="10" applyNumberFormat="0" applyAlignment="0" applyProtection="0"/>
    <xf numFmtId="0" fontId="2" fillId="10" borderId="10" applyNumberFormat="0" applyAlignment="0" applyProtection="0"/>
    <xf numFmtId="0" fontId="2" fillId="10" borderId="10" applyNumberFormat="0" applyAlignment="0" applyProtection="0"/>
    <xf numFmtId="0" fontId="2" fillId="10" borderId="10" applyNumberFormat="0" applyAlignment="0" applyProtection="0"/>
    <xf numFmtId="0" fontId="0" fillId="47" borderId="11" applyNumberFormat="0" applyFont="0" applyAlignment="0" applyProtection="0"/>
    <xf numFmtId="0" fontId="54" fillId="38" borderId="12" applyNumberFormat="0" applyAlignment="0" applyProtection="0"/>
    <xf numFmtId="9" fontId="0" fillId="0" borderId="0" applyFont="0" applyFill="0" applyBorder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6" fillId="8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57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2" fillId="0" borderId="0" xfId="301" applyNumberFormat="1" applyFont="1" applyFill="1" applyBorder="1" applyAlignment="1" applyProtection="1">
      <alignment vertical="top"/>
      <protection/>
    </xf>
    <xf numFmtId="0" fontId="6" fillId="0" borderId="0" xfId="301" applyNumberFormat="1" applyFont="1" applyFill="1" applyBorder="1" applyAlignment="1" applyProtection="1">
      <alignment vertical="top"/>
      <protection/>
    </xf>
    <xf numFmtId="0" fontId="6" fillId="0" borderId="0" xfId="301" applyNumberFormat="1" applyFont="1" applyFill="1" applyBorder="1" applyAlignment="1" applyProtection="1">
      <alignment horizontal="center" vertical="center"/>
      <protection/>
    </xf>
    <xf numFmtId="0" fontId="4" fillId="2" borderId="19" xfId="293" applyFont="1" applyFill="1" applyBorder="1" applyAlignment="1">
      <alignment horizontal="center" vertical="center"/>
      <protection/>
    </xf>
    <xf numFmtId="0" fontId="4" fillId="2" borderId="20" xfId="293" applyFont="1" applyFill="1" applyBorder="1" applyAlignment="1">
      <alignment horizontal="center" vertical="center"/>
      <protection/>
    </xf>
    <xf numFmtId="0" fontId="4" fillId="2" borderId="21" xfId="293" applyFont="1" applyFill="1" applyBorder="1" applyAlignment="1">
      <alignment horizontal="center" vertical="center"/>
      <protection/>
    </xf>
    <xf numFmtId="0" fontId="2" fillId="0" borderId="22" xfId="301" applyNumberFormat="1" applyFont="1" applyFill="1" applyBorder="1" applyAlignment="1" applyProtection="1">
      <alignment vertical="top"/>
      <protection/>
    </xf>
    <xf numFmtId="3" fontId="2" fillId="0" borderId="23" xfId="301" applyNumberFormat="1" applyFont="1" applyFill="1" applyBorder="1" applyAlignment="1" applyProtection="1">
      <alignment vertical="top"/>
      <protection/>
    </xf>
    <xf numFmtId="0" fontId="2" fillId="0" borderId="23" xfId="301" applyNumberFormat="1" applyFont="1" applyFill="1" applyBorder="1" applyAlignment="1" applyProtection="1">
      <alignment vertical="top"/>
      <protection/>
    </xf>
    <xf numFmtId="0" fontId="2" fillId="0" borderId="24" xfId="301" applyNumberFormat="1" applyFont="1" applyFill="1" applyBorder="1" applyAlignment="1" applyProtection="1">
      <alignment vertical="top"/>
      <protection/>
    </xf>
    <xf numFmtId="0" fontId="7" fillId="0" borderId="25" xfId="301" applyNumberFormat="1" applyFont="1" applyFill="1" applyBorder="1" applyAlignment="1" applyProtection="1">
      <alignment horizontal="center" vertical="top"/>
      <protection/>
    </xf>
    <xf numFmtId="3" fontId="3" fillId="0" borderId="25" xfId="301" applyNumberFormat="1" applyFont="1" applyFill="1" applyBorder="1" applyAlignment="1" applyProtection="1">
      <alignment horizontal="right" vertical="top"/>
      <protection/>
    </xf>
    <xf numFmtId="3" fontId="3" fillId="0" borderId="0" xfId="301" applyNumberFormat="1" applyFont="1" applyFill="1" applyBorder="1" applyAlignment="1" applyProtection="1">
      <alignment vertical="top"/>
      <protection/>
    </xf>
    <xf numFmtId="3" fontId="3" fillId="0" borderId="19" xfId="301" applyNumberFormat="1" applyFont="1" applyFill="1" applyBorder="1" applyAlignment="1" applyProtection="1">
      <alignment vertical="top"/>
      <protection/>
    </xf>
    <xf numFmtId="0" fontId="7" fillId="0" borderId="0" xfId="301" applyNumberFormat="1" applyFont="1" applyFill="1" applyBorder="1" applyAlignment="1" applyProtection="1">
      <alignment vertical="top"/>
      <protection/>
    </xf>
    <xf numFmtId="0" fontId="2" fillId="0" borderId="25" xfId="301" applyNumberFormat="1" applyFont="1" applyFill="1" applyBorder="1" applyAlignment="1" applyProtection="1">
      <alignment vertical="top"/>
      <protection/>
    </xf>
    <xf numFmtId="0" fontId="8" fillId="0" borderId="0" xfId="301" applyNumberFormat="1" applyFont="1" applyFill="1" applyBorder="1" applyAlignment="1" applyProtection="1">
      <alignment vertical="top"/>
      <protection/>
    </xf>
    <xf numFmtId="0" fontId="8" fillId="0" borderId="19" xfId="301" applyNumberFormat="1" applyFont="1" applyFill="1" applyBorder="1" applyAlignment="1" applyProtection="1">
      <alignment vertical="top"/>
      <protection/>
    </xf>
    <xf numFmtId="3" fontId="2" fillId="0" borderId="25" xfId="288" applyNumberFormat="1" applyFont="1" applyBorder="1">
      <alignment/>
      <protection/>
    </xf>
    <xf numFmtId="3" fontId="8" fillId="0" borderId="0" xfId="301" applyNumberFormat="1" applyFont="1" applyFill="1" applyBorder="1" applyAlignment="1" applyProtection="1">
      <alignment vertical="top"/>
      <protection/>
    </xf>
    <xf numFmtId="1" fontId="8" fillId="0" borderId="0" xfId="301" applyNumberFormat="1" applyFont="1" applyFill="1" applyBorder="1" applyAlignment="1" applyProtection="1">
      <alignment vertical="top"/>
      <protection/>
    </xf>
    <xf numFmtId="1" fontId="58" fillId="0" borderId="0" xfId="301" applyNumberFormat="1" applyFont="1" applyFill="1" applyBorder="1" applyAlignment="1" applyProtection="1">
      <alignment vertical="top"/>
      <protection/>
    </xf>
    <xf numFmtId="1" fontId="8" fillId="0" borderId="19" xfId="301" applyNumberFormat="1" applyFont="1" applyFill="1" applyBorder="1" applyAlignment="1" applyProtection="1">
      <alignment vertical="top"/>
      <protection/>
    </xf>
    <xf numFmtId="3" fontId="2" fillId="0" borderId="25" xfId="288" applyNumberFormat="1" applyFont="1" applyFill="1" applyBorder="1">
      <alignment/>
      <protection/>
    </xf>
    <xf numFmtId="0" fontId="2" fillId="0" borderId="26" xfId="301" applyNumberFormat="1" applyFont="1" applyFill="1" applyBorder="1" applyAlignment="1" applyProtection="1">
      <alignment vertical="top"/>
      <protection/>
    </xf>
    <xf numFmtId="0" fontId="2" fillId="0" borderId="27" xfId="301" applyNumberFormat="1" applyFont="1" applyFill="1" applyBorder="1" applyAlignment="1" applyProtection="1">
      <alignment vertical="top"/>
      <protection/>
    </xf>
    <xf numFmtId="0" fontId="2" fillId="0" borderId="28" xfId="301" applyNumberFormat="1" applyFont="1" applyFill="1" applyBorder="1" applyAlignment="1" applyProtection="1">
      <alignment vertical="top"/>
      <protection/>
    </xf>
    <xf numFmtId="0" fontId="9" fillId="0" borderId="0" xfId="289" applyFont="1">
      <alignment/>
      <protection/>
    </xf>
    <xf numFmtId="0" fontId="9" fillId="0" borderId="0" xfId="289" applyFont="1" applyBorder="1">
      <alignment/>
      <protection/>
    </xf>
    <xf numFmtId="3" fontId="2" fillId="0" borderId="0" xfId="301" applyNumberFormat="1" applyFont="1" applyFill="1" applyBorder="1" applyAlignment="1" applyProtection="1">
      <alignment vertical="top"/>
      <protection/>
    </xf>
    <xf numFmtId="0" fontId="7" fillId="0" borderId="0" xfId="288" applyFont="1" applyBorder="1" applyAlignment="1">
      <alignment horizontal="center"/>
      <protection/>
    </xf>
    <xf numFmtId="0" fontId="2" fillId="0" borderId="0" xfId="288">
      <alignment/>
      <protection/>
    </xf>
    <xf numFmtId="0" fontId="2" fillId="0" borderId="0" xfId="288" applyFont="1">
      <alignment/>
      <protection/>
    </xf>
    <xf numFmtId="0" fontId="2" fillId="2" borderId="21" xfId="288" applyFont="1" applyFill="1" applyBorder="1">
      <alignment/>
      <protection/>
    </xf>
    <xf numFmtId="0" fontId="7" fillId="2" borderId="29" xfId="288" applyFont="1" applyFill="1" applyBorder="1" applyAlignment="1">
      <alignment horizontal="center"/>
      <protection/>
    </xf>
    <xf numFmtId="0" fontId="3" fillId="2" borderId="24" xfId="288" applyFont="1" applyFill="1" applyBorder="1" applyAlignment="1">
      <alignment horizontal="center"/>
      <protection/>
    </xf>
    <xf numFmtId="0" fontId="3" fillId="2" borderId="21" xfId="288" applyFont="1" applyFill="1" applyBorder="1" applyAlignment="1">
      <alignment horizontal="center"/>
      <protection/>
    </xf>
    <xf numFmtId="0" fontId="7" fillId="0" borderId="21" xfId="288" applyFont="1" applyBorder="1" applyAlignment="1">
      <alignment horizontal="center"/>
      <protection/>
    </xf>
    <xf numFmtId="0" fontId="7" fillId="0" borderId="22" xfId="288" applyFont="1" applyBorder="1" applyAlignment="1">
      <alignment horizontal="center"/>
      <protection/>
    </xf>
    <xf numFmtId="0" fontId="7" fillId="0" borderId="23" xfId="288" applyFont="1" applyBorder="1" applyAlignment="1">
      <alignment horizontal="center"/>
      <protection/>
    </xf>
    <xf numFmtId="0" fontId="2" fillId="0" borderId="23" xfId="288" applyBorder="1">
      <alignment/>
      <protection/>
    </xf>
    <xf numFmtId="0" fontId="2" fillId="0" borderId="24" xfId="288" applyBorder="1">
      <alignment/>
      <protection/>
    </xf>
    <xf numFmtId="0" fontId="7" fillId="0" borderId="20" xfId="288" applyFont="1" applyBorder="1" applyAlignment="1">
      <alignment horizontal="center"/>
      <protection/>
    </xf>
    <xf numFmtId="3" fontId="7" fillId="0" borderId="25" xfId="288" applyNumberFormat="1" applyFont="1" applyBorder="1" applyAlignment="1">
      <alignment horizontal="right"/>
      <protection/>
    </xf>
    <xf numFmtId="0" fontId="7" fillId="0" borderId="0" xfId="288" applyFont="1" applyBorder="1">
      <alignment/>
      <protection/>
    </xf>
    <xf numFmtId="0" fontId="7" fillId="0" borderId="19" xfId="288" applyFont="1" applyBorder="1">
      <alignment/>
      <protection/>
    </xf>
    <xf numFmtId="0" fontId="7" fillId="0" borderId="0" xfId="288" applyFont="1">
      <alignment/>
      <protection/>
    </xf>
    <xf numFmtId="0" fontId="7" fillId="0" borderId="25" xfId="288" applyFont="1" applyBorder="1" applyAlignment="1">
      <alignment horizontal="right"/>
      <protection/>
    </xf>
    <xf numFmtId="0" fontId="2" fillId="0" borderId="0" xfId="288" applyBorder="1">
      <alignment/>
      <protection/>
    </xf>
    <xf numFmtId="0" fontId="2" fillId="0" borderId="19" xfId="288" applyBorder="1">
      <alignment/>
      <protection/>
    </xf>
    <xf numFmtId="0" fontId="2" fillId="0" borderId="20" xfId="288" applyBorder="1">
      <alignment/>
      <protection/>
    </xf>
    <xf numFmtId="0" fontId="2" fillId="0" borderId="0" xfId="288" applyFont="1" applyBorder="1" applyAlignment="1">
      <alignment horizontal="right"/>
      <protection/>
    </xf>
    <xf numFmtId="0" fontId="2" fillId="0" borderId="0" xfId="288" applyFill="1" applyBorder="1">
      <alignment/>
      <protection/>
    </xf>
    <xf numFmtId="0" fontId="2" fillId="0" borderId="19" xfId="288" applyFill="1" applyBorder="1">
      <alignment/>
      <protection/>
    </xf>
    <xf numFmtId="0" fontId="2" fillId="0" borderId="20" xfId="288" applyFont="1" applyBorder="1">
      <alignment/>
      <protection/>
    </xf>
    <xf numFmtId="0" fontId="2" fillId="0" borderId="0" xfId="288" applyFont="1" applyFill="1" applyBorder="1" applyAlignment="1">
      <alignment horizontal="right"/>
      <protection/>
    </xf>
    <xf numFmtId="0" fontId="2" fillId="0" borderId="19" xfId="288" applyFont="1" applyFill="1" applyBorder="1" applyAlignment="1">
      <alignment horizontal="right"/>
      <protection/>
    </xf>
    <xf numFmtId="0" fontId="2" fillId="0" borderId="29" xfId="288" applyFont="1" applyBorder="1">
      <alignment/>
      <protection/>
    </xf>
    <xf numFmtId="0" fontId="2" fillId="0" borderId="26" xfId="288" applyFont="1" applyBorder="1">
      <alignment/>
      <protection/>
    </xf>
    <xf numFmtId="0" fontId="2" fillId="0" borderId="27" xfId="288" applyFont="1" applyBorder="1">
      <alignment/>
      <protection/>
    </xf>
    <xf numFmtId="0" fontId="2" fillId="0" borderId="27" xfId="288" applyBorder="1">
      <alignment/>
      <protection/>
    </xf>
    <xf numFmtId="0" fontId="2" fillId="0" borderId="28" xfId="288" applyBorder="1">
      <alignment/>
      <protection/>
    </xf>
    <xf numFmtId="0" fontId="9" fillId="0" borderId="0" xfId="288" applyFont="1">
      <alignment/>
      <protection/>
    </xf>
    <xf numFmtId="0" fontId="8" fillId="0" borderId="0" xfId="288" applyFont="1">
      <alignment/>
      <protection/>
    </xf>
    <xf numFmtId="0" fontId="10" fillId="0" borderId="0" xfId="288" applyFont="1">
      <alignment/>
      <protection/>
    </xf>
    <xf numFmtId="3" fontId="7" fillId="0" borderId="0" xfId="288" applyNumberFormat="1" applyFont="1">
      <alignment/>
      <protection/>
    </xf>
    <xf numFmtId="3" fontId="2" fillId="0" borderId="0" xfId="288" applyNumberFormat="1">
      <alignment/>
      <protection/>
    </xf>
    <xf numFmtId="0" fontId="7" fillId="0" borderId="0" xfId="289" applyFont="1" applyBorder="1" applyAlignment="1">
      <alignment horizontal="center"/>
      <protection/>
    </xf>
    <xf numFmtId="0" fontId="2" fillId="0" borderId="0" xfId="289">
      <alignment/>
      <protection/>
    </xf>
    <xf numFmtId="0" fontId="2" fillId="0" borderId="0" xfId="289" applyFont="1">
      <alignment/>
      <protection/>
    </xf>
    <xf numFmtId="0" fontId="2" fillId="0" borderId="21" xfId="289" applyFont="1" applyBorder="1">
      <alignment/>
      <protection/>
    </xf>
    <xf numFmtId="0" fontId="7" fillId="0" borderId="29" xfId="289" applyFont="1" applyBorder="1" applyAlignment="1">
      <alignment horizontal="center"/>
      <protection/>
    </xf>
    <xf numFmtId="0" fontId="3" fillId="0" borderId="24" xfId="289" applyFont="1" applyBorder="1" applyAlignment="1">
      <alignment horizontal="center"/>
      <protection/>
    </xf>
    <xf numFmtId="0" fontId="3" fillId="0" borderId="21" xfId="289" applyFont="1" applyBorder="1" applyAlignment="1">
      <alignment horizontal="center"/>
      <protection/>
    </xf>
    <xf numFmtId="0" fontId="7" fillId="0" borderId="21" xfId="289" applyFont="1" applyBorder="1" applyAlignment="1">
      <alignment horizontal="center"/>
      <protection/>
    </xf>
    <xf numFmtId="0" fontId="7" fillId="0" borderId="22" xfId="289" applyFont="1" applyBorder="1" applyAlignment="1">
      <alignment horizontal="center"/>
      <protection/>
    </xf>
    <xf numFmtId="0" fontId="7" fillId="0" borderId="23" xfId="289" applyFont="1" applyBorder="1" applyAlignment="1">
      <alignment horizontal="center"/>
      <protection/>
    </xf>
    <xf numFmtId="0" fontId="2" fillId="0" borderId="23" xfId="289" applyBorder="1">
      <alignment/>
      <protection/>
    </xf>
    <xf numFmtId="0" fontId="2" fillId="0" borderId="24" xfId="289" applyBorder="1">
      <alignment/>
      <protection/>
    </xf>
    <xf numFmtId="0" fontId="7" fillId="0" borderId="20" xfId="289" applyFont="1" applyBorder="1" applyAlignment="1">
      <alignment horizontal="center"/>
      <protection/>
    </xf>
    <xf numFmtId="0" fontId="7" fillId="0" borderId="25" xfId="289" applyFont="1" applyBorder="1" applyAlignment="1">
      <alignment horizontal="right"/>
      <protection/>
    </xf>
    <xf numFmtId="0" fontId="7" fillId="0" borderId="0" xfId="289" applyFont="1" applyBorder="1">
      <alignment/>
      <protection/>
    </xf>
    <xf numFmtId="0" fontId="7" fillId="0" borderId="19" xfId="289" applyFont="1" applyBorder="1">
      <alignment/>
      <protection/>
    </xf>
    <xf numFmtId="0" fontId="2" fillId="0" borderId="0" xfId="289" applyBorder="1">
      <alignment/>
      <protection/>
    </xf>
    <xf numFmtId="0" fontId="2" fillId="0" borderId="19" xfId="289" applyBorder="1">
      <alignment/>
      <protection/>
    </xf>
    <xf numFmtId="0" fontId="2" fillId="0" borderId="20" xfId="289" applyBorder="1">
      <alignment/>
      <protection/>
    </xf>
    <xf numFmtId="0" fontId="2" fillId="0" borderId="0" xfId="289" applyFont="1" applyBorder="1" applyAlignment="1">
      <alignment horizontal="right"/>
      <protection/>
    </xf>
    <xf numFmtId="0" fontId="2" fillId="0" borderId="0" xfId="289" applyFill="1" applyBorder="1">
      <alignment/>
      <protection/>
    </xf>
    <xf numFmtId="0" fontId="2" fillId="0" borderId="19" xfId="289" applyFill="1" applyBorder="1">
      <alignment/>
      <protection/>
    </xf>
    <xf numFmtId="0" fontId="2" fillId="0" borderId="20" xfId="289" applyFont="1" applyBorder="1">
      <alignment/>
      <protection/>
    </xf>
    <xf numFmtId="0" fontId="2" fillId="0" borderId="0" xfId="289" applyFont="1" applyFill="1" applyBorder="1" applyAlignment="1">
      <alignment horizontal="right"/>
      <protection/>
    </xf>
    <xf numFmtId="0" fontId="2" fillId="0" borderId="19" xfId="289" applyFont="1" applyFill="1" applyBorder="1" applyAlignment="1">
      <alignment horizontal="right"/>
      <protection/>
    </xf>
    <xf numFmtId="0" fontId="2" fillId="0" borderId="29" xfId="289" applyFont="1" applyBorder="1">
      <alignment/>
      <protection/>
    </xf>
    <xf numFmtId="0" fontId="2" fillId="0" borderId="26" xfId="289" applyFont="1" applyBorder="1">
      <alignment/>
      <protection/>
    </xf>
    <xf numFmtId="0" fontId="2" fillId="0" borderId="27" xfId="289" applyFont="1" applyBorder="1">
      <alignment/>
      <protection/>
    </xf>
    <xf numFmtId="0" fontId="2" fillId="0" borderId="27" xfId="289" applyBorder="1">
      <alignment/>
      <protection/>
    </xf>
    <xf numFmtId="0" fontId="2" fillId="0" borderId="28" xfId="289" applyBorder="1">
      <alignment/>
      <protection/>
    </xf>
    <xf numFmtId="0" fontId="8" fillId="0" borderId="0" xfId="289" applyFont="1">
      <alignment/>
      <protection/>
    </xf>
    <xf numFmtId="0" fontId="10" fillId="0" borderId="0" xfId="289" applyFont="1">
      <alignment/>
      <protection/>
    </xf>
    <xf numFmtId="0" fontId="7" fillId="0" borderId="0" xfId="289" applyFont="1">
      <alignment/>
      <protection/>
    </xf>
    <xf numFmtId="3" fontId="7" fillId="0" borderId="0" xfId="289" applyNumberFormat="1" applyFont="1">
      <alignment/>
      <protection/>
    </xf>
    <xf numFmtId="3" fontId="2" fillId="0" borderId="0" xfId="289" applyNumberFormat="1">
      <alignment/>
      <protection/>
    </xf>
    <xf numFmtId="0" fontId="11" fillId="0" borderId="0" xfId="289" applyFont="1" applyBorder="1" applyAlignment="1">
      <alignment horizontal="center"/>
      <protection/>
    </xf>
    <xf numFmtId="0" fontId="12" fillId="0" borderId="0" xfId="289" applyFont="1" applyBorder="1" applyAlignment="1">
      <alignment horizontal="center"/>
      <protection/>
    </xf>
    <xf numFmtId="0" fontId="13" fillId="0" borderId="0" xfId="289" applyFont="1">
      <alignment/>
      <protection/>
    </xf>
    <xf numFmtId="0" fontId="12" fillId="48" borderId="21" xfId="289" applyFont="1" applyFill="1" applyBorder="1" applyAlignment="1">
      <alignment horizontal="center"/>
      <protection/>
    </xf>
    <xf numFmtId="0" fontId="11" fillId="48" borderId="29" xfId="289" applyFont="1" applyFill="1" applyBorder="1" applyAlignment="1">
      <alignment horizontal="center"/>
      <protection/>
    </xf>
    <xf numFmtId="0" fontId="11" fillId="48" borderId="30" xfId="289" applyFont="1" applyFill="1" applyBorder="1" applyAlignment="1">
      <alignment horizontal="center"/>
      <protection/>
    </xf>
    <xf numFmtId="0" fontId="2" fillId="0" borderId="0" xfId="289" applyFill="1">
      <alignment/>
      <protection/>
    </xf>
    <xf numFmtId="0" fontId="11" fillId="0" borderId="21" xfId="289" applyFont="1" applyBorder="1" applyAlignment="1">
      <alignment horizontal="center"/>
      <protection/>
    </xf>
    <xf numFmtId="0" fontId="11" fillId="0" borderId="22" xfId="289" applyFont="1" applyBorder="1" applyAlignment="1">
      <alignment horizontal="center"/>
      <protection/>
    </xf>
    <xf numFmtId="0" fontId="11" fillId="0" borderId="23" xfId="289" applyFont="1" applyBorder="1" applyAlignment="1">
      <alignment horizontal="center"/>
      <protection/>
    </xf>
    <xf numFmtId="0" fontId="11" fillId="0" borderId="24" xfId="289" applyFont="1" applyBorder="1" applyAlignment="1">
      <alignment horizontal="center"/>
      <protection/>
    </xf>
    <xf numFmtId="3" fontId="11" fillId="0" borderId="20" xfId="0" applyNumberFormat="1" applyFont="1" applyBorder="1" applyAlignment="1">
      <alignment horizontal="center"/>
    </xf>
    <xf numFmtId="3" fontId="11" fillId="0" borderId="25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19" xfId="0" applyNumberFormat="1" applyFont="1" applyFill="1" applyBorder="1" applyAlignment="1">
      <alignment/>
    </xf>
    <xf numFmtId="0" fontId="2" fillId="0" borderId="0" xfId="289" applyFont="1" applyFill="1">
      <alignment/>
      <protection/>
    </xf>
    <xf numFmtId="0" fontId="2" fillId="49" borderId="0" xfId="289" applyFont="1" applyFill="1">
      <alignment/>
      <protection/>
    </xf>
    <xf numFmtId="3" fontId="13" fillId="0" borderId="20" xfId="0" applyNumberFormat="1" applyFont="1" applyFill="1" applyBorder="1" applyAlignment="1">
      <alignment/>
    </xf>
    <xf numFmtId="3" fontId="14" fillId="0" borderId="2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4" fillId="0" borderId="29" xfId="289" applyFont="1" applyBorder="1">
      <alignment/>
      <protection/>
    </xf>
    <xf numFmtId="3" fontId="11" fillId="0" borderId="26" xfId="289" applyNumberFormat="1" applyFont="1" applyBorder="1" applyAlignment="1">
      <alignment horizontal="right"/>
      <protection/>
    </xf>
    <xf numFmtId="3" fontId="13" fillId="0" borderId="27" xfId="289" applyNumberFormat="1" applyFont="1" applyFill="1" applyBorder="1">
      <alignment/>
      <protection/>
    </xf>
    <xf numFmtId="3" fontId="13" fillId="0" borderId="27" xfId="289" applyNumberFormat="1" applyFont="1" applyBorder="1">
      <alignment/>
      <protection/>
    </xf>
    <xf numFmtId="0" fontId="13" fillId="0" borderId="27" xfId="289" applyFont="1" applyBorder="1">
      <alignment/>
      <protection/>
    </xf>
    <xf numFmtId="0" fontId="14" fillId="0" borderId="0" xfId="289" applyFont="1" applyBorder="1">
      <alignment/>
      <protection/>
    </xf>
    <xf numFmtId="3" fontId="11" fillId="0" borderId="0" xfId="289" applyNumberFormat="1" applyFont="1" applyBorder="1" applyAlignment="1">
      <alignment horizontal="right"/>
      <protection/>
    </xf>
    <xf numFmtId="3" fontId="13" fillId="0" borderId="0" xfId="289" applyNumberFormat="1" applyFont="1" applyFill="1" applyBorder="1">
      <alignment/>
      <protection/>
    </xf>
    <xf numFmtId="3" fontId="13" fillId="0" borderId="0" xfId="289" applyNumberFormat="1" applyFont="1" applyBorder="1">
      <alignment/>
      <protection/>
    </xf>
    <xf numFmtId="0" fontId="13" fillId="0" borderId="0" xfId="289" applyFont="1" applyBorder="1">
      <alignment/>
      <protection/>
    </xf>
    <xf numFmtId="0" fontId="15" fillId="0" borderId="0" xfId="289" applyFont="1" applyBorder="1" applyAlignment="1">
      <alignment/>
      <protection/>
    </xf>
    <xf numFmtId="0" fontId="14" fillId="0" borderId="0" xfId="289" applyFont="1">
      <alignment/>
      <protection/>
    </xf>
    <xf numFmtId="0" fontId="15" fillId="0" borderId="0" xfId="289" applyFont="1">
      <alignment/>
      <protection/>
    </xf>
    <xf numFmtId="3" fontId="14" fillId="0" borderId="0" xfId="289" applyNumberFormat="1" applyFont="1">
      <alignment/>
      <protection/>
    </xf>
    <xf numFmtId="0" fontId="16" fillId="0" borderId="0" xfId="289" applyFont="1">
      <alignment/>
      <protection/>
    </xf>
    <xf numFmtId="0" fontId="3" fillId="2" borderId="24" xfId="289" applyFont="1" applyFill="1" applyBorder="1" applyAlignment="1">
      <alignment horizontal="center"/>
      <protection/>
    </xf>
    <xf numFmtId="0" fontId="3" fillId="2" borderId="21" xfId="289" applyFont="1" applyFill="1" applyBorder="1" applyAlignment="1">
      <alignment horizontal="center"/>
      <protection/>
    </xf>
    <xf numFmtId="0" fontId="11" fillId="2" borderId="21" xfId="289" applyFont="1" applyFill="1" applyBorder="1" applyAlignment="1">
      <alignment horizontal="center"/>
      <protection/>
    </xf>
    <xf numFmtId="0" fontId="11" fillId="2" borderId="31" xfId="289" applyFont="1" applyFill="1" applyBorder="1" applyAlignment="1">
      <alignment horizontal="center"/>
      <protection/>
    </xf>
    <xf numFmtId="3" fontId="11" fillId="0" borderId="22" xfId="289" applyNumberFormat="1" applyFont="1" applyBorder="1" applyAlignment="1">
      <alignment horizontal="center"/>
      <protection/>
    </xf>
    <xf numFmtId="0" fontId="13" fillId="0" borderId="23" xfId="289" applyFont="1" applyBorder="1">
      <alignment/>
      <protection/>
    </xf>
    <xf numFmtId="0" fontId="11" fillId="0" borderId="20" xfId="289" applyFont="1" applyBorder="1" applyAlignment="1">
      <alignment horizontal="center"/>
      <protection/>
    </xf>
    <xf numFmtId="3" fontId="11" fillId="0" borderId="25" xfId="289" applyNumberFormat="1" applyFont="1" applyBorder="1" applyAlignment="1">
      <alignment horizontal="right"/>
      <protection/>
    </xf>
    <xf numFmtId="0" fontId="11" fillId="0" borderId="0" xfId="289" applyFont="1" applyBorder="1" applyAlignment="1">
      <alignment horizontal="right"/>
      <protection/>
    </xf>
    <xf numFmtId="0" fontId="11" fillId="0" borderId="19" xfId="289" applyFont="1" applyBorder="1" applyAlignment="1">
      <alignment horizontal="right"/>
      <protection/>
    </xf>
    <xf numFmtId="0" fontId="13" fillId="0" borderId="20" xfId="289" applyFont="1" applyBorder="1">
      <alignment/>
      <protection/>
    </xf>
    <xf numFmtId="0" fontId="13" fillId="0" borderId="0" xfId="289" applyFont="1" applyBorder="1" applyAlignment="1">
      <alignment/>
      <protection/>
    </xf>
    <xf numFmtId="0" fontId="13" fillId="0" borderId="0" xfId="289" applyFont="1" applyFill="1" applyBorder="1">
      <alignment/>
      <protection/>
    </xf>
    <xf numFmtId="0" fontId="13" fillId="0" borderId="19" xfId="289" applyFont="1" applyFill="1" applyBorder="1">
      <alignment/>
      <protection/>
    </xf>
    <xf numFmtId="0" fontId="13" fillId="0" borderId="0" xfId="289" applyFont="1" applyBorder="1" applyAlignment="1">
      <alignment horizontal="right"/>
      <protection/>
    </xf>
    <xf numFmtId="0" fontId="13" fillId="0" borderId="0" xfId="289" applyFont="1" applyFill="1">
      <alignment/>
      <protection/>
    </xf>
    <xf numFmtId="0" fontId="13" fillId="0" borderId="20" xfId="289" applyFont="1" applyFill="1" applyBorder="1">
      <alignment/>
      <protection/>
    </xf>
    <xf numFmtId="3" fontId="13" fillId="0" borderId="0" xfId="289" applyNumberFormat="1" applyFont="1" applyBorder="1" applyAlignment="1">
      <alignment/>
      <protection/>
    </xf>
    <xf numFmtId="3" fontId="13" fillId="0" borderId="0" xfId="289" applyNumberFormat="1" applyFont="1" applyBorder="1" applyAlignment="1">
      <alignment horizontal="right"/>
      <protection/>
    </xf>
    <xf numFmtId="0" fontId="14" fillId="0" borderId="20" xfId="289" applyFont="1" applyBorder="1">
      <alignment/>
      <protection/>
    </xf>
    <xf numFmtId="0" fontId="13" fillId="0" borderId="0" xfId="289" applyFont="1" applyFill="1" applyBorder="1" applyAlignment="1">
      <alignment/>
      <protection/>
    </xf>
    <xf numFmtId="0" fontId="4" fillId="2" borderId="22" xfId="293" applyFont="1" applyFill="1" applyBorder="1" applyAlignment="1">
      <alignment horizontal="center" vertical="center"/>
      <protection/>
    </xf>
    <xf numFmtId="0" fontId="4" fillId="2" borderId="24" xfId="293" applyFont="1" applyFill="1" applyBorder="1" applyAlignment="1">
      <alignment horizontal="center" vertical="center"/>
      <protection/>
    </xf>
    <xf numFmtId="0" fontId="4" fillId="2" borderId="25" xfId="293" applyFont="1" applyFill="1" applyBorder="1" applyAlignment="1">
      <alignment horizontal="center" vertical="center"/>
      <protection/>
    </xf>
    <xf numFmtId="0" fontId="4" fillId="2" borderId="19" xfId="293" applyFont="1" applyFill="1" applyBorder="1" applyAlignment="1">
      <alignment horizontal="center" vertical="center"/>
      <protection/>
    </xf>
    <xf numFmtId="0" fontId="5" fillId="2" borderId="25" xfId="293" applyFont="1" applyFill="1" applyBorder="1" applyAlignment="1">
      <alignment horizontal="center" vertical="center"/>
      <protection/>
    </xf>
    <xf numFmtId="0" fontId="5" fillId="2" borderId="19" xfId="293" applyFont="1" applyFill="1" applyBorder="1" applyAlignment="1">
      <alignment horizontal="center" vertical="center"/>
      <protection/>
    </xf>
    <xf numFmtId="0" fontId="4" fillId="2" borderId="26" xfId="293" applyFont="1" applyFill="1" applyBorder="1" applyAlignment="1">
      <alignment horizontal="center" vertical="center"/>
      <protection/>
    </xf>
    <xf numFmtId="0" fontId="4" fillId="2" borderId="28" xfId="293" applyFont="1" applyFill="1" applyBorder="1" applyAlignment="1">
      <alignment horizontal="center" vertical="center"/>
      <protection/>
    </xf>
    <xf numFmtId="0" fontId="4" fillId="2" borderId="22" xfId="293" applyFont="1" applyFill="1" applyBorder="1" applyAlignment="1">
      <alignment horizontal="center"/>
      <protection/>
    </xf>
    <xf numFmtId="0" fontId="4" fillId="2" borderId="24" xfId="293" applyFont="1" applyFill="1" applyBorder="1" applyAlignment="1">
      <alignment horizontal="center"/>
      <protection/>
    </xf>
    <xf numFmtId="0" fontId="56" fillId="0" borderId="0" xfId="293" applyFont="1" applyAlignment="1">
      <alignment horizontal="center"/>
      <protection/>
    </xf>
    <xf numFmtId="0" fontId="3" fillId="2" borderId="21" xfId="293" applyFont="1" applyFill="1" applyBorder="1" applyAlignment="1">
      <alignment horizontal="center" vertical="center"/>
      <protection/>
    </xf>
    <xf numFmtId="0" fontId="3" fillId="2" borderId="20" xfId="293" applyFont="1" applyFill="1" applyBorder="1" applyAlignment="1">
      <alignment horizontal="center" vertical="center"/>
      <protection/>
    </xf>
    <xf numFmtId="0" fontId="3" fillId="2" borderId="29" xfId="293" applyFont="1" applyFill="1" applyBorder="1" applyAlignment="1">
      <alignment horizontal="center" vertical="center"/>
      <protection/>
    </xf>
    <xf numFmtId="0" fontId="4" fillId="2" borderId="23" xfId="293" applyFont="1" applyFill="1" applyBorder="1" applyAlignment="1">
      <alignment horizontal="center" vertical="center"/>
      <protection/>
    </xf>
    <xf numFmtId="0" fontId="4" fillId="2" borderId="0" xfId="293" applyFont="1" applyFill="1" applyBorder="1" applyAlignment="1">
      <alignment horizontal="center" vertical="center"/>
      <protection/>
    </xf>
    <xf numFmtId="0" fontId="4" fillId="2" borderId="27" xfId="293" applyFont="1" applyFill="1" applyBorder="1" applyAlignment="1">
      <alignment horizontal="center" vertical="center"/>
      <protection/>
    </xf>
    <xf numFmtId="0" fontId="4" fillId="2" borderId="32" xfId="293" applyFont="1" applyFill="1" applyBorder="1" applyAlignment="1">
      <alignment horizontal="center" vertical="center" wrapText="1"/>
      <protection/>
    </xf>
    <xf numFmtId="0" fontId="4" fillId="2" borderId="33" xfId="293" applyFont="1" applyFill="1" applyBorder="1" applyAlignment="1">
      <alignment horizontal="center" vertical="center" wrapText="1"/>
      <protection/>
    </xf>
    <xf numFmtId="0" fontId="4" fillId="2" borderId="34" xfId="293" applyFont="1" applyFill="1" applyBorder="1" applyAlignment="1">
      <alignment horizontal="center" vertical="center" wrapText="1"/>
      <protection/>
    </xf>
    <xf numFmtId="0" fontId="5" fillId="2" borderId="22" xfId="293" applyFont="1" applyFill="1" applyBorder="1" applyAlignment="1">
      <alignment horizontal="center"/>
      <protection/>
    </xf>
    <xf numFmtId="0" fontId="5" fillId="2" borderId="24" xfId="293" applyFont="1" applyFill="1" applyBorder="1" applyAlignment="1">
      <alignment horizontal="center"/>
      <protection/>
    </xf>
    <xf numFmtId="0" fontId="8" fillId="0" borderId="0" xfId="289" applyFont="1" applyAlignment="1">
      <alignment horizontal="justify" vertical="top" wrapText="1"/>
      <protection/>
    </xf>
    <xf numFmtId="0" fontId="11" fillId="0" borderId="0" xfId="289" applyFont="1" applyBorder="1" applyAlignment="1">
      <alignment horizontal="center"/>
      <protection/>
    </xf>
    <xf numFmtId="17" fontId="11" fillId="0" borderId="0" xfId="289" applyNumberFormat="1" applyFont="1" applyBorder="1" applyAlignment="1">
      <alignment horizontal="center"/>
      <protection/>
    </xf>
    <xf numFmtId="0" fontId="12" fillId="48" borderId="32" xfId="289" applyFont="1" applyFill="1" applyBorder="1" applyAlignment="1">
      <alignment horizontal="center"/>
      <protection/>
    </xf>
    <xf numFmtId="0" fontId="12" fillId="48" borderId="33" xfId="289" applyFont="1" applyFill="1" applyBorder="1" applyAlignment="1">
      <alignment horizontal="center"/>
      <protection/>
    </xf>
    <xf numFmtId="0" fontId="12" fillId="48" borderId="34" xfId="289" applyFont="1" applyFill="1" applyBorder="1" applyAlignment="1">
      <alignment horizontal="center"/>
      <protection/>
    </xf>
    <xf numFmtId="0" fontId="11" fillId="2" borderId="35" xfId="289" applyFont="1" applyFill="1" applyBorder="1" applyAlignment="1">
      <alignment horizontal="center" vertical="center" wrapText="1"/>
      <protection/>
    </xf>
    <xf numFmtId="0" fontId="0" fillId="2" borderId="36" xfId="0" applyFill="1" applyBorder="1" applyAlignment="1">
      <alignment horizontal="center" vertical="center" wrapText="1"/>
    </xf>
    <xf numFmtId="0" fontId="12" fillId="2" borderId="32" xfId="289" applyFont="1" applyFill="1" applyBorder="1" applyAlignment="1">
      <alignment horizontal="center"/>
      <protection/>
    </xf>
    <xf numFmtId="0" fontId="12" fillId="2" borderId="33" xfId="289" applyFont="1" applyFill="1" applyBorder="1" applyAlignment="1">
      <alignment horizontal="center"/>
      <protection/>
    </xf>
    <xf numFmtId="0" fontId="12" fillId="2" borderId="34" xfId="289" applyFont="1" applyFill="1" applyBorder="1" applyAlignment="1">
      <alignment horizontal="center"/>
      <protection/>
    </xf>
    <xf numFmtId="0" fontId="2" fillId="0" borderId="0" xfId="288" applyBorder="1" applyAlignment="1">
      <alignment horizontal="center"/>
      <protection/>
    </xf>
    <xf numFmtId="0" fontId="7" fillId="0" borderId="0" xfId="288" applyFont="1" applyBorder="1" applyAlignment="1">
      <alignment horizontal="center"/>
      <protection/>
    </xf>
    <xf numFmtId="0" fontId="7" fillId="2" borderId="34" xfId="288" applyFont="1" applyFill="1" applyBorder="1" applyAlignment="1">
      <alignment horizontal="center"/>
      <protection/>
    </xf>
    <xf numFmtId="0" fontId="7" fillId="2" borderId="30" xfId="288" applyFont="1" applyFill="1" applyBorder="1" applyAlignment="1">
      <alignment horizontal="center"/>
      <protection/>
    </xf>
    <xf numFmtId="0" fontId="2" fillId="0" borderId="0" xfId="289" applyBorder="1" applyAlignment="1">
      <alignment horizontal="center"/>
      <protection/>
    </xf>
    <xf numFmtId="0" fontId="7" fillId="0" borderId="0" xfId="289" applyFont="1" applyBorder="1" applyAlignment="1">
      <alignment horizontal="center"/>
      <protection/>
    </xf>
    <xf numFmtId="0" fontId="7" fillId="0" borderId="34" xfId="289" applyFont="1" applyBorder="1" applyAlignment="1">
      <alignment horizontal="center"/>
      <protection/>
    </xf>
    <xf numFmtId="0" fontId="7" fillId="0" borderId="30" xfId="289" applyFont="1" applyBorder="1" applyAlignment="1">
      <alignment horizontal="center"/>
      <protection/>
    </xf>
    <xf numFmtId="0" fontId="7" fillId="2" borderId="21" xfId="289" applyFont="1" applyFill="1" applyBorder="1" applyAlignment="1">
      <alignment horizontal="center" vertical="center" wrapText="1"/>
      <protection/>
    </xf>
    <xf numFmtId="0" fontId="0" fillId="2" borderId="29" xfId="0" applyFill="1" applyBorder="1" applyAlignment="1">
      <alignment horizontal="center" vertical="center" wrapText="1"/>
    </xf>
    <xf numFmtId="0" fontId="7" fillId="2" borderId="34" xfId="289" applyFont="1" applyFill="1" applyBorder="1" applyAlignment="1">
      <alignment horizontal="center"/>
      <protection/>
    </xf>
    <xf numFmtId="0" fontId="7" fillId="2" borderId="30" xfId="289" applyFont="1" applyFill="1" applyBorder="1" applyAlignment="1">
      <alignment horizontal="center"/>
      <protection/>
    </xf>
  </cellXfs>
  <cellStyles count="3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3" xfId="22"/>
    <cellStyle name="20% - Énfasis1 4" xfId="23"/>
    <cellStyle name="20% - Énfasis1 5" xfId="24"/>
    <cellStyle name="20% - Énfasis1 6" xfId="25"/>
    <cellStyle name="20% - Énfasis1 7" xfId="26"/>
    <cellStyle name="20% - Énfasis1 8" xfId="27"/>
    <cellStyle name="20% - Énfasis2 2" xfId="28"/>
    <cellStyle name="20% - Énfasis2 3" xfId="29"/>
    <cellStyle name="20% - Énfasis2 4" xfId="30"/>
    <cellStyle name="20% - Énfasis2 5" xfId="31"/>
    <cellStyle name="20% - Énfasis2 6" xfId="32"/>
    <cellStyle name="20% - Énfasis2 7" xfId="33"/>
    <cellStyle name="20% - Énfasis2 8" xfId="34"/>
    <cellStyle name="20% - Énfasis3 2" xfId="35"/>
    <cellStyle name="20% - Énfasis3 3" xfId="36"/>
    <cellStyle name="20% - Énfasis3 4" xfId="37"/>
    <cellStyle name="20% - Énfasis3 5" xfId="38"/>
    <cellStyle name="20% - Énfasis3 6" xfId="39"/>
    <cellStyle name="20% - Énfasis3 7" xfId="40"/>
    <cellStyle name="20% - Énfasis3 8" xfId="41"/>
    <cellStyle name="20% - Énfasis4 2" xfId="42"/>
    <cellStyle name="20% - Énfasis4 3" xfId="43"/>
    <cellStyle name="20% - Énfasis4 4" xfId="44"/>
    <cellStyle name="20% - Énfasis4 5" xfId="45"/>
    <cellStyle name="20% - Énfasis4 6" xfId="46"/>
    <cellStyle name="20% - Énfasis4 7" xfId="47"/>
    <cellStyle name="20% - Énfasis4 8" xfId="48"/>
    <cellStyle name="20% - Énfasis5 2" xfId="49"/>
    <cellStyle name="20% - Énfasis5 3" xfId="50"/>
    <cellStyle name="20% - Énfasis5 4" xfId="51"/>
    <cellStyle name="20% - Énfasis5 5" xfId="52"/>
    <cellStyle name="20% - Énfasis5 6" xfId="53"/>
    <cellStyle name="20% - Énfasis5 7" xfId="54"/>
    <cellStyle name="20% - Énfasis5 8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Énfasis1 2" xfId="69"/>
    <cellStyle name="40% - Énfasis1 3" xfId="70"/>
    <cellStyle name="40% - Énfasis1 4" xfId="71"/>
    <cellStyle name="40% - Énfasis1 5" xfId="72"/>
    <cellStyle name="40% - Énfasis1 6" xfId="73"/>
    <cellStyle name="40% - Énfasis1 7" xfId="74"/>
    <cellStyle name="40% - Énfasis1 8" xfId="75"/>
    <cellStyle name="40% - Énfasis2 2" xfId="76"/>
    <cellStyle name="40% - Énfasis2 3" xfId="77"/>
    <cellStyle name="40% - Énfasis2 4" xfId="78"/>
    <cellStyle name="40% - Énfasis2 5" xfId="79"/>
    <cellStyle name="40% - Énfasis2 6" xfId="80"/>
    <cellStyle name="40% - Énfasis2 7" xfId="81"/>
    <cellStyle name="40% - Énfasis2 8" xfId="82"/>
    <cellStyle name="40% - Énfasis3 2" xfId="83"/>
    <cellStyle name="40% - Énfasis3 3" xfId="84"/>
    <cellStyle name="40% - Énfasis3 4" xfId="85"/>
    <cellStyle name="40% - Énfasis3 5" xfId="86"/>
    <cellStyle name="40% - Énfasis3 6" xfId="87"/>
    <cellStyle name="40% - Énfasis3 7" xfId="88"/>
    <cellStyle name="40% - Énfasis3 8" xfId="89"/>
    <cellStyle name="40% - Énfasis4 2" xfId="90"/>
    <cellStyle name="40% - Énfasis4 3" xfId="91"/>
    <cellStyle name="40% - Énfasis4 4" xfId="92"/>
    <cellStyle name="40% - Énfasis4 5" xfId="93"/>
    <cellStyle name="40% - Énfasis4 6" xfId="94"/>
    <cellStyle name="40% - Énfasis4 7" xfId="95"/>
    <cellStyle name="40% - Énfasis4 8" xfId="96"/>
    <cellStyle name="40% - Énfasis5 2" xfId="97"/>
    <cellStyle name="40% - Énfasis5 3" xfId="98"/>
    <cellStyle name="40% - Énfasis5 4" xfId="99"/>
    <cellStyle name="40% - Énfasis5 5" xfId="100"/>
    <cellStyle name="40% - Énfasis5 6" xfId="101"/>
    <cellStyle name="40% - Énfasis5 7" xfId="102"/>
    <cellStyle name="40% - Énfasis5 8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Énfasis1 2" xfId="117"/>
    <cellStyle name="60% - Énfasis1 3" xfId="118"/>
    <cellStyle name="60% - Énfasis1 4" xfId="119"/>
    <cellStyle name="60% - Énfasis1 5" xfId="120"/>
    <cellStyle name="60% - Énfasis1 6" xfId="121"/>
    <cellStyle name="60% - Énfasis1 7" xfId="122"/>
    <cellStyle name="60% - Énfasis1 8" xfId="123"/>
    <cellStyle name="60% - Énfasis2 2" xfId="124"/>
    <cellStyle name="60% - Énfasis2 3" xfId="125"/>
    <cellStyle name="60% - Énfasis2 4" xfId="126"/>
    <cellStyle name="60% - Énfasis2 5" xfId="127"/>
    <cellStyle name="60% - Énfasis2 6" xfId="128"/>
    <cellStyle name="60% - Énfasis2 7" xfId="129"/>
    <cellStyle name="60% - Énfasis2 8" xfId="130"/>
    <cellStyle name="60% - Énfasis3 2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3 8" xfId="137"/>
    <cellStyle name="60% - Énfasis4 2" xfId="138"/>
    <cellStyle name="60% - Énfasis4 3" xfId="139"/>
    <cellStyle name="60% - Énfasis4 4" xfId="140"/>
    <cellStyle name="60% - Énfasis4 5" xfId="141"/>
    <cellStyle name="60% - Énfasis4 6" xfId="142"/>
    <cellStyle name="60% - Énfasis4 7" xfId="143"/>
    <cellStyle name="60% - Énfasis4 8" xfId="144"/>
    <cellStyle name="60% - Énfasis5 2" xfId="145"/>
    <cellStyle name="60% - Énfasis5 3" xfId="146"/>
    <cellStyle name="60% - Énfasis5 4" xfId="147"/>
    <cellStyle name="60% - Énfasis5 5" xfId="148"/>
    <cellStyle name="60% - Énfasis5 6" xfId="149"/>
    <cellStyle name="60% - Énfasis5 7" xfId="150"/>
    <cellStyle name="60% - Énfasis5 8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Accent1" xfId="159"/>
    <cellStyle name="Accent2" xfId="160"/>
    <cellStyle name="Accent3" xfId="161"/>
    <cellStyle name="Accent4" xfId="162"/>
    <cellStyle name="Accent5" xfId="163"/>
    <cellStyle name="Accent6" xfId="164"/>
    <cellStyle name="Bad" xfId="165"/>
    <cellStyle name="Buena 2" xfId="166"/>
    <cellStyle name="Buena 3" xfId="167"/>
    <cellStyle name="Buena 4" xfId="168"/>
    <cellStyle name="Buena 5" xfId="169"/>
    <cellStyle name="Buena 6" xfId="170"/>
    <cellStyle name="Buena 7" xfId="171"/>
    <cellStyle name="Buena 8" xfId="172"/>
    <cellStyle name="Calculation" xfId="173"/>
    <cellStyle name="Cálculo 2" xfId="174"/>
    <cellStyle name="Cálculo 3" xfId="175"/>
    <cellStyle name="Cálculo 4" xfId="176"/>
    <cellStyle name="Cálculo 5" xfId="177"/>
    <cellStyle name="Cálculo 6" xfId="178"/>
    <cellStyle name="Cálculo 7" xfId="179"/>
    <cellStyle name="Cálculo 8" xfId="180"/>
    <cellStyle name="Celda de comprobación 2" xfId="181"/>
    <cellStyle name="Celda de comprobación 3" xfId="182"/>
    <cellStyle name="Celda de comprobación 4" xfId="183"/>
    <cellStyle name="Celda de comprobación 5" xfId="184"/>
    <cellStyle name="Celda de comprobación 6" xfId="185"/>
    <cellStyle name="Celda de comprobación 7" xfId="186"/>
    <cellStyle name="Celda de comprobación 8" xfId="187"/>
    <cellStyle name="Celda vinculada 2" xfId="188"/>
    <cellStyle name="Celda vinculada 3" xfId="189"/>
    <cellStyle name="Celda vinculada 4" xfId="190"/>
    <cellStyle name="Celda vinculada 5" xfId="191"/>
    <cellStyle name="Celda vinculada 6" xfId="192"/>
    <cellStyle name="Celda vinculada 7" xfId="193"/>
    <cellStyle name="Celda vinculada 8" xfId="194"/>
    <cellStyle name="Check Cell" xfId="195"/>
    <cellStyle name="Comma" xfId="196"/>
    <cellStyle name="Comma [0]" xfId="197"/>
    <cellStyle name="Comma 2" xfId="198"/>
    <cellStyle name="Currency" xfId="199"/>
    <cellStyle name="Currency [0]" xfId="200"/>
    <cellStyle name="Encabezado 4 2" xfId="201"/>
    <cellStyle name="Encabezado 4 3" xfId="202"/>
    <cellStyle name="Encabezado 4 4" xfId="203"/>
    <cellStyle name="Encabezado 4 5" xfId="204"/>
    <cellStyle name="Encabezado 4 6" xfId="205"/>
    <cellStyle name="Encabezado 4 7" xfId="206"/>
    <cellStyle name="Encabezado 4 8" xfId="207"/>
    <cellStyle name="Énfasis1 2" xfId="208"/>
    <cellStyle name="Énfasis1 3" xfId="209"/>
    <cellStyle name="Énfasis1 4" xfId="210"/>
    <cellStyle name="Énfasis1 5" xfId="211"/>
    <cellStyle name="Énfasis1 6" xfId="212"/>
    <cellStyle name="Énfasis1 7" xfId="213"/>
    <cellStyle name="Énfasis1 8" xfId="214"/>
    <cellStyle name="Énfasis2 2" xfId="215"/>
    <cellStyle name="Énfasis2 3" xfId="216"/>
    <cellStyle name="Énfasis2 4" xfId="217"/>
    <cellStyle name="Énfasis2 5" xfId="218"/>
    <cellStyle name="Énfasis2 6" xfId="219"/>
    <cellStyle name="Énfasis2 7" xfId="220"/>
    <cellStyle name="Énfasis2 8" xfId="221"/>
    <cellStyle name="Énfasis3 2" xfId="222"/>
    <cellStyle name="Énfasis3 3" xfId="223"/>
    <cellStyle name="Énfasis3 4" xfId="224"/>
    <cellStyle name="Énfasis3 5" xfId="225"/>
    <cellStyle name="Énfasis3 6" xfId="226"/>
    <cellStyle name="Énfasis3 7" xfId="227"/>
    <cellStyle name="Énfasis3 8" xfId="228"/>
    <cellStyle name="Énfasis4 2" xfId="229"/>
    <cellStyle name="Énfasis4 3" xfId="230"/>
    <cellStyle name="Énfasis4 4" xfId="231"/>
    <cellStyle name="Énfasis4 5" xfId="232"/>
    <cellStyle name="Énfasis4 6" xfId="233"/>
    <cellStyle name="Énfasis4 7" xfId="234"/>
    <cellStyle name="Énfasis4 8" xfId="235"/>
    <cellStyle name="Énfasis5 2" xfId="236"/>
    <cellStyle name="Énfasis5 3" xfId="237"/>
    <cellStyle name="Énfasis5 4" xfId="238"/>
    <cellStyle name="Énfasis5 5" xfId="239"/>
    <cellStyle name="Énfasis5 6" xfId="240"/>
    <cellStyle name="Énfasis5 7" xfId="241"/>
    <cellStyle name="Énfasis5 8" xfId="242"/>
    <cellStyle name="Énfasis6 2" xfId="243"/>
    <cellStyle name="Énfasis6 3" xfId="244"/>
    <cellStyle name="Énfasis6 4" xfId="245"/>
    <cellStyle name="Énfasis6 5" xfId="246"/>
    <cellStyle name="Énfasis6 6" xfId="247"/>
    <cellStyle name="Énfasis6 7" xfId="248"/>
    <cellStyle name="Énfasis6 8" xfId="249"/>
    <cellStyle name="Entrada 2" xfId="250"/>
    <cellStyle name="Entrada 3" xfId="251"/>
    <cellStyle name="Entrada 4" xfId="252"/>
    <cellStyle name="Entrada 5" xfId="253"/>
    <cellStyle name="Entrada 6" xfId="254"/>
    <cellStyle name="Entrada 7" xfId="255"/>
    <cellStyle name="Entrada 8" xfId="256"/>
    <cellStyle name="Euro" xfId="257"/>
    <cellStyle name="Explanatory Text" xfId="258"/>
    <cellStyle name="Good" xfId="259"/>
    <cellStyle name="Heading 1" xfId="260"/>
    <cellStyle name="Heading 2" xfId="261"/>
    <cellStyle name="Heading 3" xfId="262"/>
    <cellStyle name="Heading 4" xfId="263"/>
    <cellStyle name="Incorrecto 2" xfId="264"/>
    <cellStyle name="Incorrecto 3" xfId="265"/>
    <cellStyle name="Incorrecto 4" xfId="266"/>
    <cellStyle name="Incorrecto 5" xfId="267"/>
    <cellStyle name="Incorrecto 6" xfId="268"/>
    <cellStyle name="Incorrecto 7" xfId="269"/>
    <cellStyle name="Incorrecto 8" xfId="270"/>
    <cellStyle name="Input" xfId="271"/>
    <cellStyle name="Linked Cell" xfId="272"/>
    <cellStyle name="Millares 2" xfId="273"/>
    <cellStyle name="Millares 2 2" xfId="274"/>
    <cellStyle name="Millares 3" xfId="275"/>
    <cellStyle name="Millares 4" xfId="276"/>
    <cellStyle name="Moneda 2" xfId="277"/>
    <cellStyle name="Moneda 3" xfId="278"/>
    <cellStyle name="Moneda 4" xfId="279"/>
    <cellStyle name="Neutral" xfId="280"/>
    <cellStyle name="Neutral 2" xfId="281"/>
    <cellStyle name="Neutral 3" xfId="282"/>
    <cellStyle name="Neutral 4" xfId="283"/>
    <cellStyle name="Neutral 5" xfId="284"/>
    <cellStyle name="Neutral 6" xfId="285"/>
    <cellStyle name="Neutral 7" xfId="286"/>
    <cellStyle name="Neutral 8" xfId="287"/>
    <cellStyle name="Normal 10" xfId="288"/>
    <cellStyle name="Normal 2" xfId="289"/>
    <cellStyle name="Normal 2 2" xfId="290"/>
    <cellStyle name="Normal 2 2 2" xfId="291"/>
    <cellStyle name="Normal 2 3" xfId="292"/>
    <cellStyle name="Normal 2 4" xfId="293"/>
    <cellStyle name="Normal 3" xfId="294"/>
    <cellStyle name="Normal 3 2" xfId="295"/>
    <cellStyle name="Normal 3 2 2" xfId="296"/>
    <cellStyle name="Normal 4" xfId="297"/>
    <cellStyle name="Normal 4 2" xfId="298"/>
    <cellStyle name="Normal 5" xfId="299"/>
    <cellStyle name="Normal 6" xfId="300"/>
    <cellStyle name="Normal 7" xfId="301"/>
    <cellStyle name="Normal 8" xfId="302"/>
    <cellStyle name="Normal 9" xfId="303"/>
    <cellStyle name="Notas 2" xfId="304"/>
    <cellStyle name="Notas 3" xfId="305"/>
    <cellStyle name="Notas 4" xfId="306"/>
    <cellStyle name="Notas 5" xfId="307"/>
    <cellStyle name="Notas 6" xfId="308"/>
    <cellStyle name="Notas 7" xfId="309"/>
    <cellStyle name="Notas 8" xfId="310"/>
    <cellStyle name="Note" xfId="311"/>
    <cellStyle name="Output" xfId="312"/>
    <cellStyle name="Percent" xfId="313"/>
    <cellStyle name="Salida 2" xfId="314"/>
    <cellStyle name="Salida 3" xfId="315"/>
    <cellStyle name="Salida 4" xfId="316"/>
    <cellStyle name="Salida 5" xfId="317"/>
    <cellStyle name="Salida 6" xfId="318"/>
    <cellStyle name="Salida 7" xfId="319"/>
    <cellStyle name="Salida 8" xfId="320"/>
    <cellStyle name="Texto de advertencia 2" xfId="321"/>
    <cellStyle name="Texto de advertencia 3" xfId="322"/>
    <cellStyle name="Texto de advertencia 4" xfId="323"/>
    <cellStyle name="Texto de advertencia 5" xfId="324"/>
    <cellStyle name="Texto de advertencia 6" xfId="325"/>
    <cellStyle name="Texto de advertencia 7" xfId="326"/>
    <cellStyle name="Texto de advertencia 8" xfId="327"/>
    <cellStyle name="Texto explicativo 2" xfId="328"/>
    <cellStyle name="Texto explicativo 3" xfId="329"/>
    <cellStyle name="Texto explicativo 4" xfId="330"/>
    <cellStyle name="Texto explicativo 5" xfId="331"/>
    <cellStyle name="Texto explicativo 6" xfId="332"/>
    <cellStyle name="Texto explicativo 7" xfId="333"/>
    <cellStyle name="Texto explicativo 8" xfId="334"/>
    <cellStyle name="Title" xfId="335"/>
    <cellStyle name="Título 1 2" xfId="336"/>
    <cellStyle name="Título 1 3" xfId="337"/>
    <cellStyle name="Título 1 4" xfId="338"/>
    <cellStyle name="Título 1 5" xfId="339"/>
    <cellStyle name="Título 1 6" xfId="340"/>
    <cellStyle name="Título 1 7" xfId="341"/>
    <cellStyle name="Título 1 8" xfId="342"/>
    <cellStyle name="Título 10" xfId="343"/>
    <cellStyle name="Título 2 2" xfId="344"/>
    <cellStyle name="Título 2 3" xfId="345"/>
    <cellStyle name="Título 2 4" xfId="346"/>
    <cellStyle name="Título 2 5" xfId="347"/>
    <cellStyle name="Título 2 6" xfId="348"/>
    <cellStyle name="Título 2 7" xfId="349"/>
    <cellStyle name="Título 2 8" xfId="350"/>
    <cellStyle name="Título 3 2" xfId="351"/>
    <cellStyle name="Título 3 3" xfId="352"/>
    <cellStyle name="Título 3 4" xfId="353"/>
    <cellStyle name="Título 3 5" xfId="354"/>
    <cellStyle name="Título 3 6" xfId="355"/>
    <cellStyle name="Título 3 7" xfId="356"/>
    <cellStyle name="Título 3 8" xfId="357"/>
    <cellStyle name="Título 4" xfId="358"/>
    <cellStyle name="Título 5" xfId="359"/>
    <cellStyle name="Título 6" xfId="360"/>
    <cellStyle name="Título 7" xfId="361"/>
    <cellStyle name="Título 8" xfId="362"/>
    <cellStyle name="Título 9" xfId="363"/>
    <cellStyle name="Total" xfId="364"/>
    <cellStyle name="Total 2" xfId="365"/>
    <cellStyle name="Total 3" xfId="366"/>
    <cellStyle name="Total 4" xfId="367"/>
    <cellStyle name="Total 5" xfId="368"/>
    <cellStyle name="Total 6" xfId="369"/>
    <cellStyle name="Total 7" xfId="370"/>
    <cellStyle name="Total 8" xfId="371"/>
    <cellStyle name="Warning Text" xfId="3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A37">
      <selection activeCell="A6" sqref="A6:X9"/>
    </sheetView>
  </sheetViews>
  <sheetFormatPr defaultColWidth="11.57421875" defaultRowHeight="15"/>
  <cols>
    <col min="1" max="1" width="27.421875" style="1" customWidth="1"/>
    <col min="2" max="3" width="6.7109375" style="1" customWidth="1"/>
    <col min="4" max="4" width="8.00390625" style="1" customWidth="1"/>
    <col min="5" max="6" width="7.7109375" style="1" customWidth="1"/>
    <col min="7" max="10" width="6.7109375" style="1" customWidth="1"/>
    <col min="11" max="22" width="5.7109375" style="1" customWidth="1"/>
    <col min="23" max="24" width="6.7109375" style="1" customWidth="1"/>
    <col min="25" max="16384" width="11.57421875" style="1" customWidth="1"/>
  </cols>
  <sheetData>
    <row r="1" spans="1:19" ht="15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1:19" ht="15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</row>
    <row r="3" spans="1:19" ht="15">
      <c r="A3" s="179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19" ht="15">
      <c r="A4" s="179" t="s">
        <v>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6" spans="1:24" ht="12.75" customHeight="1">
      <c r="A6" s="180" t="s">
        <v>4</v>
      </c>
      <c r="B6" s="169" t="s">
        <v>5</v>
      </c>
      <c r="C6" s="183"/>
      <c r="D6" s="170"/>
      <c r="E6" s="186" t="s">
        <v>6</v>
      </c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8"/>
    </row>
    <row r="7" spans="1:24" s="2" customFormat="1" ht="12.75" customHeight="1">
      <c r="A7" s="181"/>
      <c r="B7" s="171"/>
      <c r="C7" s="184"/>
      <c r="D7" s="172"/>
      <c r="E7" s="189" t="s">
        <v>7</v>
      </c>
      <c r="F7" s="190"/>
      <c r="G7" s="177" t="s">
        <v>7</v>
      </c>
      <c r="H7" s="178"/>
      <c r="I7" s="177" t="s">
        <v>8</v>
      </c>
      <c r="J7" s="178"/>
      <c r="K7" s="169" t="s">
        <v>9</v>
      </c>
      <c r="L7" s="170"/>
      <c r="M7" s="177" t="s">
        <v>10</v>
      </c>
      <c r="N7" s="178"/>
      <c r="O7" s="169" t="s">
        <v>11</v>
      </c>
      <c r="P7" s="170"/>
      <c r="Q7" s="177" t="s">
        <v>12</v>
      </c>
      <c r="R7" s="178"/>
      <c r="S7" s="177" t="s">
        <v>13</v>
      </c>
      <c r="T7" s="178"/>
      <c r="U7" s="169" t="s">
        <v>14</v>
      </c>
      <c r="V7" s="170"/>
      <c r="W7" s="169" t="s">
        <v>15</v>
      </c>
      <c r="X7" s="170"/>
    </row>
    <row r="8" spans="1:24" s="3" customFormat="1" ht="12" customHeight="1">
      <c r="A8" s="181"/>
      <c r="B8" s="175"/>
      <c r="C8" s="185"/>
      <c r="D8" s="176"/>
      <c r="E8" s="173" t="s">
        <v>16</v>
      </c>
      <c r="F8" s="174"/>
      <c r="G8" s="171" t="s">
        <v>17</v>
      </c>
      <c r="H8" s="172"/>
      <c r="I8" s="171" t="s">
        <v>18</v>
      </c>
      <c r="J8" s="172"/>
      <c r="K8" s="171"/>
      <c r="L8" s="172"/>
      <c r="M8" s="175" t="s">
        <v>19</v>
      </c>
      <c r="N8" s="176"/>
      <c r="O8" s="171"/>
      <c r="P8" s="172"/>
      <c r="Q8" s="175" t="s">
        <v>20</v>
      </c>
      <c r="R8" s="176"/>
      <c r="S8" s="175" t="s">
        <v>21</v>
      </c>
      <c r="T8" s="176"/>
      <c r="U8" s="171"/>
      <c r="V8" s="172"/>
      <c r="W8" s="171"/>
      <c r="X8" s="172"/>
    </row>
    <row r="9" spans="1:24" s="2" customFormat="1" ht="15" customHeight="1">
      <c r="A9" s="182"/>
      <c r="B9" s="4" t="s">
        <v>5</v>
      </c>
      <c r="C9" s="5" t="s">
        <v>22</v>
      </c>
      <c r="D9" s="5" t="s">
        <v>23</v>
      </c>
      <c r="E9" s="6" t="s">
        <v>22</v>
      </c>
      <c r="F9" s="6" t="s">
        <v>23</v>
      </c>
      <c r="G9" s="6" t="s">
        <v>22</v>
      </c>
      <c r="H9" s="6" t="s">
        <v>23</v>
      </c>
      <c r="I9" s="6" t="s">
        <v>22</v>
      </c>
      <c r="J9" s="6" t="s">
        <v>23</v>
      </c>
      <c r="K9" s="6" t="s">
        <v>22</v>
      </c>
      <c r="L9" s="6" t="s">
        <v>23</v>
      </c>
      <c r="M9" s="6" t="s">
        <v>22</v>
      </c>
      <c r="N9" s="6" t="s">
        <v>23</v>
      </c>
      <c r="O9" s="6" t="s">
        <v>22</v>
      </c>
      <c r="P9" s="6" t="s">
        <v>23</v>
      </c>
      <c r="Q9" s="6" t="s">
        <v>22</v>
      </c>
      <c r="R9" s="6" t="s">
        <v>23</v>
      </c>
      <c r="S9" s="6" t="s">
        <v>22</v>
      </c>
      <c r="T9" s="6" t="s">
        <v>23</v>
      </c>
      <c r="U9" s="6" t="s">
        <v>22</v>
      </c>
      <c r="V9" s="6" t="s">
        <v>23</v>
      </c>
      <c r="W9" s="6" t="s">
        <v>22</v>
      </c>
      <c r="X9" s="6" t="s">
        <v>23</v>
      </c>
    </row>
    <row r="10" spans="1:24" ht="12.75">
      <c r="A10" s="7"/>
      <c r="B10" s="7"/>
      <c r="C10" s="8"/>
      <c r="D10" s="8"/>
      <c r="E10" s="8"/>
      <c r="F10" s="9"/>
      <c r="G10" s="8"/>
      <c r="H10" s="9"/>
      <c r="I10" s="8"/>
      <c r="J10" s="9"/>
      <c r="K10" s="8"/>
      <c r="L10" s="9"/>
      <c r="M10" s="8"/>
      <c r="N10" s="9"/>
      <c r="O10" s="9"/>
      <c r="P10" s="9"/>
      <c r="Q10" s="8"/>
      <c r="R10" s="9"/>
      <c r="S10" s="9"/>
      <c r="T10" s="9"/>
      <c r="U10" s="8"/>
      <c r="V10" s="9"/>
      <c r="W10" s="8"/>
      <c r="X10" s="10"/>
    </row>
    <row r="11" spans="1:24" s="15" customFormat="1" ht="12.75">
      <c r="A11" s="11" t="s">
        <v>5</v>
      </c>
      <c r="B11" s="12">
        <f>C11+D11</f>
        <v>12235</v>
      </c>
      <c r="C11" s="13">
        <f>E11+G11+I11+K11+M11+O11+Q11+S11+U11+W11</f>
        <v>8288</v>
      </c>
      <c r="D11" s="13">
        <f>F11+H11+J11+L11+N11+P11+R11+T11+V11+X11</f>
        <v>3947</v>
      </c>
      <c r="E11" s="13">
        <f aca="true" t="shared" si="0" ref="E11:X11">SUM(E13:E112)</f>
        <v>721</v>
      </c>
      <c r="F11" s="13">
        <f t="shared" si="0"/>
        <v>449</v>
      </c>
      <c r="G11" s="13">
        <f t="shared" si="0"/>
        <v>46</v>
      </c>
      <c r="H11" s="13">
        <f t="shared" si="0"/>
        <v>36</v>
      </c>
      <c r="I11" s="13">
        <f t="shared" si="0"/>
        <v>771</v>
      </c>
      <c r="J11" s="13">
        <f t="shared" si="0"/>
        <v>282</v>
      </c>
      <c r="K11" s="13">
        <f t="shared" si="0"/>
        <v>39</v>
      </c>
      <c r="L11" s="13">
        <f t="shared" si="0"/>
        <v>10</v>
      </c>
      <c r="M11" s="13">
        <f t="shared" si="0"/>
        <v>2713</v>
      </c>
      <c r="N11" s="13">
        <f t="shared" si="0"/>
        <v>1496</v>
      </c>
      <c r="O11" s="13">
        <f t="shared" si="0"/>
        <v>20</v>
      </c>
      <c r="P11" s="13">
        <f t="shared" si="0"/>
        <v>5</v>
      </c>
      <c r="Q11" s="13">
        <f t="shared" si="0"/>
        <v>2013</v>
      </c>
      <c r="R11" s="13">
        <f t="shared" si="0"/>
        <v>768</v>
      </c>
      <c r="S11" s="13">
        <f t="shared" si="0"/>
        <v>2</v>
      </c>
      <c r="T11" s="13">
        <f t="shared" si="0"/>
        <v>1</v>
      </c>
      <c r="U11" s="13">
        <f t="shared" si="0"/>
        <v>12</v>
      </c>
      <c r="V11" s="13">
        <f t="shared" si="0"/>
        <v>4</v>
      </c>
      <c r="W11" s="13">
        <f t="shared" si="0"/>
        <v>1951</v>
      </c>
      <c r="X11" s="14">
        <f t="shared" si="0"/>
        <v>896</v>
      </c>
    </row>
    <row r="12" spans="1:24" ht="12.75">
      <c r="A12" s="16"/>
      <c r="B12" s="12"/>
      <c r="C12" s="13"/>
      <c r="D12" s="1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</row>
    <row r="13" spans="1:24" ht="12.75">
      <c r="A13" s="19" t="s">
        <v>24</v>
      </c>
      <c r="B13" s="12">
        <f aca="true" t="shared" si="1" ref="B13:B76">C13+D13</f>
        <v>7</v>
      </c>
      <c r="C13" s="13">
        <f aca="true" t="shared" si="2" ref="C13:D44">E13+G13+I13+K13+M13+O13+Q13+S13+U13+W13</f>
        <v>4</v>
      </c>
      <c r="D13" s="13">
        <f t="shared" si="2"/>
        <v>3</v>
      </c>
      <c r="E13" s="20">
        <v>4</v>
      </c>
      <c r="F13" s="20">
        <v>2</v>
      </c>
      <c r="G13" s="20">
        <v>0</v>
      </c>
      <c r="H13" s="20">
        <v>1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17">
        <v>0</v>
      </c>
      <c r="X13" s="18">
        <v>0</v>
      </c>
    </row>
    <row r="14" spans="1:24" ht="12.75">
      <c r="A14" s="19" t="s">
        <v>25</v>
      </c>
      <c r="B14" s="12">
        <f t="shared" si="1"/>
        <v>30</v>
      </c>
      <c r="C14" s="13">
        <f t="shared" si="2"/>
        <v>26</v>
      </c>
      <c r="D14" s="13">
        <f t="shared" si="2"/>
        <v>4</v>
      </c>
      <c r="E14" s="20">
        <v>14</v>
      </c>
      <c r="F14" s="20">
        <v>2</v>
      </c>
      <c r="G14" s="20">
        <v>2</v>
      </c>
      <c r="H14" s="20">
        <v>0</v>
      </c>
      <c r="I14" s="20">
        <v>6</v>
      </c>
      <c r="J14" s="20">
        <v>2</v>
      </c>
      <c r="K14" s="20">
        <v>0</v>
      </c>
      <c r="L14" s="20">
        <v>0</v>
      </c>
      <c r="M14" s="20">
        <v>2</v>
      </c>
      <c r="N14" s="20">
        <v>0</v>
      </c>
      <c r="O14" s="20">
        <v>2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17">
        <v>0</v>
      </c>
      <c r="X14" s="18">
        <v>0</v>
      </c>
    </row>
    <row r="15" spans="1:24" ht="12.75">
      <c r="A15" s="19" t="s">
        <v>26</v>
      </c>
      <c r="B15" s="12">
        <f t="shared" si="1"/>
        <v>2</v>
      </c>
      <c r="C15" s="13">
        <f t="shared" si="2"/>
        <v>2</v>
      </c>
      <c r="D15" s="13">
        <f t="shared" si="2"/>
        <v>0</v>
      </c>
      <c r="E15" s="20">
        <v>2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17">
        <v>0</v>
      </c>
      <c r="X15" s="18">
        <v>0</v>
      </c>
    </row>
    <row r="16" spans="1:24" ht="12.75">
      <c r="A16" s="19" t="s">
        <v>27</v>
      </c>
      <c r="B16" s="12">
        <f t="shared" si="1"/>
        <v>26</v>
      </c>
      <c r="C16" s="13">
        <f t="shared" si="2"/>
        <v>15</v>
      </c>
      <c r="D16" s="13">
        <f t="shared" si="2"/>
        <v>11</v>
      </c>
      <c r="E16" s="20">
        <v>2</v>
      </c>
      <c r="F16" s="20">
        <v>6</v>
      </c>
      <c r="G16" s="20">
        <v>0</v>
      </c>
      <c r="H16" s="20">
        <v>0</v>
      </c>
      <c r="I16" s="20">
        <v>13</v>
      </c>
      <c r="J16" s="20">
        <v>5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17">
        <v>0</v>
      </c>
      <c r="X16" s="18">
        <v>0</v>
      </c>
    </row>
    <row r="17" spans="1:24" ht="12.75">
      <c r="A17" s="19" t="s">
        <v>28</v>
      </c>
      <c r="B17" s="12">
        <f t="shared" si="1"/>
        <v>1</v>
      </c>
      <c r="C17" s="13">
        <f t="shared" si="2"/>
        <v>1</v>
      </c>
      <c r="D17" s="13">
        <f t="shared" si="2"/>
        <v>0</v>
      </c>
      <c r="E17" s="20">
        <v>1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17">
        <v>0</v>
      </c>
      <c r="X17" s="18">
        <v>0</v>
      </c>
    </row>
    <row r="18" spans="1:24" ht="12.75">
      <c r="A18" s="19" t="s">
        <v>29</v>
      </c>
      <c r="B18" s="12">
        <f t="shared" si="1"/>
        <v>5</v>
      </c>
      <c r="C18" s="13">
        <f t="shared" si="2"/>
        <v>2</v>
      </c>
      <c r="D18" s="13">
        <f t="shared" si="2"/>
        <v>3</v>
      </c>
      <c r="E18" s="20">
        <v>1</v>
      </c>
      <c r="F18" s="20">
        <v>3</v>
      </c>
      <c r="G18" s="20">
        <v>0</v>
      </c>
      <c r="H18" s="20">
        <v>0</v>
      </c>
      <c r="I18" s="20">
        <v>1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17">
        <v>0</v>
      </c>
      <c r="X18" s="18">
        <v>0</v>
      </c>
    </row>
    <row r="19" spans="1:24" ht="12.75">
      <c r="A19" s="19" t="s">
        <v>30</v>
      </c>
      <c r="B19" s="12">
        <f t="shared" si="1"/>
        <v>4</v>
      </c>
      <c r="C19" s="13">
        <f t="shared" si="2"/>
        <v>3</v>
      </c>
      <c r="D19" s="13">
        <f t="shared" si="2"/>
        <v>1</v>
      </c>
      <c r="E19" s="20">
        <v>2</v>
      </c>
      <c r="F19" s="20">
        <v>1</v>
      </c>
      <c r="G19" s="20">
        <v>0</v>
      </c>
      <c r="H19" s="20">
        <v>0</v>
      </c>
      <c r="I19" s="20">
        <v>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17">
        <v>0</v>
      </c>
      <c r="X19" s="18">
        <v>0</v>
      </c>
    </row>
    <row r="20" spans="1:24" ht="12.75">
      <c r="A20" s="19" t="s">
        <v>31</v>
      </c>
      <c r="B20" s="12">
        <f t="shared" si="1"/>
        <v>1</v>
      </c>
      <c r="C20" s="13">
        <f t="shared" si="2"/>
        <v>1</v>
      </c>
      <c r="D20" s="13">
        <f t="shared" si="2"/>
        <v>0</v>
      </c>
      <c r="E20" s="20">
        <v>0</v>
      </c>
      <c r="F20" s="20">
        <v>0</v>
      </c>
      <c r="G20" s="20">
        <v>0</v>
      </c>
      <c r="H20" s="20">
        <v>0</v>
      </c>
      <c r="I20" s="20">
        <v>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17">
        <v>0</v>
      </c>
      <c r="X20" s="18">
        <v>0</v>
      </c>
    </row>
    <row r="21" spans="1:24" ht="12.75">
      <c r="A21" s="19" t="s">
        <v>32</v>
      </c>
      <c r="B21" s="12">
        <f t="shared" si="1"/>
        <v>6</v>
      </c>
      <c r="C21" s="13">
        <f t="shared" si="2"/>
        <v>4</v>
      </c>
      <c r="D21" s="13">
        <f t="shared" si="2"/>
        <v>2</v>
      </c>
      <c r="E21" s="20">
        <v>3</v>
      </c>
      <c r="F21" s="20">
        <v>2</v>
      </c>
      <c r="G21" s="20">
        <v>0</v>
      </c>
      <c r="H21" s="20">
        <v>0</v>
      </c>
      <c r="I21" s="20">
        <v>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17">
        <v>0</v>
      </c>
      <c r="X21" s="18">
        <v>0</v>
      </c>
    </row>
    <row r="22" spans="1:24" ht="12.75">
      <c r="A22" s="19" t="s">
        <v>33</v>
      </c>
      <c r="B22" s="12">
        <f t="shared" si="1"/>
        <v>2</v>
      </c>
      <c r="C22" s="13">
        <f t="shared" si="2"/>
        <v>2</v>
      </c>
      <c r="D22" s="13">
        <f t="shared" si="2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2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17">
        <v>0</v>
      </c>
      <c r="X22" s="18">
        <v>0</v>
      </c>
    </row>
    <row r="23" spans="1:24" ht="12.75">
      <c r="A23" s="19" t="s">
        <v>34</v>
      </c>
      <c r="B23" s="12">
        <f t="shared" si="1"/>
        <v>2</v>
      </c>
      <c r="C23" s="13">
        <f t="shared" si="2"/>
        <v>0</v>
      </c>
      <c r="D23" s="13">
        <f t="shared" si="2"/>
        <v>2</v>
      </c>
      <c r="E23" s="20">
        <v>0</v>
      </c>
      <c r="F23" s="20">
        <v>2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17">
        <v>0</v>
      </c>
      <c r="X23" s="18">
        <v>0</v>
      </c>
    </row>
    <row r="24" spans="1:24" ht="12.75">
      <c r="A24" s="19" t="s">
        <v>35</v>
      </c>
      <c r="B24" s="12">
        <f t="shared" si="1"/>
        <v>9</v>
      </c>
      <c r="C24" s="13">
        <f t="shared" si="2"/>
        <v>7</v>
      </c>
      <c r="D24" s="13">
        <f t="shared" si="2"/>
        <v>2</v>
      </c>
      <c r="E24" s="20">
        <v>4</v>
      </c>
      <c r="F24" s="20">
        <v>1</v>
      </c>
      <c r="G24" s="20">
        <v>0</v>
      </c>
      <c r="H24" s="20">
        <v>0</v>
      </c>
      <c r="I24" s="20">
        <v>3</v>
      </c>
      <c r="J24" s="20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17">
        <v>0</v>
      </c>
      <c r="X24" s="18">
        <v>0</v>
      </c>
    </row>
    <row r="25" spans="1:24" ht="12.75">
      <c r="A25" s="19" t="s">
        <v>36</v>
      </c>
      <c r="B25" s="12">
        <f t="shared" si="1"/>
        <v>42</v>
      </c>
      <c r="C25" s="13">
        <f t="shared" si="2"/>
        <v>31</v>
      </c>
      <c r="D25" s="13">
        <f t="shared" si="2"/>
        <v>11</v>
      </c>
      <c r="E25" s="20">
        <v>17</v>
      </c>
      <c r="F25" s="20">
        <v>7</v>
      </c>
      <c r="G25" s="20">
        <v>3</v>
      </c>
      <c r="H25" s="20">
        <v>0</v>
      </c>
      <c r="I25" s="20">
        <v>11</v>
      </c>
      <c r="J25" s="20">
        <v>4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17">
        <v>0</v>
      </c>
      <c r="X25" s="18">
        <v>0</v>
      </c>
    </row>
    <row r="26" spans="1:24" ht="12.75">
      <c r="A26" s="19" t="s">
        <v>37</v>
      </c>
      <c r="B26" s="12">
        <f t="shared" si="1"/>
        <v>2</v>
      </c>
      <c r="C26" s="13">
        <f t="shared" si="2"/>
        <v>2</v>
      </c>
      <c r="D26" s="13">
        <f t="shared" si="2"/>
        <v>0</v>
      </c>
      <c r="E26" s="20">
        <v>2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17">
        <v>0</v>
      </c>
      <c r="X26" s="18">
        <v>0</v>
      </c>
    </row>
    <row r="27" spans="1:24" ht="12.75">
      <c r="A27" s="19" t="s">
        <v>38</v>
      </c>
      <c r="B27" s="12">
        <f t="shared" si="1"/>
        <v>4</v>
      </c>
      <c r="C27" s="13">
        <f t="shared" si="2"/>
        <v>4</v>
      </c>
      <c r="D27" s="13">
        <f t="shared" si="2"/>
        <v>0</v>
      </c>
      <c r="E27" s="20">
        <v>4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17">
        <v>0</v>
      </c>
      <c r="X27" s="18">
        <v>0</v>
      </c>
    </row>
    <row r="28" spans="1:24" ht="12.75">
      <c r="A28" s="19" t="s">
        <v>39</v>
      </c>
      <c r="B28" s="12">
        <f t="shared" si="1"/>
        <v>1</v>
      </c>
      <c r="C28" s="13">
        <f t="shared" si="2"/>
        <v>1</v>
      </c>
      <c r="D28" s="13">
        <f t="shared" si="2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1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17">
        <v>0</v>
      </c>
      <c r="X28" s="18">
        <v>0</v>
      </c>
    </row>
    <row r="29" spans="1:24" ht="12.75">
      <c r="A29" s="19" t="s">
        <v>40</v>
      </c>
      <c r="B29" s="12">
        <f t="shared" si="1"/>
        <v>1</v>
      </c>
      <c r="C29" s="13">
        <f t="shared" si="2"/>
        <v>1</v>
      </c>
      <c r="D29" s="13">
        <f t="shared" si="2"/>
        <v>0</v>
      </c>
      <c r="E29" s="20">
        <v>1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17">
        <v>0</v>
      </c>
      <c r="X29" s="18">
        <v>0</v>
      </c>
    </row>
    <row r="30" spans="1:24" ht="12.75">
      <c r="A30" s="19" t="s">
        <v>41</v>
      </c>
      <c r="B30" s="12">
        <f t="shared" si="1"/>
        <v>1</v>
      </c>
      <c r="C30" s="13">
        <f t="shared" si="2"/>
        <v>0</v>
      </c>
      <c r="D30" s="13">
        <f t="shared" si="2"/>
        <v>1</v>
      </c>
      <c r="E30" s="20">
        <v>0</v>
      </c>
      <c r="F30" s="20">
        <v>1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17">
        <v>0</v>
      </c>
      <c r="X30" s="18">
        <v>0</v>
      </c>
    </row>
    <row r="31" spans="1:24" ht="12.75">
      <c r="A31" s="19" t="s">
        <v>42</v>
      </c>
      <c r="B31" s="12">
        <f t="shared" si="1"/>
        <v>32</v>
      </c>
      <c r="C31" s="13">
        <f t="shared" si="2"/>
        <v>22</v>
      </c>
      <c r="D31" s="13">
        <f t="shared" si="2"/>
        <v>10</v>
      </c>
      <c r="E31" s="20">
        <v>6</v>
      </c>
      <c r="F31" s="20">
        <v>4</v>
      </c>
      <c r="G31" s="20">
        <v>1</v>
      </c>
      <c r="H31" s="20">
        <v>0</v>
      </c>
      <c r="I31" s="20">
        <v>14</v>
      </c>
      <c r="J31" s="20">
        <v>6</v>
      </c>
      <c r="K31" s="20">
        <v>0</v>
      </c>
      <c r="L31" s="20">
        <v>0</v>
      </c>
      <c r="M31" s="20">
        <v>1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17">
        <v>0</v>
      </c>
      <c r="X31" s="18">
        <v>0</v>
      </c>
    </row>
    <row r="32" spans="1:24" ht="12.75">
      <c r="A32" s="19" t="s">
        <v>43</v>
      </c>
      <c r="B32" s="12">
        <f t="shared" si="1"/>
        <v>11</v>
      </c>
      <c r="C32" s="13">
        <f t="shared" si="2"/>
        <v>6</v>
      </c>
      <c r="D32" s="13">
        <f t="shared" si="2"/>
        <v>5</v>
      </c>
      <c r="E32" s="20">
        <v>4</v>
      </c>
      <c r="F32" s="20">
        <v>4</v>
      </c>
      <c r="G32" s="20">
        <v>0</v>
      </c>
      <c r="H32" s="20">
        <v>0</v>
      </c>
      <c r="I32" s="20">
        <v>2</v>
      </c>
      <c r="J32" s="20">
        <v>1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17">
        <v>0</v>
      </c>
      <c r="X32" s="18">
        <v>0</v>
      </c>
    </row>
    <row r="33" spans="1:24" ht="12.75">
      <c r="A33" s="19" t="s">
        <v>44</v>
      </c>
      <c r="B33" s="12">
        <f t="shared" si="1"/>
        <v>289</v>
      </c>
      <c r="C33" s="13">
        <f t="shared" si="2"/>
        <v>174</v>
      </c>
      <c r="D33" s="13">
        <f t="shared" si="2"/>
        <v>115</v>
      </c>
      <c r="E33" s="20">
        <v>91</v>
      </c>
      <c r="F33" s="20">
        <v>82</v>
      </c>
      <c r="G33" s="20">
        <v>2</v>
      </c>
      <c r="H33" s="20">
        <v>4</v>
      </c>
      <c r="I33" s="20">
        <v>71</v>
      </c>
      <c r="J33" s="20">
        <v>27</v>
      </c>
      <c r="K33" s="20">
        <v>4</v>
      </c>
      <c r="L33" s="20">
        <v>1</v>
      </c>
      <c r="M33" s="20">
        <v>0</v>
      </c>
      <c r="N33" s="20">
        <v>0</v>
      </c>
      <c r="O33" s="20">
        <v>2</v>
      </c>
      <c r="P33" s="20">
        <v>0</v>
      </c>
      <c r="Q33" s="20">
        <v>0</v>
      </c>
      <c r="R33" s="20">
        <v>0</v>
      </c>
      <c r="S33" s="20">
        <v>1</v>
      </c>
      <c r="T33" s="20">
        <v>1</v>
      </c>
      <c r="U33" s="20">
        <v>3</v>
      </c>
      <c r="V33" s="20">
        <v>0</v>
      </c>
      <c r="W33" s="17">
        <v>0</v>
      </c>
      <c r="X33" s="18">
        <v>0</v>
      </c>
    </row>
    <row r="34" spans="1:24" ht="12.75">
      <c r="A34" s="19" t="s">
        <v>45</v>
      </c>
      <c r="B34" s="12">
        <f t="shared" si="1"/>
        <v>66</v>
      </c>
      <c r="C34" s="13">
        <f t="shared" si="2"/>
        <v>46</v>
      </c>
      <c r="D34" s="13">
        <f t="shared" si="2"/>
        <v>20</v>
      </c>
      <c r="E34" s="20">
        <v>12</v>
      </c>
      <c r="F34" s="20">
        <v>8</v>
      </c>
      <c r="G34" s="20">
        <v>2</v>
      </c>
      <c r="H34" s="20">
        <v>0</v>
      </c>
      <c r="I34" s="20">
        <f>12+16</f>
        <v>28</v>
      </c>
      <c r="J34" s="20">
        <v>11</v>
      </c>
      <c r="K34" s="20">
        <v>4</v>
      </c>
      <c r="L34" s="20">
        <v>1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17">
        <v>0</v>
      </c>
      <c r="X34" s="18">
        <v>0</v>
      </c>
    </row>
    <row r="35" spans="1:24" ht="12.75">
      <c r="A35" s="19" t="s">
        <v>46</v>
      </c>
      <c r="B35" s="12">
        <f t="shared" si="1"/>
        <v>7</v>
      </c>
      <c r="C35" s="13">
        <f t="shared" si="2"/>
        <v>6</v>
      </c>
      <c r="D35" s="13">
        <f t="shared" si="2"/>
        <v>1</v>
      </c>
      <c r="E35" s="20">
        <v>4</v>
      </c>
      <c r="F35" s="20">
        <v>0</v>
      </c>
      <c r="G35" s="20">
        <v>0</v>
      </c>
      <c r="H35" s="20">
        <v>0</v>
      </c>
      <c r="I35" s="20">
        <v>1</v>
      </c>
      <c r="J35" s="20">
        <v>1</v>
      </c>
      <c r="K35" s="20">
        <v>0</v>
      </c>
      <c r="L35" s="20">
        <v>0</v>
      </c>
      <c r="M35" s="20">
        <v>1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17">
        <v>0</v>
      </c>
      <c r="X35" s="18">
        <v>0</v>
      </c>
    </row>
    <row r="36" spans="1:24" ht="12.75">
      <c r="A36" s="19" t="s">
        <v>47</v>
      </c>
      <c r="B36" s="12">
        <f t="shared" si="1"/>
        <v>57</v>
      </c>
      <c r="C36" s="13">
        <f t="shared" si="2"/>
        <v>37</v>
      </c>
      <c r="D36" s="13">
        <f t="shared" si="2"/>
        <v>20</v>
      </c>
      <c r="E36" s="20">
        <v>15</v>
      </c>
      <c r="F36" s="20">
        <v>17</v>
      </c>
      <c r="G36" s="20">
        <v>1</v>
      </c>
      <c r="H36" s="20">
        <v>0</v>
      </c>
      <c r="I36" s="20">
        <v>14</v>
      </c>
      <c r="J36" s="20">
        <v>2</v>
      </c>
      <c r="K36" s="20">
        <v>3</v>
      </c>
      <c r="L36" s="20">
        <v>1</v>
      </c>
      <c r="M36" s="20">
        <v>4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17">
        <v>0</v>
      </c>
      <c r="X36" s="18">
        <v>0</v>
      </c>
    </row>
    <row r="37" spans="1:24" ht="12.75">
      <c r="A37" s="19" t="s">
        <v>48</v>
      </c>
      <c r="B37" s="12">
        <f t="shared" si="1"/>
        <v>3</v>
      </c>
      <c r="C37" s="13">
        <f t="shared" si="2"/>
        <v>3</v>
      </c>
      <c r="D37" s="13">
        <f t="shared" si="2"/>
        <v>0</v>
      </c>
      <c r="E37" s="20">
        <v>3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17">
        <v>0</v>
      </c>
      <c r="X37" s="18">
        <v>0</v>
      </c>
    </row>
    <row r="38" spans="1:24" ht="12.75">
      <c r="A38" s="19" t="s">
        <v>49</v>
      </c>
      <c r="B38" s="12">
        <f t="shared" si="1"/>
        <v>70</v>
      </c>
      <c r="C38" s="13">
        <f t="shared" si="2"/>
        <v>62</v>
      </c>
      <c r="D38" s="13">
        <f t="shared" si="2"/>
        <v>8</v>
      </c>
      <c r="E38" s="20">
        <v>4</v>
      </c>
      <c r="F38" s="20">
        <v>0</v>
      </c>
      <c r="G38" s="20">
        <v>0</v>
      </c>
      <c r="H38" s="20">
        <v>0</v>
      </c>
      <c r="I38" s="20">
        <v>51</v>
      </c>
      <c r="J38" s="20">
        <v>6</v>
      </c>
      <c r="K38" s="20">
        <v>0</v>
      </c>
      <c r="L38" s="20">
        <v>0</v>
      </c>
      <c r="M38" s="20">
        <v>6</v>
      </c>
      <c r="N38" s="20">
        <v>2</v>
      </c>
      <c r="O38" s="20">
        <v>1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17">
        <v>0</v>
      </c>
      <c r="X38" s="18">
        <v>0</v>
      </c>
    </row>
    <row r="39" spans="1:24" ht="12.75">
      <c r="A39" s="19" t="s">
        <v>50</v>
      </c>
      <c r="B39" s="12">
        <f t="shared" si="1"/>
        <v>8</v>
      </c>
      <c r="C39" s="13">
        <f t="shared" si="2"/>
        <v>7</v>
      </c>
      <c r="D39" s="13">
        <f t="shared" si="2"/>
        <v>1</v>
      </c>
      <c r="E39" s="20">
        <v>6</v>
      </c>
      <c r="F39" s="20">
        <v>0</v>
      </c>
      <c r="G39" s="20">
        <v>0</v>
      </c>
      <c r="H39" s="20">
        <v>0</v>
      </c>
      <c r="I39" s="20">
        <v>1</v>
      </c>
      <c r="J39" s="20">
        <v>1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17">
        <v>0</v>
      </c>
      <c r="X39" s="18">
        <v>0</v>
      </c>
    </row>
    <row r="40" spans="1:24" ht="12.75">
      <c r="A40" s="19" t="s">
        <v>51</v>
      </c>
      <c r="B40" s="12">
        <f t="shared" si="1"/>
        <v>34</v>
      </c>
      <c r="C40" s="13">
        <f t="shared" si="2"/>
        <v>26</v>
      </c>
      <c r="D40" s="13">
        <f t="shared" si="2"/>
        <v>8</v>
      </c>
      <c r="E40" s="20">
        <v>11</v>
      </c>
      <c r="F40" s="20">
        <v>3</v>
      </c>
      <c r="G40" s="20">
        <v>0</v>
      </c>
      <c r="H40" s="20">
        <v>0</v>
      </c>
      <c r="I40" s="20">
        <v>13</v>
      </c>
      <c r="J40" s="20">
        <v>5</v>
      </c>
      <c r="K40" s="20">
        <v>0</v>
      </c>
      <c r="L40" s="20">
        <v>0</v>
      </c>
      <c r="M40" s="20">
        <v>2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17">
        <v>0</v>
      </c>
      <c r="X40" s="18">
        <v>0</v>
      </c>
    </row>
    <row r="41" spans="1:24" ht="12.75">
      <c r="A41" s="19" t="s">
        <v>52</v>
      </c>
      <c r="B41" s="12">
        <f t="shared" si="1"/>
        <v>220</v>
      </c>
      <c r="C41" s="13">
        <f t="shared" si="2"/>
        <v>158</v>
      </c>
      <c r="D41" s="13">
        <f t="shared" si="2"/>
        <v>62</v>
      </c>
      <c r="E41" s="20">
        <v>103</v>
      </c>
      <c r="F41" s="20">
        <v>33</v>
      </c>
      <c r="G41" s="20">
        <v>18</v>
      </c>
      <c r="H41" s="20">
        <v>6</v>
      </c>
      <c r="I41" s="20">
        <v>34</v>
      </c>
      <c r="J41" s="20">
        <v>21</v>
      </c>
      <c r="K41" s="20">
        <v>0</v>
      </c>
      <c r="L41" s="20">
        <v>0</v>
      </c>
      <c r="M41" s="20">
        <v>3</v>
      </c>
      <c r="N41" s="20">
        <v>2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17">
        <v>0</v>
      </c>
      <c r="X41" s="18">
        <v>0</v>
      </c>
    </row>
    <row r="42" spans="1:24" ht="12.75">
      <c r="A42" s="19" t="s">
        <v>53</v>
      </c>
      <c r="B42" s="12">
        <f t="shared" si="1"/>
        <v>2</v>
      </c>
      <c r="C42" s="13">
        <f t="shared" si="2"/>
        <v>1</v>
      </c>
      <c r="D42" s="13">
        <f t="shared" si="2"/>
        <v>1</v>
      </c>
      <c r="E42" s="20">
        <v>1</v>
      </c>
      <c r="F42" s="20">
        <v>0</v>
      </c>
      <c r="G42" s="20">
        <v>0</v>
      </c>
      <c r="H42" s="20">
        <v>1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17">
        <v>0</v>
      </c>
      <c r="X42" s="18">
        <v>0</v>
      </c>
    </row>
    <row r="43" spans="1:24" ht="12.75">
      <c r="A43" s="19" t="s">
        <v>54</v>
      </c>
      <c r="B43" s="12">
        <f t="shared" si="1"/>
        <v>5</v>
      </c>
      <c r="C43" s="13">
        <f t="shared" si="2"/>
        <v>3</v>
      </c>
      <c r="D43" s="13">
        <f t="shared" si="2"/>
        <v>2</v>
      </c>
      <c r="E43" s="20">
        <v>2</v>
      </c>
      <c r="F43" s="20">
        <v>0</v>
      </c>
      <c r="G43" s="20">
        <v>0</v>
      </c>
      <c r="H43" s="20">
        <v>0</v>
      </c>
      <c r="I43" s="20">
        <v>1</v>
      </c>
      <c r="J43" s="20">
        <v>2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17">
        <v>0</v>
      </c>
      <c r="X43" s="18">
        <v>0</v>
      </c>
    </row>
    <row r="44" spans="1:24" ht="12.75">
      <c r="A44" s="19" t="s">
        <v>55</v>
      </c>
      <c r="B44" s="12">
        <f t="shared" si="1"/>
        <v>2</v>
      </c>
      <c r="C44" s="13">
        <f t="shared" si="2"/>
        <v>2</v>
      </c>
      <c r="D44" s="13">
        <f t="shared" si="2"/>
        <v>0</v>
      </c>
      <c r="E44" s="20">
        <v>2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17">
        <v>0</v>
      </c>
      <c r="X44" s="18">
        <v>0</v>
      </c>
    </row>
    <row r="45" spans="1:24" ht="12.75">
      <c r="A45" s="19" t="s">
        <v>56</v>
      </c>
      <c r="B45" s="12">
        <f t="shared" si="1"/>
        <v>17</v>
      </c>
      <c r="C45" s="13">
        <f aca="true" t="shared" si="3" ref="C45:D76">E45+G45+I45+K45+M45+O45+Q45+S45+U45+W45</f>
        <v>15</v>
      </c>
      <c r="D45" s="13">
        <f t="shared" si="3"/>
        <v>2</v>
      </c>
      <c r="E45" s="20">
        <v>4</v>
      </c>
      <c r="F45" s="20">
        <v>1</v>
      </c>
      <c r="G45" s="20">
        <v>0</v>
      </c>
      <c r="H45" s="20">
        <v>0</v>
      </c>
      <c r="I45" s="20">
        <v>11</v>
      </c>
      <c r="J45" s="20">
        <v>1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17">
        <v>0</v>
      </c>
      <c r="X45" s="18">
        <v>0</v>
      </c>
    </row>
    <row r="46" spans="1:24" ht="12.75">
      <c r="A46" s="19" t="s">
        <v>57</v>
      </c>
      <c r="B46" s="12">
        <f t="shared" si="1"/>
        <v>8</v>
      </c>
      <c r="C46" s="13">
        <f t="shared" si="3"/>
        <v>7</v>
      </c>
      <c r="D46" s="13">
        <f t="shared" si="3"/>
        <v>1</v>
      </c>
      <c r="E46" s="20">
        <v>1</v>
      </c>
      <c r="F46" s="20">
        <v>1</v>
      </c>
      <c r="G46" s="20">
        <v>0</v>
      </c>
      <c r="H46" s="20">
        <v>0</v>
      </c>
      <c r="I46" s="20">
        <v>6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17">
        <v>0</v>
      </c>
      <c r="X46" s="18">
        <v>0</v>
      </c>
    </row>
    <row r="47" spans="1:24" ht="12.75">
      <c r="A47" s="19" t="s">
        <v>58</v>
      </c>
      <c r="B47" s="12">
        <f t="shared" si="1"/>
        <v>1</v>
      </c>
      <c r="C47" s="13">
        <f t="shared" si="3"/>
        <v>1</v>
      </c>
      <c r="D47" s="13">
        <f t="shared" si="3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1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17">
        <v>0</v>
      </c>
      <c r="X47" s="18">
        <v>0</v>
      </c>
    </row>
    <row r="48" spans="1:24" ht="12.75">
      <c r="A48" s="19" t="s">
        <v>59</v>
      </c>
      <c r="B48" s="12">
        <f t="shared" si="1"/>
        <v>92</v>
      </c>
      <c r="C48" s="13">
        <f t="shared" si="3"/>
        <v>82</v>
      </c>
      <c r="D48" s="13">
        <f t="shared" si="3"/>
        <v>10</v>
      </c>
      <c r="E48" s="20">
        <v>16</v>
      </c>
      <c r="F48" s="20">
        <v>1</v>
      </c>
      <c r="G48" s="20">
        <v>1</v>
      </c>
      <c r="H48" s="20">
        <v>0</v>
      </c>
      <c r="I48" s="20">
        <v>63</v>
      </c>
      <c r="J48" s="20">
        <v>7</v>
      </c>
      <c r="K48" s="20">
        <v>0</v>
      </c>
      <c r="L48" s="20">
        <v>0</v>
      </c>
      <c r="M48" s="20">
        <v>2</v>
      </c>
      <c r="N48" s="20">
        <v>2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17">
        <v>0</v>
      </c>
      <c r="X48" s="18">
        <v>0</v>
      </c>
    </row>
    <row r="49" spans="1:24" ht="12.75">
      <c r="A49" s="19" t="s">
        <v>60</v>
      </c>
      <c r="B49" s="12">
        <f t="shared" si="1"/>
        <v>3</v>
      </c>
      <c r="C49" s="13">
        <f t="shared" si="3"/>
        <v>3</v>
      </c>
      <c r="D49" s="13">
        <f t="shared" si="3"/>
        <v>0</v>
      </c>
      <c r="E49" s="20">
        <v>2</v>
      </c>
      <c r="F49" s="20">
        <v>0</v>
      </c>
      <c r="G49" s="20">
        <v>0</v>
      </c>
      <c r="H49" s="20">
        <v>0</v>
      </c>
      <c r="I49" s="20">
        <v>1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17">
        <v>0</v>
      </c>
      <c r="X49" s="18">
        <v>0</v>
      </c>
    </row>
    <row r="50" spans="1:24" ht="12.75">
      <c r="A50" s="19" t="s">
        <v>61</v>
      </c>
      <c r="B50" s="12">
        <f t="shared" si="1"/>
        <v>14</v>
      </c>
      <c r="C50" s="13">
        <f t="shared" si="3"/>
        <v>6</v>
      </c>
      <c r="D50" s="13">
        <f t="shared" si="3"/>
        <v>8</v>
      </c>
      <c r="E50" s="20">
        <v>3</v>
      </c>
      <c r="F50" s="20">
        <v>5</v>
      </c>
      <c r="G50" s="20">
        <v>0</v>
      </c>
      <c r="H50" s="20">
        <v>0</v>
      </c>
      <c r="I50" s="20">
        <v>3</v>
      </c>
      <c r="J50" s="20">
        <v>3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17">
        <v>0</v>
      </c>
      <c r="X50" s="18">
        <v>0</v>
      </c>
    </row>
    <row r="51" spans="1:24" ht="12.75">
      <c r="A51" s="19" t="s">
        <v>62</v>
      </c>
      <c r="B51" s="12">
        <f t="shared" si="1"/>
        <v>61</v>
      </c>
      <c r="C51" s="13">
        <f t="shared" si="3"/>
        <v>39</v>
      </c>
      <c r="D51" s="13">
        <f t="shared" si="3"/>
        <v>22</v>
      </c>
      <c r="E51" s="20">
        <v>5</v>
      </c>
      <c r="F51" s="20">
        <v>2</v>
      </c>
      <c r="G51" s="20">
        <v>0</v>
      </c>
      <c r="H51" s="20">
        <v>0</v>
      </c>
      <c r="I51" s="20">
        <v>29</v>
      </c>
      <c r="J51" s="20">
        <v>15</v>
      </c>
      <c r="K51" s="20">
        <v>0</v>
      </c>
      <c r="L51" s="20">
        <v>0</v>
      </c>
      <c r="M51" s="20">
        <v>3</v>
      </c>
      <c r="N51" s="20">
        <v>2</v>
      </c>
      <c r="O51" s="20">
        <v>2</v>
      </c>
      <c r="P51" s="20">
        <v>3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17">
        <v>0</v>
      </c>
      <c r="X51" s="18">
        <v>0</v>
      </c>
    </row>
    <row r="52" spans="1:24" ht="12.75">
      <c r="A52" s="19" t="s">
        <v>63</v>
      </c>
      <c r="B52" s="12">
        <f t="shared" si="1"/>
        <v>70</v>
      </c>
      <c r="C52" s="13">
        <f t="shared" si="3"/>
        <v>48</v>
      </c>
      <c r="D52" s="13">
        <f t="shared" si="3"/>
        <v>22</v>
      </c>
      <c r="E52" s="20">
        <v>46</v>
      </c>
      <c r="F52" s="20">
        <v>17</v>
      </c>
      <c r="G52" s="20">
        <v>2</v>
      </c>
      <c r="H52" s="20">
        <v>4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1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17">
        <v>0</v>
      </c>
      <c r="X52" s="18">
        <v>0</v>
      </c>
    </row>
    <row r="53" spans="1:24" ht="12.75">
      <c r="A53" s="19" t="s">
        <v>64</v>
      </c>
      <c r="B53" s="12">
        <f t="shared" si="1"/>
        <v>2</v>
      </c>
      <c r="C53" s="13">
        <f t="shared" si="3"/>
        <v>2</v>
      </c>
      <c r="D53" s="13">
        <f t="shared" si="3"/>
        <v>0</v>
      </c>
      <c r="E53" s="20">
        <v>2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17">
        <v>0</v>
      </c>
      <c r="X53" s="18">
        <v>0</v>
      </c>
    </row>
    <row r="54" spans="1:24" ht="12.75">
      <c r="A54" s="19" t="s">
        <v>65</v>
      </c>
      <c r="B54" s="12">
        <f t="shared" si="1"/>
        <v>3</v>
      </c>
      <c r="C54" s="13">
        <f t="shared" si="3"/>
        <v>2</v>
      </c>
      <c r="D54" s="13">
        <f t="shared" si="3"/>
        <v>1</v>
      </c>
      <c r="E54" s="20">
        <v>2</v>
      </c>
      <c r="F54" s="20">
        <v>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17">
        <v>0</v>
      </c>
      <c r="X54" s="18">
        <v>0</v>
      </c>
    </row>
    <row r="55" spans="1:24" ht="12.75">
      <c r="A55" s="19" t="s">
        <v>66</v>
      </c>
      <c r="B55" s="12">
        <f t="shared" si="1"/>
        <v>3</v>
      </c>
      <c r="C55" s="13">
        <f t="shared" si="3"/>
        <v>3</v>
      </c>
      <c r="D55" s="13">
        <f t="shared" si="3"/>
        <v>0</v>
      </c>
      <c r="E55" s="20">
        <v>1</v>
      </c>
      <c r="F55" s="20">
        <v>0</v>
      </c>
      <c r="G55" s="20">
        <v>1</v>
      </c>
      <c r="H55" s="20">
        <v>0</v>
      </c>
      <c r="I55" s="20">
        <v>0</v>
      </c>
      <c r="J55" s="20">
        <v>0</v>
      </c>
      <c r="K55" s="20">
        <v>1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17">
        <v>0</v>
      </c>
      <c r="X55" s="18">
        <v>0</v>
      </c>
    </row>
    <row r="56" spans="1:24" ht="12.75">
      <c r="A56" s="19" t="s">
        <v>67</v>
      </c>
      <c r="B56" s="12">
        <f t="shared" si="1"/>
        <v>1</v>
      </c>
      <c r="C56" s="13">
        <f t="shared" si="3"/>
        <v>1</v>
      </c>
      <c r="D56" s="13">
        <f t="shared" si="3"/>
        <v>0</v>
      </c>
      <c r="E56" s="20">
        <v>0</v>
      </c>
      <c r="F56" s="20">
        <v>0</v>
      </c>
      <c r="G56" s="20">
        <v>0</v>
      </c>
      <c r="H56" s="20">
        <v>0</v>
      </c>
      <c r="I56" s="20">
        <v>1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17">
        <v>0</v>
      </c>
      <c r="X56" s="18">
        <v>0</v>
      </c>
    </row>
    <row r="57" spans="1:24" ht="12.75">
      <c r="A57" s="19" t="s">
        <v>68</v>
      </c>
      <c r="B57" s="12">
        <f t="shared" si="1"/>
        <v>14</v>
      </c>
      <c r="C57" s="13">
        <f t="shared" si="3"/>
        <v>11</v>
      </c>
      <c r="D57" s="13">
        <f t="shared" si="3"/>
        <v>3</v>
      </c>
      <c r="E57" s="20">
        <v>6</v>
      </c>
      <c r="F57" s="20">
        <v>2</v>
      </c>
      <c r="G57" s="20">
        <v>0</v>
      </c>
      <c r="H57" s="20">
        <v>0</v>
      </c>
      <c r="I57" s="20">
        <v>3</v>
      </c>
      <c r="J57" s="20">
        <v>1</v>
      </c>
      <c r="K57" s="20">
        <v>0</v>
      </c>
      <c r="L57" s="20">
        <v>0</v>
      </c>
      <c r="M57" s="20">
        <v>2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17">
        <v>0</v>
      </c>
      <c r="X57" s="18">
        <v>0</v>
      </c>
    </row>
    <row r="58" spans="1:24" ht="12.75">
      <c r="A58" s="19" t="s">
        <v>69</v>
      </c>
      <c r="B58" s="12">
        <f t="shared" si="1"/>
        <v>27</v>
      </c>
      <c r="C58" s="13">
        <f t="shared" si="3"/>
        <v>18</v>
      </c>
      <c r="D58" s="13">
        <f t="shared" si="3"/>
        <v>9</v>
      </c>
      <c r="E58" s="20">
        <v>9</v>
      </c>
      <c r="F58" s="20">
        <v>4</v>
      </c>
      <c r="G58" s="20">
        <v>0</v>
      </c>
      <c r="H58" s="20">
        <v>1</v>
      </c>
      <c r="I58" s="20">
        <v>6</v>
      </c>
      <c r="J58" s="20">
        <v>3</v>
      </c>
      <c r="K58" s="20">
        <v>0</v>
      </c>
      <c r="L58" s="20">
        <v>0</v>
      </c>
      <c r="M58" s="20">
        <v>2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1</v>
      </c>
      <c r="V58" s="20">
        <v>1</v>
      </c>
      <c r="W58" s="17">
        <v>0</v>
      </c>
      <c r="X58" s="18">
        <v>0</v>
      </c>
    </row>
    <row r="59" spans="1:24" ht="12.75">
      <c r="A59" s="19" t="s">
        <v>70</v>
      </c>
      <c r="B59" s="12">
        <f t="shared" si="1"/>
        <v>22</v>
      </c>
      <c r="C59" s="13">
        <f t="shared" si="3"/>
        <v>12</v>
      </c>
      <c r="D59" s="13">
        <f t="shared" si="3"/>
        <v>10</v>
      </c>
      <c r="E59" s="20">
        <v>11</v>
      </c>
      <c r="F59" s="20">
        <v>9</v>
      </c>
      <c r="G59" s="20">
        <v>1</v>
      </c>
      <c r="H59" s="20">
        <v>1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17">
        <v>0</v>
      </c>
      <c r="X59" s="18">
        <v>0</v>
      </c>
    </row>
    <row r="60" spans="1:24" ht="12.75">
      <c r="A60" s="19" t="s">
        <v>71</v>
      </c>
      <c r="B60" s="12">
        <v>1</v>
      </c>
      <c r="C60" s="13">
        <f>E60+G60+I60+K60+M60+O60+Q60+S60+U60+W60</f>
        <v>1</v>
      </c>
      <c r="D60" s="13">
        <v>0</v>
      </c>
      <c r="E60" s="21">
        <v>0</v>
      </c>
      <c r="F60" s="21">
        <v>0</v>
      </c>
      <c r="G60" s="21">
        <v>0</v>
      </c>
      <c r="H60" s="21">
        <v>0</v>
      </c>
      <c r="I60" s="21">
        <v>1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2" t="s">
        <v>72</v>
      </c>
      <c r="U60" s="21">
        <v>0</v>
      </c>
      <c r="V60" s="21">
        <v>0</v>
      </c>
      <c r="W60" s="21">
        <v>0</v>
      </c>
      <c r="X60" s="23">
        <v>0</v>
      </c>
    </row>
    <row r="61" spans="1:24" ht="12.75">
      <c r="A61" s="19" t="s">
        <v>73</v>
      </c>
      <c r="B61" s="12">
        <f t="shared" si="1"/>
        <v>3</v>
      </c>
      <c r="C61" s="13">
        <f t="shared" si="3"/>
        <v>3</v>
      </c>
      <c r="D61" s="13">
        <f t="shared" si="3"/>
        <v>0</v>
      </c>
      <c r="E61" s="20">
        <v>3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17">
        <v>0</v>
      </c>
      <c r="X61" s="18">
        <v>0</v>
      </c>
    </row>
    <row r="62" spans="1:24" ht="12.75">
      <c r="A62" s="19" t="s">
        <v>74</v>
      </c>
      <c r="B62" s="12">
        <f t="shared" si="1"/>
        <v>4</v>
      </c>
      <c r="C62" s="13">
        <f t="shared" si="3"/>
        <v>2</v>
      </c>
      <c r="D62" s="13">
        <f t="shared" si="3"/>
        <v>2</v>
      </c>
      <c r="E62" s="20">
        <v>2</v>
      </c>
      <c r="F62" s="20">
        <v>2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17">
        <v>0</v>
      </c>
      <c r="X62" s="18">
        <v>0</v>
      </c>
    </row>
    <row r="63" spans="1:24" ht="12.75">
      <c r="A63" s="19" t="s">
        <v>75</v>
      </c>
      <c r="B63" s="12">
        <f t="shared" si="1"/>
        <v>3</v>
      </c>
      <c r="C63" s="13">
        <f t="shared" si="3"/>
        <v>3</v>
      </c>
      <c r="D63" s="13">
        <f t="shared" si="3"/>
        <v>0</v>
      </c>
      <c r="E63" s="20">
        <v>3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17">
        <v>0</v>
      </c>
      <c r="X63" s="18">
        <v>0</v>
      </c>
    </row>
    <row r="64" spans="1:24" ht="12.75">
      <c r="A64" s="19" t="s">
        <v>76</v>
      </c>
      <c r="B64" s="12">
        <f t="shared" si="1"/>
        <v>1</v>
      </c>
      <c r="C64" s="13">
        <f t="shared" si="3"/>
        <v>1</v>
      </c>
      <c r="D64" s="13">
        <f t="shared" si="3"/>
        <v>0</v>
      </c>
      <c r="E64" s="20">
        <v>1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17">
        <v>0</v>
      </c>
      <c r="X64" s="18">
        <v>0</v>
      </c>
    </row>
    <row r="65" spans="1:24" ht="12.75">
      <c r="A65" s="19" t="s">
        <v>77</v>
      </c>
      <c r="B65" s="12">
        <f t="shared" si="1"/>
        <v>3</v>
      </c>
      <c r="C65" s="13">
        <f t="shared" si="3"/>
        <v>3</v>
      </c>
      <c r="D65" s="13">
        <f t="shared" si="3"/>
        <v>0</v>
      </c>
      <c r="E65" s="20">
        <v>0</v>
      </c>
      <c r="F65" s="20">
        <v>0</v>
      </c>
      <c r="G65" s="20">
        <v>1</v>
      </c>
      <c r="H65" s="20">
        <v>0</v>
      </c>
      <c r="I65" s="20">
        <v>1</v>
      </c>
      <c r="J65" s="20">
        <v>0</v>
      </c>
      <c r="K65" s="20">
        <v>0</v>
      </c>
      <c r="L65" s="20">
        <v>0</v>
      </c>
      <c r="M65" s="20">
        <v>1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17">
        <v>0</v>
      </c>
      <c r="X65" s="18">
        <v>0</v>
      </c>
    </row>
    <row r="66" spans="1:24" ht="12.75">
      <c r="A66" s="19" t="s">
        <v>78</v>
      </c>
      <c r="B66" s="12">
        <f t="shared" si="1"/>
        <v>4</v>
      </c>
      <c r="C66" s="13">
        <f t="shared" si="3"/>
        <v>2</v>
      </c>
      <c r="D66" s="13">
        <f t="shared" si="3"/>
        <v>2</v>
      </c>
      <c r="E66" s="20">
        <v>2</v>
      </c>
      <c r="F66" s="20">
        <v>2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17">
        <v>0</v>
      </c>
      <c r="X66" s="18">
        <v>0</v>
      </c>
    </row>
    <row r="67" spans="1:24" ht="12.75">
      <c r="A67" s="19" t="s">
        <v>79</v>
      </c>
      <c r="B67" s="12">
        <f t="shared" si="1"/>
        <v>1</v>
      </c>
      <c r="C67" s="13">
        <f t="shared" si="3"/>
        <v>1</v>
      </c>
      <c r="D67" s="13">
        <f t="shared" si="3"/>
        <v>0</v>
      </c>
      <c r="E67" s="20">
        <v>1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17">
        <v>0</v>
      </c>
      <c r="X67" s="18">
        <v>0</v>
      </c>
    </row>
    <row r="68" spans="1:24" ht="12.75">
      <c r="A68" s="19" t="s">
        <v>80</v>
      </c>
      <c r="B68" s="12">
        <f t="shared" si="1"/>
        <v>1</v>
      </c>
      <c r="C68" s="13">
        <f t="shared" si="3"/>
        <v>0</v>
      </c>
      <c r="D68" s="13">
        <f t="shared" si="3"/>
        <v>1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1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17">
        <v>0</v>
      </c>
      <c r="X68" s="18">
        <v>0</v>
      </c>
    </row>
    <row r="69" spans="1:24" ht="12.75">
      <c r="A69" s="19" t="s">
        <v>81</v>
      </c>
      <c r="B69" s="12">
        <f t="shared" si="1"/>
        <v>8</v>
      </c>
      <c r="C69" s="13">
        <f t="shared" si="3"/>
        <v>6</v>
      </c>
      <c r="D69" s="13">
        <f t="shared" si="3"/>
        <v>2</v>
      </c>
      <c r="E69" s="20">
        <v>6</v>
      </c>
      <c r="F69" s="20">
        <v>1</v>
      </c>
      <c r="G69" s="20">
        <v>0</v>
      </c>
      <c r="H69" s="20">
        <v>1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17">
        <v>0</v>
      </c>
      <c r="X69" s="18">
        <v>0</v>
      </c>
    </row>
    <row r="70" spans="1:24" ht="12.75">
      <c r="A70" s="19" t="s">
        <v>82</v>
      </c>
      <c r="B70" s="12">
        <f t="shared" si="1"/>
        <v>5</v>
      </c>
      <c r="C70" s="13">
        <f t="shared" si="3"/>
        <v>5</v>
      </c>
      <c r="D70" s="13">
        <f t="shared" si="3"/>
        <v>0</v>
      </c>
      <c r="E70" s="20">
        <v>2</v>
      </c>
      <c r="F70" s="20">
        <v>0</v>
      </c>
      <c r="G70" s="20">
        <v>0</v>
      </c>
      <c r="H70" s="20">
        <v>0</v>
      </c>
      <c r="I70" s="20">
        <v>3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0</v>
      </c>
      <c r="V70" s="20">
        <v>0</v>
      </c>
      <c r="W70" s="17">
        <v>0</v>
      </c>
      <c r="X70" s="18">
        <v>0</v>
      </c>
    </row>
    <row r="71" spans="1:24" ht="12.75">
      <c r="A71" s="19" t="s">
        <v>83</v>
      </c>
      <c r="B71" s="12">
        <f t="shared" si="1"/>
        <v>1</v>
      </c>
      <c r="C71" s="13">
        <f t="shared" si="3"/>
        <v>1</v>
      </c>
      <c r="D71" s="13">
        <f t="shared" si="3"/>
        <v>0</v>
      </c>
      <c r="E71" s="20">
        <v>1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17">
        <v>0</v>
      </c>
      <c r="X71" s="18">
        <v>0</v>
      </c>
    </row>
    <row r="72" spans="1:24" ht="12.75">
      <c r="A72" s="19" t="s">
        <v>84</v>
      </c>
      <c r="B72" s="12">
        <f t="shared" si="1"/>
        <v>52</v>
      </c>
      <c r="C72" s="13">
        <f t="shared" si="3"/>
        <v>41</v>
      </c>
      <c r="D72" s="13">
        <f t="shared" si="3"/>
        <v>11</v>
      </c>
      <c r="E72" s="20">
        <v>28</v>
      </c>
      <c r="F72" s="20">
        <v>7</v>
      </c>
      <c r="G72" s="20">
        <v>0</v>
      </c>
      <c r="H72" s="20">
        <v>0</v>
      </c>
      <c r="I72" s="20">
        <v>12</v>
      </c>
      <c r="J72" s="20">
        <v>4</v>
      </c>
      <c r="K72" s="20">
        <v>0</v>
      </c>
      <c r="L72" s="20">
        <v>0</v>
      </c>
      <c r="M72" s="20">
        <v>0</v>
      </c>
      <c r="N72" s="20">
        <v>0</v>
      </c>
      <c r="O72" s="20">
        <v>1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17">
        <v>0</v>
      </c>
      <c r="X72" s="18">
        <v>0</v>
      </c>
    </row>
    <row r="73" spans="1:24" ht="12.75">
      <c r="A73" s="19" t="s">
        <v>85</v>
      </c>
      <c r="B73" s="12">
        <f t="shared" si="1"/>
        <v>1</v>
      </c>
      <c r="C73" s="13">
        <f t="shared" si="3"/>
        <v>0</v>
      </c>
      <c r="D73" s="13">
        <f t="shared" si="3"/>
        <v>1</v>
      </c>
      <c r="E73" s="20">
        <v>0</v>
      </c>
      <c r="F73" s="20">
        <v>1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17">
        <v>0</v>
      </c>
      <c r="X73" s="18">
        <v>0</v>
      </c>
    </row>
    <row r="74" spans="1:24" ht="12.75">
      <c r="A74" s="19" t="s">
        <v>86</v>
      </c>
      <c r="B74" s="12">
        <f t="shared" si="1"/>
        <v>1</v>
      </c>
      <c r="C74" s="13">
        <f t="shared" si="3"/>
        <v>0</v>
      </c>
      <c r="D74" s="13">
        <f t="shared" si="3"/>
        <v>1</v>
      </c>
      <c r="E74" s="20">
        <v>0</v>
      </c>
      <c r="F74" s="20">
        <v>1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17">
        <v>0</v>
      </c>
      <c r="X74" s="18">
        <v>0</v>
      </c>
    </row>
    <row r="75" spans="1:24" ht="12.75">
      <c r="A75" s="19" t="s">
        <v>87</v>
      </c>
      <c r="B75" s="12">
        <f t="shared" si="1"/>
        <v>1</v>
      </c>
      <c r="C75" s="13">
        <f t="shared" si="3"/>
        <v>1</v>
      </c>
      <c r="D75" s="13">
        <f t="shared" si="3"/>
        <v>0</v>
      </c>
      <c r="E75" s="20">
        <v>1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17">
        <v>0</v>
      </c>
      <c r="X75" s="18">
        <v>0</v>
      </c>
    </row>
    <row r="76" spans="1:24" ht="12.75">
      <c r="A76" s="24" t="s">
        <v>88</v>
      </c>
      <c r="B76" s="12">
        <f t="shared" si="1"/>
        <v>10099</v>
      </c>
      <c r="C76" s="13">
        <f t="shared" si="3"/>
        <v>6844</v>
      </c>
      <c r="D76" s="13">
        <f t="shared" si="3"/>
        <v>3255</v>
      </c>
      <c r="E76" s="20">
        <v>32</v>
      </c>
      <c r="F76" s="20">
        <v>43</v>
      </c>
      <c r="G76" s="20">
        <v>0</v>
      </c>
      <c r="H76" s="20">
        <v>2</v>
      </c>
      <c r="I76" s="20">
        <v>163</v>
      </c>
      <c r="J76" s="20">
        <v>62</v>
      </c>
      <c r="K76" s="20">
        <v>0</v>
      </c>
      <c r="L76" s="20">
        <v>0</v>
      </c>
      <c r="M76" s="20">
        <f>23+782+11+540+416+118+175+142+87+71+71+23+65+153</f>
        <v>2677</v>
      </c>
      <c r="N76" s="20">
        <f>339+6+172+198+54+394+75+48+30+34+7+63+63</f>
        <v>1483</v>
      </c>
      <c r="O76" s="20">
        <v>2</v>
      </c>
      <c r="P76" s="20">
        <v>0</v>
      </c>
      <c r="Q76" s="20">
        <f>330+224+33+2+267+139+2+182+26+73+591+144</f>
        <v>2013</v>
      </c>
      <c r="R76" s="20">
        <f>186+100+42+97+25+2+37+3+6+203+67</f>
        <v>768</v>
      </c>
      <c r="S76" s="20">
        <v>1</v>
      </c>
      <c r="T76" s="20">
        <v>0</v>
      </c>
      <c r="U76" s="20">
        <v>5</v>
      </c>
      <c r="V76" s="20">
        <v>1</v>
      </c>
      <c r="W76" s="20">
        <f>108+1683+63+97</f>
        <v>1951</v>
      </c>
      <c r="X76" s="18">
        <f>784+38+28+46</f>
        <v>896</v>
      </c>
    </row>
    <row r="77" spans="1:24" ht="12.75">
      <c r="A77" s="19" t="s">
        <v>89</v>
      </c>
      <c r="B77" s="12">
        <f aca="true" t="shared" si="4" ref="B77:B108">C77+D77</f>
        <v>7</v>
      </c>
      <c r="C77" s="13">
        <f aca="true" t="shared" si="5" ref="C77:D112">E77+G77+I77+K77+M77+O77+Q77+S77+U77+W77</f>
        <v>4</v>
      </c>
      <c r="D77" s="13">
        <f t="shared" si="5"/>
        <v>3</v>
      </c>
      <c r="E77" s="20">
        <v>3</v>
      </c>
      <c r="F77" s="20">
        <v>3</v>
      </c>
      <c r="G77" s="20">
        <v>1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18">
        <v>0</v>
      </c>
    </row>
    <row r="78" spans="1:24" ht="12.75">
      <c r="A78" s="19" t="s">
        <v>90</v>
      </c>
      <c r="B78" s="12">
        <f t="shared" si="4"/>
        <v>2</v>
      </c>
      <c r="C78" s="13">
        <f t="shared" si="5"/>
        <v>2</v>
      </c>
      <c r="D78" s="13">
        <f t="shared" si="5"/>
        <v>0</v>
      </c>
      <c r="E78" s="20">
        <v>2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17">
        <v>0</v>
      </c>
      <c r="X78" s="18">
        <v>0</v>
      </c>
    </row>
    <row r="79" spans="1:24" ht="12.75">
      <c r="A79" s="24" t="s">
        <v>91</v>
      </c>
      <c r="B79" s="12">
        <f t="shared" si="4"/>
        <v>2</v>
      </c>
      <c r="C79" s="13">
        <f t="shared" si="5"/>
        <v>1</v>
      </c>
      <c r="D79" s="13">
        <f t="shared" si="5"/>
        <v>1</v>
      </c>
      <c r="E79" s="20">
        <v>0</v>
      </c>
      <c r="F79" s="20">
        <v>0</v>
      </c>
      <c r="G79" s="20">
        <v>0</v>
      </c>
      <c r="H79" s="20">
        <v>0</v>
      </c>
      <c r="I79" s="20">
        <v>1</v>
      </c>
      <c r="J79" s="20">
        <v>1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17">
        <v>0</v>
      </c>
      <c r="X79" s="18">
        <v>0</v>
      </c>
    </row>
    <row r="80" spans="1:24" ht="12.75">
      <c r="A80" s="24" t="s">
        <v>92</v>
      </c>
      <c r="B80" s="12">
        <f t="shared" si="4"/>
        <v>4</v>
      </c>
      <c r="C80" s="13">
        <f t="shared" si="5"/>
        <v>4</v>
      </c>
      <c r="D80" s="13">
        <f t="shared" si="5"/>
        <v>0</v>
      </c>
      <c r="E80" s="20">
        <v>2</v>
      </c>
      <c r="F80" s="20">
        <v>0</v>
      </c>
      <c r="G80" s="20">
        <v>0</v>
      </c>
      <c r="H80" s="20">
        <v>0</v>
      </c>
      <c r="I80" s="20">
        <v>1</v>
      </c>
      <c r="J80" s="20">
        <v>0</v>
      </c>
      <c r="K80" s="20">
        <v>0</v>
      </c>
      <c r="L80" s="20">
        <v>0</v>
      </c>
      <c r="M80" s="20">
        <v>1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17">
        <v>0</v>
      </c>
      <c r="X80" s="18">
        <v>0</v>
      </c>
    </row>
    <row r="81" spans="1:24" ht="12.75">
      <c r="A81" s="24" t="s">
        <v>93</v>
      </c>
      <c r="B81" s="12">
        <f t="shared" si="4"/>
        <v>150</v>
      </c>
      <c r="C81" s="13">
        <f t="shared" si="5"/>
        <v>115</v>
      </c>
      <c r="D81" s="13">
        <f t="shared" si="5"/>
        <v>35</v>
      </c>
      <c r="E81" s="20">
        <v>3</v>
      </c>
      <c r="F81" s="20">
        <v>2</v>
      </c>
      <c r="G81" s="20">
        <v>0</v>
      </c>
      <c r="H81" s="20">
        <v>0</v>
      </c>
      <c r="I81" s="20">
        <v>82</v>
      </c>
      <c r="J81" s="20">
        <v>26</v>
      </c>
      <c r="K81" s="20">
        <v>24</v>
      </c>
      <c r="L81" s="20">
        <v>6</v>
      </c>
      <c r="M81" s="20">
        <v>1</v>
      </c>
      <c r="N81" s="20">
        <v>0</v>
      </c>
      <c r="O81" s="20">
        <v>5</v>
      </c>
      <c r="P81" s="20">
        <v>1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17">
        <v>0</v>
      </c>
      <c r="X81" s="18">
        <v>0</v>
      </c>
    </row>
    <row r="82" spans="1:24" ht="12.75">
      <c r="A82" s="24" t="s">
        <v>94</v>
      </c>
      <c r="B82" s="12">
        <f t="shared" si="4"/>
        <v>4</v>
      </c>
      <c r="C82" s="13">
        <f t="shared" si="5"/>
        <v>4</v>
      </c>
      <c r="D82" s="13">
        <f t="shared" si="5"/>
        <v>0</v>
      </c>
      <c r="E82" s="20">
        <v>4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17">
        <v>0</v>
      </c>
      <c r="X82" s="18">
        <v>0</v>
      </c>
    </row>
    <row r="83" spans="1:24" ht="12.75">
      <c r="A83" s="19" t="s">
        <v>95</v>
      </c>
      <c r="B83" s="12">
        <f t="shared" si="4"/>
        <v>87</v>
      </c>
      <c r="C83" s="13">
        <f t="shared" si="5"/>
        <v>45</v>
      </c>
      <c r="D83" s="13">
        <f t="shared" si="5"/>
        <v>42</v>
      </c>
      <c r="E83" s="20">
        <v>32</v>
      </c>
      <c r="F83" s="20">
        <v>36</v>
      </c>
      <c r="G83" s="20">
        <v>2</v>
      </c>
      <c r="H83" s="20">
        <v>4</v>
      </c>
      <c r="I83" s="20">
        <v>8</v>
      </c>
      <c r="J83" s="20">
        <v>1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3</v>
      </c>
      <c r="V83" s="20">
        <v>1</v>
      </c>
      <c r="W83" s="17">
        <v>0</v>
      </c>
      <c r="X83" s="18">
        <v>0</v>
      </c>
    </row>
    <row r="84" spans="1:24" ht="12.75">
      <c r="A84" s="19" t="s">
        <v>96</v>
      </c>
      <c r="B84" s="12">
        <f t="shared" si="4"/>
        <v>9</v>
      </c>
      <c r="C84" s="13">
        <f t="shared" si="5"/>
        <v>5</v>
      </c>
      <c r="D84" s="13">
        <f t="shared" si="5"/>
        <v>4</v>
      </c>
      <c r="E84" s="20">
        <v>3</v>
      </c>
      <c r="F84" s="20">
        <v>2</v>
      </c>
      <c r="G84" s="20">
        <v>0</v>
      </c>
      <c r="H84" s="20">
        <v>0</v>
      </c>
      <c r="I84" s="20">
        <v>1</v>
      </c>
      <c r="J84" s="20">
        <v>2</v>
      </c>
      <c r="K84" s="20">
        <v>0</v>
      </c>
      <c r="L84" s="20">
        <v>0</v>
      </c>
      <c r="M84" s="20">
        <v>1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17">
        <v>0</v>
      </c>
      <c r="X84" s="18">
        <v>0</v>
      </c>
    </row>
    <row r="85" spans="1:24" ht="12.75">
      <c r="A85" s="19" t="s">
        <v>97</v>
      </c>
      <c r="B85" s="12">
        <f t="shared" si="4"/>
        <v>1</v>
      </c>
      <c r="C85" s="13">
        <f t="shared" si="5"/>
        <v>1</v>
      </c>
      <c r="D85" s="13">
        <f t="shared" si="5"/>
        <v>0</v>
      </c>
      <c r="E85" s="20">
        <v>0</v>
      </c>
      <c r="F85" s="20">
        <v>0</v>
      </c>
      <c r="G85" s="20">
        <v>0</v>
      </c>
      <c r="H85" s="20">
        <v>0</v>
      </c>
      <c r="I85" s="20">
        <v>1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17">
        <v>0</v>
      </c>
      <c r="X85" s="18">
        <v>0</v>
      </c>
    </row>
    <row r="86" spans="1:24" ht="12.75">
      <c r="A86" s="19" t="s">
        <v>98</v>
      </c>
      <c r="B86" s="12">
        <f t="shared" si="4"/>
        <v>11</v>
      </c>
      <c r="C86" s="13">
        <f t="shared" si="5"/>
        <v>9</v>
      </c>
      <c r="D86" s="13">
        <f t="shared" si="5"/>
        <v>2</v>
      </c>
      <c r="E86" s="20">
        <v>7</v>
      </c>
      <c r="F86" s="20">
        <v>2</v>
      </c>
      <c r="G86" s="20">
        <v>0</v>
      </c>
      <c r="H86" s="20">
        <v>0</v>
      </c>
      <c r="I86" s="20">
        <v>2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17">
        <v>0</v>
      </c>
      <c r="X86" s="18">
        <v>0</v>
      </c>
    </row>
    <row r="87" spans="1:24" ht="12.75">
      <c r="A87" s="19" t="s">
        <v>99</v>
      </c>
      <c r="B87" s="12">
        <f t="shared" si="4"/>
        <v>0</v>
      </c>
      <c r="C87" s="13">
        <f t="shared" si="5"/>
        <v>0</v>
      </c>
      <c r="D87" s="13">
        <f t="shared" si="5"/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17">
        <v>0</v>
      </c>
      <c r="X87" s="18">
        <v>0</v>
      </c>
    </row>
    <row r="88" spans="1:24" ht="12.75">
      <c r="A88" s="19" t="s">
        <v>100</v>
      </c>
      <c r="B88" s="12">
        <f t="shared" si="4"/>
        <v>14</v>
      </c>
      <c r="C88" s="13">
        <f t="shared" si="5"/>
        <v>10</v>
      </c>
      <c r="D88" s="13">
        <f t="shared" si="5"/>
        <v>4</v>
      </c>
      <c r="E88" s="20">
        <v>10</v>
      </c>
      <c r="F88" s="20">
        <v>4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17">
        <v>0</v>
      </c>
      <c r="X88" s="18">
        <v>0</v>
      </c>
    </row>
    <row r="89" spans="1:24" ht="12.75">
      <c r="A89" s="19" t="s">
        <v>101</v>
      </c>
      <c r="B89" s="12">
        <f t="shared" si="4"/>
        <v>7</v>
      </c>
      <c r="C89" s="13">
        <f t="shared" si="5"/>
        <v>6</v>
      </c>
      <c r="D89" s="13">
        <f t="shared" si="5"/>
        <v>1</v>
      </c>
      <c r="E89" s="20">
        <v>5</v>
      </c>
      <c r="F89" s="20">
        <v>0</v>
      </c>
      <c r="G89" s="20">
        <v>0</v>
      </c>
      <c r="H89" s="20">
        <v>0</v>
      </c>
      <c r="I89" s="20">
        <v>1</v>
      </c>
      <c r="J89" s="20">
        <v>1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17">
        <v>0</v>
      </c>
      <c r="X89" s="18">
        <v>0</v>
      </c>
    </row>
    <row r="90" spans="1:24" ht="12.75">
      <c r="A90" s="19" t="s">
        <v>102</v>
      </c>
      <c r="B90" s="12">
        <f t="shared" si="4"/>
        <v>45</v>
      </c>
      <c r="C90" s="13">
        <f t="shared" si="5"/>
        <v>25</v>
      </c>
      <c r="D90" s="13">
        <f t="shared" si="5"/>
        <v>20</v>
      </c>
      <c r="E90" s="20">
        <v>10</v>
      </c>
      <c r="F90" s="20">
        <v>7</v>
      </c>
      <c r="G90" s="20">
        <v>4</v>
      </c>
      <c r="H90" s="20">
        <v>3</v>
      </c>
      <c r="I90" s="20">
        <v>10</v>
      </c>
      <c r="J90" s="20">
        <v>4</v>
      </c>
      <c r="K90" s="20">
        <v>0</v>
      </c>
      <c r="L90" s="20">
        <v>1</v>
      </c>
      <c r="M90" s="20">
        <v>1</v>
      </c>
      <c r="N90" s="20">
        <v>4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1</v>
      </c>
      <c r="W90" s="17">
        <v>0</v>
      </c>
      <c r="X90" s="18">
        <v>0</v>
      </c>
    </row>
    <row r="91" spans="1:24" ht="12.75">
      <c r="A91" s="19" t="s">
        <v>103</v>
      </c>
      <c r="B91" s="12">
        <f t="shared" si="4"/>
        <v>2</v>
      </c>
      <c r="C91" s="13">
        <f t="shared" si="5"/>
        <v>0</v>
      </c>
      <c r="D91" s="13">
        <f t="shared" si="5"/>
        <v>2</v>
      </c>
      <c r="E91" s="20">
        <v>0</v>
      </c>
      <c r="F91" s="20">
        <v>2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17">
        <v>0</v>
      </c>
      <c r="X91" s="18">
        <v>0</v>
      </c>
    </row>
    <row r="92" spans="1:24" ht="12.75">
      <c r="A92" s="19" t="s">
        <v>104</v>
      </c>
      <c r="B92" s="12">
        <f t="shared" si="4"/>
        <v>150</v>
      </c>
      <c r="C92" s="13">
        <f t="shared" si="5"/>
        <v>68</v>
      </c>
      <c r="D92" s="13">
        <f t="shared" si="5"/>
        <v>82</v>
      </c>
      <c r="E92" s="20">
        <v>59</v>
      </c>
      <c r="F92" s="20">
        <v>75</v>
      </c>
      <c r="G92" s="20">
        <v>3</v>
      </c>
      <c r="H92" s="20">
        <v>6</v>
      </c>
      <c r="I92" s="20">
        <v>1</v>
      </c>
      <c r="J92" s="20">
        <v>1</v>
      </c>
      <c r="K92" s="20">
        <v>1</v>
      </c>
      <c r="L92" s="20">
        <v>0</v>
      </c>
      <c r="M92" s="20">
        <v>0</v>
      </c>
      <c r="N92" s="20">
        <v>0</v>
      </c>
      <c r="O92" s="20">
        <v>4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17">
        <v>0</v>
      </c>
      <c r="X92" s="18">
        <v>0</v>
      </c>
    </row>
    <row r="93" spans="1:24" ht="12.75">
      <c r="A93" s="19" t="s">
        <v>105</v>
      </c>
      <c r="B93" s="12">
        <f t="shared" si="4"/>
        <v>5</v>
      </c>
      <c r="C93" s="13">
        <f t="shared" si="5"/>
        <v>3</v>
      </c>
      <c r="D93" s="13">
        <f t="shared" si="5"/>
        <v>2</v>
      </c>
      <c r="E93" s="20">
        <v>3</v>
      </c>
      <c r="F93" s="20">
        <v>1</v>
      </c>
      <c r="G93" s="20">
        <v>0</v>
      </c>
      <c r="H93" s="20">
        <v>0</v>
      </c>
      <c r="I93" s="20">
        <v>0</v>
      </c>
      <c r="J93" s="20">
        <v>1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17">
        <v>0</v>
      </c>
      <c r="X93" s="18">
        <v>0</v>
      </c>
    </row>
    <row r="94" spans="1:24" ht="12.75">
      <c r="A94" s="19" t="s">
        <v>106</v>
      </c>
      <c r="B94" s="12">
        <f t="shared" si="4"/>
        <v>2</v>
      </c>
      <c r="C94" s="13">
        <f t="shared" si="5"/>
        <v>0</v>
      </c>
      <c r="D94" s="13">
        <f t="shared" si="5"/>
        <v>2</v>
      </c>
      <c r="E94" s="20">
        <v>0</v>
      </c>
      <c r="F94" s="20">
        <v>2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17">
        <v>0</v>
      </c>
      <c r="X94" s="18">
        <v>0</v>
      </c>
    </row>
    <row r="95" spans="1:24" ht="12.75">
      <c r="A95" s="19" t="s">
        <v>107</v>
      </c>
      <c r="B95" s="12">
        <f t="shared" si="4"/>
        <v>1</v>
      </c>
      <c r="C95" s="13">
        <f t="shared" si="5"/>
        <v>0</v>
      </c>
      <c r="D95" s="13">
        <f t="shared" si="5"/>
        <v>1</v>
      </c>
      <c r="E95" s="20">
        <v>0</v>
      </c>
      <c r="F95" s="20">
        <v>1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17">
        <v>0</v>
      </c>
      <c r="X95" s="18">
        <v>0</v>
      </c>
    </row>
    <row r="96" spans="1:24" ht="12.75">
      <c r="A96" s="19" t="s">
        <v>108</v>
      </c>
      <c r="B96" s="12">
        <f t="shared" si="4"/>
        <v>9</v>
      </c>
      <c r="C96" s="13">
        <f t="shared" si="5"/>
        <v>9</v>
      </c>
      <c r="D96" s="13">
        <f t="shared" si="5"/>
        <v>0</v>
      </c>
      <c r="E96" s="20">
        <v>9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17">
        <v>0</v>
      </c>
      <c r="X96" s="18">
        <v>0</v>
      </c>
    </row>
    <row r="97" spans="1:24" ht="12.75">
      <c r="A97" s="19" t="s">
        <v>109</v>
      </c>
      <c r="B97" s="12">
        <f t="shared" si="4"/>
        <v>1</v>
      </c>
      <c r="C97" s="13">
        <f t="shared" si="5"/>
        <v>1</v>
      </c>
      <c r="D97" s="13">
        <f t="shared" si="5"/>
        <v>0</v>
      </c>
      <c r="E97" s="20">
        <v>1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17">
        <v>0</v>
      </c>
      <c r="X97" s="18">
        <v>0</v>
      </c>
    </row>
    <row r="98" spans="1:24" ht="12.75">
      <c r="A98" s="19" t="s">
        <v>110</v>
      </c>
      <c r="B98" s="12">
        <f t="shared" si="4"/>
        <v>20</v>
      </c>
      <c r="C98" s="13">
        <f t="shared" si="5"/>
        <v>20</v>
      </c>
      <c r="D98" s="13">
        <f t="shared" si="5"/>
        <v>0</v>
      </c>
      <c r="E98" s="20">
        <v>19</v>
      </c>
      <c r="F98" s="20">
        <v>0</v>
      </c>
      <c r="G98" s="20">
        <v>0</v>
      </c>
      <c r="H98" s="20">
        <v>0</v>
      </c>
      <c r="I98" s="20">
        <v>1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17">
        <v>0</v>
      </c>
      <c r="X98" s="18">
        <v>0</v>
      </c>
    </row>
    <row r="99" spans="1:24" ht="12.75">
      <c r="A99" s="19" t="s">
        <v>111</v>
      </c>
      <c r="B99" s="12">
        <f t="shared" si="4"/>
        <v>1</v>
      </c>
      <c r="C99" s="13">
        <f t="shared" si="5"/>
        <v>0</v>
      </c>
      <c r="D99" s="13">
        <f t="shared" si="5"/>
        <v>1</v>
      </c>
      <c r="E99" s="20">
        <v>0</v>
      </c>
      <c r="F99" s="20">
        <v>0</v>
      </c>
      <c r="G99" s="20">
        <v>0</v>
      </c>
      <c r="H99" s="20">
        <v>1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17">
        <v>0</v>
      </c>
      <c r="X99" s="18">
        <v>0</v>
      </c>
    </row>
    <row r="100" spans="1:24" ht="12.75">
      <c r="A100" s="19" t="s">
        <v>112</v>
      </c>
      <c r="B100" s="12">
        <f t="shared" si="4"/>
        <v>6</v>
      </c>
      <c r="C100" s="13">
        <f t="shared" si="5"/>
        <v>2</v>
      </c>
      <c r="D100" s="13">
        <f t="shared" si="5"/>
        <v>4</v>
      </c>
      <c r="E100" s="20">
        <v>2</v>
      </c>
      <c r="F100" s="20">
        <v>0</v>
      </c>
      <c r="G100" s="20">
        <v>0</v>
      </c>
      <c r="H100" s="20">
        <v>0</v>
      </c>
      <c r="I100" s="20">
        <v>0</v>
      </c>
      <c r="J100" s="20">
        <v>4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17">
        <v>0</v>
      </c>
      <c r="X100" s="18">
        <v>0</v>
      </c>
    </row>
    <row r="101" spans="1:24" ht="12.75">
      <c r="A101" s="19" t="s">
        <v>113</v>
      </c>
      <c r="B101" s="12">
        <f t="shared" si="4"/>
        <v>9</v>
      </c>
      <c r="C101" s="13">
        <f t="shared" si="5"/>
        <v>4</v>
      </c>
      <c r="D101" s="13">
        <f t="shared" si="5"/>
        <v>5</v>
      </c>
      <c r="E101" s="20">
        <v>1</v>
      </c>
      <c r="F101" s="20">
        <v>4</v>
      </c>
      <c r="G101" s="20">
        <v>0</v>
      </c>
      <c r="H101" s="20">
        <v>0</v>
      </c>
      <c r="I101" s="20">
        <v>2</v>
      </c>
      <c r="J101" s="20">
        <v>1</v>
      </c>
      <c r="K101" s="20">
        <v>0</v>
      </c>
      <c r="L101" s="20">
        <v>0</v>
      </c>
      <c r="M101" s="20">
        <v>1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17">
        <v>0</v>
      </c>
      <c r="X101" s="18">
        <v>0</v>
      </c>
    </row>
    <row r="102" spans="1:24" ht="12.75">
      <c r="A102" s="19" t="s">
        <v>114</v>
      </c>
      <c r="B102" s="12">
        <f t="shared" si="4"/>
        <v>2</v>
      </c>
      <c r="C102" s="13">
        <f t="shared" si="5"/>
        <v>1</v>
      </c>
      <c r="D102" s="13">
        <f t="shared" si="5"/>
        <v>1</v>
      </c>
      <c r="E102" s="20">
        <v>1</v>
      </c>
      <c r="F102" s="20">
        <v>1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17">
        <v>0</v>
      </c>
      <c r="X102" s="18">
        <v>0</v>
      </c>
    </row>
    <row r="103" spans="1:24" ht="12.75">
      <c r="A103" s="19" t="s">
        <v>115</v>
      </c>
      <c r="B103" s="12">
        <f t="shared" si="4"/>
        <v>1</v>
      </c>
      <c r="C103" s="13">
        <f t="shared" si="5"/>
        <v>1</v>
      </c>
      <c r="D103" s="13">
        <f t="shared" si="5"/>
        <v>0</v>
      </c>
      <c r="E103" s="20">
        <v>1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17">
        <v>0</v>
      </c>
      <c r="X103" s="18">
        <v>0</v>
      </c>
    </row>
    <row r="104" spans="1:24" ht="12.75">
      <c r="A104" s="19" t="s">
        <v>116</v>
      </c>
      <c r="B104" s="12">
        <f t="shared" si="4"/>
        <v>1</v>
      </c>
      <c r="C104" s="13">
        <f t="shared" si="5"/>
        <v>1</v>
      </c>
      <c r="D104" s="13">
        <f t="shared" si="5"/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1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17">
        <v>0</v>
      </c>
      <c r="X104" s="18">
        <v>0</v>
      </c>
    </row>
    <row r="105" spans="1:24" ht="12.75">
      <c r="A105" s="19" t="s">
        <v>117</v>
      </c>
      <c r="B105" s="12">
        <f t="shared" si="4"/>
        <v>5</v>
      </c>
      <c r="C105" s="13">
        <f t="shared" si="5"/>
        <v>4</v>
      </c>
      <c r="D105" s="13">
        <f t="shared" si="5"/>
        <v>1</v>
      </c>
      <c r="E105" s="20">
        <v>4</v>
      </c>
      <c r="F105" s="20">
        <v>1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17">
        <v>0</v>
      </c>
      <c r="X105" s="18">
        <v>0</v>
      </c>
    </row>
    <row r="106" spans="1:24" ht="12.75">
      <c r="A106" s="19" t="s">
        <v>118</v>
      </c>
      <c r="B106" s="12">
        <f t="shared" si="4"/>
        <v>13</v>
      </c>
      <c r="C106" s="13">
        <f t="shared" si="5"/>
        <v>7</v>
      </c>
      <c r="D106" s="13">
        <f t="shared" si="5"/>
        <v>6</v>
      </c>
      <c r="E106" s="20">
        <v>7</v>
      </c>
      <c r="F106" s="20">
        <v>5</v>
      </c>
      <c r="G106" s="20">
        <v>0</v>
      </c>
      <c r="H106" s="20">
        <v>0</v>
      </c>
      <c r="I106" s="20">
        <v>0</v>
      </c>
      <c r="J106" s="20">
        <v>1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17">
        <v>0</v>
      </c>
      <c r="X106" s="18">
        <v>0</v>
      </c>
    </row>
    <row r="107" spans="1:24" ht="12.75">
      <c r="A107" s="19" t="s">
        <v>119</v>
      </c>
      <c r="B107" s="12">
        <f t="shared" si="4"/>
        <v>3</v>
      </c>
      <c r="C107" s="13">
        <f t="shared" si="5"/>
        <v>2</v>
      </c>
      <c r="D107" s="13">
        <f t="shared" si="5"/>
        <v>1</v>
      </c>
      <c r="E107" s="20">
        <v>2</v>
      </c>
      <c r="F107" s="20">
        <v>1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17">
        <v>0</v>
      </c>
      <c r="X107" s="18">
        <v>0</v>
      </c>
    </row>
    <row r="108" spans="1:24" ht="12.75">
      <c r="A108" s="19" t="s">
        <v>120</v>
      </c>
      <c r="B108" s="12">
        <f t="shared" si="4"/>
        <v>9</v>
      </c>
      <c r="C108" s="13">
        <f t="shared" si="5"/>
        <v>3</v>
      </c>
      <c r="D108" s="13">
        <f t="shared" si="5"/>
        <v>6</v>
      </c>
      <c r="E108" s="20">
        <v>0</v>
      </c>
      <c r="F108" s="20">
        <v>0</v>
      </c>
      <c r="G108" s="20">
        <v>0</v>
      </c>
      <c r="H108" s="20">
        <v>0</v>
      </c>
      <c r="I108" s="20">
        <v>2</v>
      </c>
      <c r="J108" s="20">
        <v>6</v>
      </c>
      <c r="K108" s="20">
        <v>0</v>
      </c>
      <c r="L108" s="20">
        <v>0</v>
      </c>
      <c r="M108" s="20">
        <v>1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17">
        <v>0</v>
      </c>
      <c r="X108" s="18">
        <v>0</v>
      </c>
    </row>
    <row r="109" spans="1:24" ht="12.75">
      <c r="A109" s="19" t="s">
        <v>121</v>
      </c>
      <c r="B109" s="12">
        <f>C109+D109</f>
        <v>2</v>
      </c>
      <c r="C109" s="13">
        <f t="shared" si="5"/>
        <v>2</v>
      </c>
      <c r="D109" s="13">
        <f t="shared" si="5"/>
        <v>0</v>
      </c>
      <c r="E109" s="20">
        <v>2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17">
        <v>0</v>
      </c>
      <c r="X109" s="18">
        <v>0</v>
      </c>
    </row>
    <row r="110" spans="1:24" ht="12.75">
      <c r="A110" s="19" t="s">
        <v>122</v>
      </c>
      <c r="B110" s="12">
        <f>C110+D110</f>
        <v>157</v>
      </c>
      <c r="C110" s="13">
        <f t="shared" si="5"/>
        <v>103</v>
      </c>
      <c r="D110" s="13">
        <f t="shared" si="5"/>
        <v>54</v>
      </c>
      <c r="E110" s="20">
        <v>16</v>
      </c>
      <c r="F110" s="20">
        <v>11</v>
      </c>
      <c r="G110" s="20">
        <v>1</v>
      </c>
      <c r="H110" s="20">
        <v>1</v>
      </c>
      <c r="I110" s="20">
        <v>82</v>
      </c>
      <c r="J110" s="20">
        <v>41</v>
      </c>
      <c r="K110" s="20">
        <v>2</v>
      </c>
      <c r="L110" s="20">
        <v>0</v>
      </c>
      <c r="M110" s="20">
        <v>1</v>
      </c>
      <c r="N110" s="20">
        <v>0</v>
      </c>
      <c r="O110" s="20">
        <v>1</v>
      </c>
      <c r="P110" s="20">
        <v>1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17">
        <v>0</v>
      </c>
      <c r="X110" s="18">
        <v>0</v>
      </c>
    </row>
    <row r="111" spans="1:24" ht="12.75">
      <c r="A111" s="19" t="s">
        <v>123</v>
      </c>
      <c r="B111" s="12">
        <f>C111+D111</f>
        <v>13</v>
      </c>
      <c r="C111" s="13">
        <f t="shared" si="5"/>
        <v>2</v>
      </c>
      <c r="D111" s="13">
        <f t="shared" si="5"/>
        <v>11</v>
      </c>
      <c r="E111" s="20">
        <v>1</v>
      </c>
      <c r="F111" s="20">
        <v>11</v>
      </c>
      <c r="G111" s="20">
        <v>0</v>
      </c>
      <c r="H111" s="20">
        <v>0</v>
      </c>
      <c r="I111" s="20">
        <v>1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0</v>
      </c>
      <c r="U111" s="20">
        <v>0</v>
      </c>
      <c r="V111" s="20">
        <v>0</v>
      </c>
      <c r="W111" s="17">
        <v>0</v>
      </c>
      <c r="X111" s="18">
        <v>0</v>
      </c>
    </row>
    <row r="112" spans="1:24" ht="12.75">
      <c r="A112" s="19" t="s">
        <v>124</v>
      </c>
      <c r="B112" s="12">
        <f>C112+D112</f>
        <v>1</v>
      </c>
      <c r="C112" s="13">
        <f t="shared" si="5"/>
        <v>1</v>
      </c>
      <c r="D112" s="13">
        <f t="shared" si="5"/>
        <v>0</v>
      </c>
      <c r="E112" s="20">
        <v>1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0</v>
      </c>
      <c r="W112" s="17">
        <v>0</v>
      </c>
      <c r="X112" s="18">
        <v>0</v>
      </c>
    </row>
    <row r="113" spans="1:24" ht="12.75">
      <c r="A113" s="25"/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7"/>
    </row>
    <row r="114" s="28" customFormat="1" ht="11.25">
      <c r="A114" s="28" t="s">
        <v>125</v>
      </c>
    </row>
    <row r="115" s="28" customFormat="1" ht="11.25">
      <c r="A115" s="28" t="s">
        <v>126</v>
      </c>
    </row>
    <row r="116" spans="1:4" ht="12.75">
      <c r="A116" s="29"/>
      <c r="B116" s="30"/>
      <c r="C116" s="30"/>
      <c r="D116" s="30"/>
    </row>
    <row r="117" spans="1:4" ht="12.75">
      <c r="A117" s="29"/>
      <c r="B117" s="30"/>
      <c r="C117" s="30"/>
      <c r="D117" s="30"/>
    </row>
    <row r="118" spans="1:4" ht="12.75">
      <c r="A118" s="29"/>
      <c r="B118" s="30"/>
      <c r="C118" s="30"/>
      <c r="D118" s="30"/>
    </row>
    <row r="119" spans="1:4" ht="12.75">
      <c r="A119" s="29"/>
      <c r="B119" s="30"/>
      <c r="C119" s="30"/>
      <c r="D119" s="30"/>
    </row>
    <row r="120" spans="1:4" ht="12.75">
      <c r="A120" s="29"/>
      <c r="B120" s="30"/>
      <c r="C120" s="30"/>
      <c r="D120" s="30"/>
    </row>
    <row r="121" spans="1:4" ht="12.75">
      <c r="A121" s="29"/>
      <c r="B121" s="30"/>
      <c r="C121" s="30"/>
      <c r="D121" s="30"/>
    </row>
    <row r="122" spans="1:4" ht="12.75">
      <c r="A122" s="29"/>
      <c r="B122" s="30"/>
      <c r="C122" s="30"/>
      <c r="D122" s="30"/>
    </row>
    <row r="123" spans="1:4" ht="12.75">
      <c r="A123" s="29"/>
      <c r="B123" s="30"/>
      <c r="C123" s="30"/>
      <c r="D123" s="30"/>
    </row>
    <row r="124" spans="1:4" ht="12.75">
      <c r="A124" s="29"/>
      <c r="B124" s="30"/>
      <c r="C124" s="30"/>
      <c r="D124" s="30"/>
    </row>
    <row r="125" spans="1:4" ht="12.75">
      <c r="A125" s="29"/>
      <c r="B125" s="30"/>
      <c r="C125" s="30"/>
      <c r="D125" s="30"/>
    </row>
    <row r="126" spans="1:4" ht="12.75">
      <c r="A126" s="29"/>
      <c r="B126" s="30"/>
      <c r="C126" s="30"/>
      <c r="D126" s="30"/>
    </row>
    <row r="127" spans="1:4" ht="12.75">
      <c r="A127" s="29"/>
      <c r="B127" s="30"/>
      <c r="C127" s="30"/>
      <c r="D127" s="30"/>
    </row>
  </sheetData>
  <sheetProtection/>
  <mergeCells count="23">
    <mergeCell ref="E7:F7"/>
    <mergeCell ref="G7:H7"/>
    <mergeCell ref="I7:J7"/>
    <mergeCell ref="Q7:R7"/>
    <mergeCell ref="S7:T7"/>
    <mergeCell ref="U7:V8"/>
    <mergeCell ref="A1:S1"/>
    <mergeCell ref="A2:S2"/>
    <mergeCell ref="A3:S3"/>
    <mergeCell ref="A4:S4"/>
    <mergeCell ref="A6:A9"/>
    <mergeCell ref="B6:D8"/>
    <mergeCell ref="E6:X6"/>
    <mergeCell ref="W7:X8"/>
    <mergeCell ref="E8:F8"/>
    <mergeCell ref="G8:H8"/>
    <mergeCell ref="I8:J8"/>
    <mergeCell ref="M8:N8"/>
    <mergeCell ref="Q8:R8"/>
    <mergeCell ref="S8:T8"/>
    <mergeCell ref="K7:L8"/>
    <mergeCell ref="M7:N7"/>
    <mergeCell ref="O7:P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113"/>
  <sheetViews>
    <sheetView zoomScale="75" zoomScaleNormal="75" zoomScalePageLayoutView="0" workbookViewId="0" topLeftCell="A83">
      <selection activeCell="A6" sqref="A6:N7"/>
    </sheetView>
  </sheetViews>
  <sheetFormatPr defaultColWidth="9.140625" defaultRowHeight="15"/>
  <cols>
    <col min="1" max="1" width="30.28125" style="69" customWidth="1"/>
    <col min="2" max="2" width="13.8515625" style="69" customWidth="1"/>
    <col min="3" max="14" width="7.7109375" style="69" customWidth="1"/>
    <col min="15" max="16384" width="11.421875" style="69" customWidth="1"/>
  </cols>
  <sheetData>
    <row r="1" spans="1:14" ht="15.7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5.7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15.75">
      <c r="A3" s="192" t="s">
        <v>160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5.75">
      <c r="A4" s="193" t="s">
        <v>161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4" ht="15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</row>
    <row r="6" spans="1:5" ht="16.5">
      <c r="A6" s="104"/>
      <c r="B6" s="104"/>
      <c r="C6" s="104"/>
      <c r="D6" s="105"/>
      <c r="E6" s="105"/>
    </row>
    <row r="7" spans="1:14" ht="16.5">
      <c r="A7" s="106"/>
      <c r="B7" s="194" t="s">
        <v>130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6"/>
    </row>
    <row r="8" spans="1:89" ht="15.75">
      <c r="A8" s="107" t="s">
        <v>131</v>
      </c>
      <c r="B8" s="108" t="s">
        <v>5</v>
      </c>
      <c r="C8" s="108" t="s">
        <v>132</v>
      </c>
      <c r="D8" s="108" t="s">
        <v>133</v>
      </c>
      <c r="E8" s="108" t="s">
        <v>134</v>
      </c>
      <c r="F8" s="108" t="s">
        <v>135</v>
      </c>
      <c r="G8" s="108" t="s">
        <v>136</v>
      </c>
      <c r="H8" s="108" t="s">
        <v>137</v>
      </c>
      <c r="I8" s="108" t="s">
        <v>138</v>
      </c>
      <c r="J8" s="108" t="s">
        <v>139</v>
      </c>
      <c r="K8" s="108" t="s">
        <v>140</v>
      </c>
      <c r="L8" s="108" t="s">
        <v>141</v>
      </c>
      <c r="M8" s="108" t="s">
        <v>142</v>
      </c>
      <c r="N8" s="108" t="s">
        <v>143</v>
      </c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</row>
    <row r="9" spans="1:89" ht="15.75">
      <c r="A9" s="110"/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</row>
    <row r="10" spans="1:89" ht="15.75">
      <c r="A10" s="114" t="s">
        <v>5</v>
      </c>
      <c r="B10" s="115">
        <f>SUM(C10:N10)</f>
        <v>16771</v>
      </c>
      <c r="C10" s="116">
        <v>4742</v>
      </c>
      <c r="D10" s="116">
        <v>1110</v>
      </c>
      <c r="E10" s="116">
        <v>1053</v>
      </c>
      <c r="F10" s="116">
        <v>734</v>
      </c>
      <c r="G10" s="116">
        <v>561</v>
      </c>
      <c r="H10" s="116">
        <v>488</v>
      </c>
      <c r="I10" s="116">
        <v>587</v>
      </c>
      <c r="J10" s="116">
        <v>1073</v>
      </c>
      <c r="K10" s="116">
        <v>379</v>
      </c>
      <c r="L10" s="116">
        <v>938</v>
      </c>
      <c r="M10" s="116">
        <v>1211</v>
      </c>
      <c r="N10" s="117">
        <v>3895</v>
      </c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</row>
    <row r="11" spans="1:89" ht="15.75">
      <c r="A11" s="114"/>
      <c r="B11" s="115"/>
      <c r="C11" s="118"/>
      <c r="D11" s="119"/>
      <c r="E11" s="119"/>
      <c r="F11" s="120"/>
      <c r="G11" s="120"/>
      <c r="H11" s="120"/>
      <c r="I11" s="121"/>
      <c r="J11" s="121"/>
      <c r="K11" s="121"/>
      <c r="L11" s="121"/>
      <c r="M11" s="121"/>
      <c r="N11" s="122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</row>
    <row r="12" spans="1:89" ht="15.75">
      <c r="A12" s="123" t="s">
        <v>162</v>
      </c>
      <c r="B12" s="115">
        <f aca="true" t="shared" si="0" ref="B12:B75">SUM(C12:N12)</f>
        <v>1</v>
      </c>
      <c r="C12" s="124">
        <v>0</v>
      </c>
      <c r="D12" s="125">
        <v>0</v>
      </c>
      <c r="E12" s="125">
        <v>0</v>
      </c>
      <c r="F12" s="119">
        <v>0</v>
      </c>
      <c r="G12" s="119">
        <v>0</v>
      </c>
      <c r="H12" s="119">
        <v>1</v>
      </c>
      <c r="I12" s="119">
        <v>0</v>
      </c>
      <c r="J12" s="119">
        <v>0</v>
      </c>
      <c r="K12" s="126">
        <v>0</v>
      </c>
      <c r="L12" s="126">
        <v>0</v>
      </c>
      <c r="M12" s="126">
        <v>0</v>
      </c>
      <c r="N12" s="127">
        <v>0</v>
      </c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</row>
    <row r="13" spans="1:89" ht="15.75">
      <c r="A13" s="123" t="s">
        <v>25</v>
      </c>
      <c r="B13" s="115">
        <f t="shared" si="0"/>
        <v>14</v>
      </c>
      <c r="C13" s="124">
        <v>5</v>
      </c>
      <c r="D13" s="125">
        <v>2</v>
      </c>
      <c r="E13" s="125">
        <v>0</v>
      </c>
      <c r="F13" s="119">
        <v>1</v>
      </c>
      <c r="G13" s="119">
        <v>2</v>
      </c>
      <c r="H13" s="119">
        <v>0</v>
      </c>
      <c r="I13" s="119">
        <v>2</v>
      </c>
      <c r="J13" s="119">
        <v>0</v>
      </c>
      <c r="K13" s="126">
        <v>1</v>
      </c>
      <c r="L13" s="126">
        <v>0</v>
      </c>
      <c r="M13" s="126">
        <v>1</v>
      </c>
      <c r="N13" s="127">
        <v>0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</row>
    <row r="14" spans="1:89" ht="15.75">
      <c r="A14" s="123" t="s">
        <v>26</v>
      </c>
      <c r="B14" s="115">
        <f t="shared" si="0"/>
        <v>1</v>
      </c>
      <c r="C14" s="124">
        <v>0</v>
      </c>
      <c r="D14" s="125">
        <v>0</v>
      </c>
      <c r="E14" s="125">
        <v>1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26">
        <v>0</v>
      </c>
      <c r="L14" s="126">
        <v>0</v>
      </c>
      <c r="M14" s="126">
        <v>0</v>
      </c>
      <c r="N14" s="127">
        <v>0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</row>
    <row r="15" spans="1:89" ht="15.75">
      <c r="A15" s="123" t="s">
        <v>163</v>
      </c>
      <c r="B15" s="115">
        <f t="shared" si="0"/>
        <v>1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  <c r="H15" s="124">
        <v>1</v>
      </c>
      <c r="I15" s="124">
        <v>0</v>
      </c>
      <c r="J15" s="124">
        <v>0</v>
      </c>
      <c r="K15" s="126">
        <v>0</v>
      </c>
      <c r="L15" s="126">
        <v>0</v>
      </c>
      <c r="M15" s="126">
        <v>0</v>
      </c>
      <c r="N15" s="127">
        <v>0</v>
      </c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</row>
    <row r="16" spans="1:89" ht="15.75">
      <c r="A16" s="123" t="s">
        <v>27</v>
      </c>
      <c r="B16" s="115">
        <f t="shared" si="0"/>
        <v>10</v>
      </c>
      <c r="C16" s="124">
        <v>1</v>
      </c>
      <c r="D16" s="125">
        <v>0</v>
      </c>
      <c r="E16" s="125">
        <v>2</v>
      </c>
      <c r="F16" s="119">
        <v>0</v>
      </c>
      <c r="G16" s="119">
        <v>0</v>
      </c>
      <c r="H16" s="119">
        <v>0</v>
      </c>
      <c r="I16" s="119">
        <v>3</v>
      </c>
      <c r="J16" s="119">
        <v>0</v>
      </c>
      <c r="K16" s="126">
        <v>3</v>
      </c>
      <c r="L16" s="126">
        <v>1</v>
      </c>
      <c r="M16" s="126">
        <v>0</v>
      </c>
      <c r="N16" s="127">
        <v>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</row>
    <row r="17" spans="1:89" ht="15.75">
      <c r="A17" s="123" t="s">
        <v>28</v>
      </c>
      <c r="B17" s="115">
        <f t="shared" si="0"/>
        <v>1</v>
      </c>
      <c r="C17" s="124">
        <v>0</v>
      </c>
      <c r="D17" s="125">
        <v>0</v>
      </c>
      <c r="E17" s="125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1</v>
      </c>
      <c r="K17" s="126">
        <v>0</v>
      </c>
      <c r="L17" s="126">
        <v>0</v>
      </c>
      <c r="M17" s="126">
        <v>0</v>
      </c>
      <c r="N17" s="127">
        <v>0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</row>
    <row r="18" spans="1:89" ht="15.75">
      <c r="A18" s="123" t="s">
        <v>29</v>
      </c>
      <c r="B18" s="115">
        <f t="shared" si="0"/>
        <v>6</v>
      </c>
      <c r="C18" s="124">
        <v>1</v>
      </c>
      <c r="D18" s="125">
        <v>0</v>
      </c>
      <c r="E18" s="125">
        <v>1</v>
      </c>
      <c r="F18" s="119">
        <v>1</v>
      </c>
      <c r="G18" s="119">
        <v>0</v>
      </c>
      <c r="H18" s="119">
        <v>0</v>
      </c>
      <c r="I18" s="119">
        <v>2</v>
      </c>
      <c r="J18" s="119">
        <v>0</v>
      </c>
      <c r="K18" s="126">
        <v>0</v>
      </c>
      <c r="L18" s="126">
        <v>0</v>
      </c>
      <c r="M18" s="126">
        <v>0</v>
      </c>
      <c r="N18" s="127">
        <v>1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</row>
    <row r="19" spans="1:89" ht="15.75">
      <c r="A19" s="123" t="s">
        <v>30</v>
      </c>
      <c r="B19" s="115">
        <f t="shared" si="0"/>
        <v>1</v>
      </c>
      <c r="C19" s="124">
        <v>0</v>
      </c>
      <c r="D19" s="124">
        <v>0</v>
      </c>
      <c r="E19" s="125">
        <v>0</v>
      </c>
      <c r="F19" s="119">
        <v>0</v>
      </c>
      <c r="G19" s="119">
        <v>1</v>
      </c>
      <c r="H19" s="119">
        <v>0</v>
      </c>
      <c r="I19" s="119">
        <v>0</v>
      </c>
      <c r="J19" s="119">
        <v>0</v>
      </c>
      <c r="K19" s="126">
        <v>0</v>
      </c>
      <c r="L19" s="126">
        <v>0</v>
      </c>
      <c r="M19" s="126">
        <v>0</v>
      </c>
      <c r="N19" s="127">
        <v>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</row>
    <row r="20" spans="1:89" ht="15.75">
      <c r="A20" s="123" t="s">
        <v>164</v>
      </c>
      <c r="B20" s="115">
        <f t="shared" si="0"/>
        <v>1</v>
      </c>
      <c r="C20" s="124">
        <v>0</v>
      </c>
      <c r="D20" s="124">
        <v>0</v>
      </c>
      <c r="E20" s="124">
        <v>0</v>
      </c>
      <c r="F20" s="124">
        <v>1</v>
      </c>
      <c r="G20" s="124">
        <v>0</v>
      </c>
      <c r="H20" s="124">
        <v>0</v>
      </c>
      <c r="I20" s="124">
        <v>0</v>
      </c>
      <c r="J20" s="124">
        <v>0</v>
      </c>
      <c r="K20" s="126">
        <v>0</v>
      </c>
      <c r="L20" s="126">
        <v>0</v>
      </c>
      <c r="M20" s="126">
        <v>0</v>
      </c>
      <c r="N20" s="127">
        <v>0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</row>
    <row r="21" spans="1:89" ht="15.75">
      <c r="A21" s="123" t="s">
        <v>31</v>
      </c>
      <c r="B21" s="115">
        <f t="shared" si="0"/>
        <v>2</v>
      </c>
      <c r="C21" s="124">
        <v>0</v>
      </c>
      <c r="D21" s="124">
        <v>0</v>
      </c>
      <c r="E21" s="125">
        <v>0</v>
      </c>
      <c r="F21" s="119">
        <v>0</v>
      </c>
      <c r="G21" s="119">
        <v>0</v>
      </c>
      <c r="H21" s="119">
        <v>2</v>
      </c>
      <c r="I21" s="119">
        <v>0</v>
      </c>
      <c r="J21" s="119">
        <v>0</v>
      </c>
      <c r="K21" s="126">
        <v>0</v>
      </c>
      <c r="L21" s="126">
        <v>0</v>
      </c>
      <c r="M21" s="126">
        <v>0</v>
      </c>
      <c r="N21" s="127">
        <v>0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</row>
    <row r="22" spans="1:89" ht="15.75">
      <c r="A22" s="123" t="s">
        <v>32</v>
      </c>
      <c r="B22" s="115">
        <f t="shared" si="0"/>
        <v>4</v>
      </c>
      <c r="C22" s="124">
        <v>1</v>
      </c>
      <c r="D22" s="124">
        <v>0</v>
      </c>
      <c r="E22" s="125">
        <v>2</v>
      </c>
      <c r="F22" s="119">
        <v>0</v>
      </c>
      <c r="G22" s="119">
        <v>0</v>
      </c>
      <c r="H22" s="119">
        <v>1</v>
      </c>
      <c r="I22" s="119">
        <v>0</v>
      </c>
      <c r="J22" s="119">
        <v>0</v>
      </c>
      <c r="K22" s="126">
        <v>0</v>
      </c>
      <c r="L22" s="126">
        <v>0</v>
      </c>
      <c r="M22" s="126">
        <v>0</v>
      </c>
      <c r="N22" s="127">
        <v>0</v>
      </c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</row>
    <row r="23" spans="1:89" ht="15.75">
      <c r="A23" s="123" t="s">
        <v>32</v>
      </c>
      <c r="B23" s="115">
        <f t="shared" si="0"/>
        <v>2</v>
      </c>
      <c r="C23" s="124">
        <v>0</v>
      </c>
      <c r="D23" s="125">
        <v>0</v>
      </c>
      <c r="E23" s="125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26">
        <v>0</v>
      </c>
      <c r="L23" s="126">
        <v>0</v>
      </c>
      <c r="M23" s="126">
        <v>2</v>
      </c>
      <c r="N23" s="127">
        <v>0</v>
      </c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</row>
    <row r="24" spans="1:89" ht="15.75">
      <c r="A24" s="123" t="s">
        <v>34</v>
      </c>
      <c r="B24" s="115">
        <f t="shared" si="0"/>
        <v>2</v>
      </c>
      <c r="C24" s="124">
        <v>0</v>
      </c>
      <c r="D24" s="124">
        <v>0</v>
      </c>
      <c r="E24" s="124">
        <v>0</v>
      </c>
      <c r="F24" s="124">
        <v>0</v>
      </c>
      <c r="G24" s="124">
        <v>2</v>
      </c>
      <c r="H24" s="124">
        <v>0</v>
      </c>
      <c r="I24" s="124">
        <v>0</v>
      </c>
      <c r="J24" s="124">
        <v>0</v>
      </c>
      <c r="K24" s="126">
        <v>0</v>
      </c>
      <c r="L24" s="126">
        <v>0</v>
      </c>
      <c r="M24" s="126">
        <v>0</v>
      </c>
      <c r="N24" s="127">
        <v>0</v>
      </c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</row>
    <row r="25" spans="1:89" ht="15.75">
      <c r="A25" s="123" t="s">
        <v>35</v>
      </c>
      <c r="B25" s="115">
        <f t="shared" si="0"/>
        <v>2</v>
      </c>
      <c r="C25" s="124">
        <v>0</v>
      </c>
      <c r="D25" s="124">
        <v>0</v>
      </c>
      <c r="E25" s="125">
        <v>1</v>
      </c>
      <c r="F25" s="119">
        <v>0</v>
      </c>
      <c r="G25" s="119">
        <v>0</v>
      </c>
      <c r="H25" s="119">
        <v>0</v>
      </c>
      <c r="I25" s="119">
        <v>0</v>
      </c>
      <c r="J25" s="119">
        <v>1</v>
      </c>
      <c r="K25" s="126">
        <v>0</v>
      </c>
      <c r="L25" s="126">
        <v>0</v>
      </c>
      <c r="M25" s="126">
        <v>0</v>
      </c>
      <c r="N25" s="127">
        <v>0</v>
      </c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</row>
    <row r="26" spans="1:89" ht="15.75">
      <c r="A26" s="123" t="s">
        <v>36</v>
      </c>
      <c r="B26" s="115">
        <f t="shared" si="0"/>
        <v>19</v>
      </c>
      <c r="C26" s="124">
        <v>3</v>
      </c>
      <c r="D26" s="125">
        <v>0</v>
      </c>
      <c r="E26" s="125">
        <v>4</v>
      </c>
      <c r="F26" s="119">
        <v>1</v>
      </c>
      <c r="G26" s="119">
        <v>1</v>
      </c>
      <c r="H26" s="119">
        <v>1</v>
      </c>
      <c r="I26" s="119">
        <v>3</v>
      </c>
      <c r="J26" s="119">
        <v>1</v>
      </c>
      <c r="K26" s="126">
        <v>1</v>
      </c>
      <c r="L26" s="126">
        <v>1</v>
      </c>
      <c r="M26" s="126">
        <v>2</v>
      </c>
      <c r="N26" s="127">
        <v>1</v>
      </c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</row>
    <row r="27" spans="1:89" ht="16.5" customHeight="1">
      <c r="A27" s="123" t="s">
        <v>38</v>
      </c>
      <c r="B27" s="115">
        <f t="shared" si="0"/>
        <v>5</v>
      </c>
      <c r="C27" s="124">
        <v>0</v>
      </c>
      <c r="D27" s="125">
        <v>0</v>
      </c>
      <c r="E27" s="125">
        <v>5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26">
        <v>0</v>
      </c>
      <c r="L27" s="126">
        <v>0</v>
      </c>
      <c r="M27" s="126">
        <v>0</v>
      </c>
      <c r="N27" s="127">
        <v>0</v>
      </c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</row>
    <row r="28" spans="1:89" ht="16.5" customHeight="1">
      <c r="A28" s="123" t="s">
        <v>165</v>
      </c>
      <c r="B28" s="115">
        <f t="shared" si="0"/>
        <v>3</v>
      </c>
      <c r="C28" s="124">
        <v>0</v>
      </c>
      <c r="D28" s="125">
        <v>0</v>
      </c>
      <c r="E28" s="125">
        <v>0</v>
      </c>
      <c r="F28" s="119">
        <v>0</v>
      </c>
      <c r="G28" s="119">
        <v>1</v>
      </c>
      <c r="H28" s="119">
        <v>0</v>
      </c>
      <c r="I28" s="119">
        <v>1</v>
      </c>
      <c r="J28" s="119">
        <v>0</v>
      </c>
      <c r="K28" s="126">
        <v>0</v>
      </c>
      <c r="L28" s="126">
        <v>0</v>
      </c>
      <c r="M28" s="126">
        <v>1</v>
      </c>
      <c r="N28" s="127">
        <v>0</v>
      </c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</row>
    <row r="29" spans="1:89" ht="16.5" customHeight="1">
      <c r="A29" s="123" t="s">
        <v>42</v>
      </c>
      <c r="B29" s="115">
        <f t="shared" si="0"/>
        <v>14</v>
      </c>
      <c r="C29" s="124">
        <v>2</v>
      </c>
      <c r="D29" s="124">
        <v>0</v>
      </c>
      <c r="E29" s="124">
        <v>3</v>
      </c>
      <c r="F29" s="124">
        <v>1</v>
      </c>
      <c r="G29" s="124">
        <v>0</v>
      </c>
      <c r="H29" s="124">
        <v>2</v>
      </c>
      <c r="I29" s="124">
        <v>3</v>
      </c>
      <c r="J29" s="124">
        <v>2</v>
      </c>
      <c r="K29" s="124">
        <v>0</v>
      </c>
      <c r="L29" s="124">
        <v>1</v>
      </c>
      <c r="M29" s="124">
        <v>0</v>
      </c>
      <c r="N29" s="127">
        <v>0</v>
      </c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</row>
    <row r="30" spans="1:89" ht="16.5" customHeight="1">
      <c r="A30" s="123" t="s">
        <v>43</v>
      </c>
      <c r="B30" s="115">
        <f t="shared" si="0"/>
        <v>8</v>
      </c>
      <c r="C30" s="124">
        <v>1</v>
      </c>
      <c r="D30" s="125">
        <v>2</v>
      </c>
      <c r="E30" s="125">
        <v>1</v>
      </c>
      <c r="F30" s="119">
        <v>0</v>
      </c>
      <c r="G30" s="119">
        <v>1</v>
      </c>
      <c r="H30" s="119">
        <v>1</v>
      </c>
      <c r="I30" s="119">
        <v>1</v>
      </c>
      <c r="J30" s="119">
        <v>1</v>
      </c>
      <c r="K30" s="126">
        <v>0</v>
      </c>
      <c r="L30" s="126">
        <v>0</v>
      </c>
      <c r="M30" s="126">
        <v>0</v>
      </c>
      <c r="N30" s="127">
        <v>0</v>
      </c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</row>
    <row r="31" spans="1:89" ht="16.5" customHeight="1">
      <c r="A31" s="123" t="s">
        <v>44</v>
      </c>
      <c r="B31" s="115">
        <f t="shared" si="0"/>
        <v>225</v>
      </c>
      <c r="C31" s="124">
        <v>22</v>
      </c>
      <c r="D31" s="125">
        <v>24</v>
      </c>
      <c r="E31" s="125">
        <v>26</v>
      </c>
      <c r="F31" s="119">
        <v>24</v>
      </c>
      <c r="G31" s="119">
        <v>16</v>
      </c>
      <c r="H31" s="119">
        <v>19</v>
      </c>
      <c r="I31" s="119">
        <v>20</v>
      </c>
      <c r="J31" s="119">
        <v>7</v>
      </c>
      <c r="K31" s="126">
        <v>22</v>
      </c>
      <c r="L31" s="126">
        <v>21</v>
      </c>
      <c r="M31" s="126">
        <v>12</v>
      </c>
      <c r="N31" s="127">
        <v>12</v>
      </c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</row>
    <row r="32" spans="1:89" ht="16.5" customHeight="1">
      <c r="A32" s="123" t="s">
        <v>166</v>
      </c>
      <c r="B32" s="115">
        <f t="shared" si="0"/>
        <v>1</v>
      </c>
      <c r="C32" s="124">
        <v>0</v>
      </c>
      <c r="D32" s="125">
        <v>0</v>
      </c>
      <c r="E32" s="125">
        <v>0</v>
      </c>
      <c r="F32" s="119">
        <v>1</v>
      </c>
      <c r="G32" s="119">
        <v>0</v>
      </c>
      <c r="H32" s="119">
        <v>0</v>
      </c>
      <c r="I32" s="119">
        <v>0</v>
      </c>
      <c r="J32" s="119">
        <v>0</v>
      </c>
      <c r="K32" s="126">
        <v>0</v>
      </c>
      <c r="L32" s="126">
        <v>0</v>
      </c>
      <c r="M32" s="126">
        <v>0</v>
      </c>
      <c r="N32" s="127">
        <v>0</v>
      </c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</row>
    <row r="33" spans="1:89" ht="16.5" customHeight="1">
      <c r="A33" s="123" t="s">
        <v>45</v>
      </c>
      <c r="B33" s="115">
        <f t="shared" si="0"/>
        <v>25</v>
      </c>
      <c r="C33" s="124">
        <v>2</v>
      </c>
      <c r="D33" s="125">
        <v>2</v>
      </c>
      <c r="E33" s="125">
        <v>8</v>
      </c>
      <c r="F33" s="119">
        <v>2</v>
      </c>
      <c r="G33" s="119">
        <v>1</v>
      </c>
      <c r="H33" s="119">
        <v>1</v>
      </c>
      <c r="I33" s="119">
        <v>1</v>
      </c>
      <c r="J33" s="119">
        <v>0</v>
      </c>
      <c r="K33" s="126">
        <v>1</v>
      </c>
      <c r="L33" s="126">
        <v>5</v>
      </c>
      <c r="M33" s="126">
        <v>1</v>
      </c>
      <c r="N33" s="127">
        <v>1</v>
      </c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</row>
    <row r="34" spans="1:89" ht="16.5" customHeight="1">
      <c r="A34" s="123" t="s">
        <v>47</v>
      </c>
      <c r="B34" s="115">
        <f t="shared" si="0"/>
        <v>30</v>
      </c>
      <c r="C34" s="124">
        <v>4</v>
      </c>
      <c r="D34" s="125">
        <v>1</v>
      </c>
      <c r="E34" s="125">
        <v>1</v>
      </c>
      <c r="F34" s="119">
        <v>0</v>
      </c>
      <c r="G34" s="119">
        <v>4</v>
      </c>
      <c r="H34" s="119">
        <v>4</v>
      </c>
      <c r="I34" s="119">
        <v>5</v>
      </c>
      <c r="J34" s="119">
        <v>0</v>
      </c>
      <c r="K34" s="126">
        <v>1</v>
      </c>
      <c r="L34" s="126">
        <v>6</v>
      </c>
      <c r="M34" s="126">
        <v>4</v>
      </c>
      <c r="N34" s="127">
        <v>0</v>
      </c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</row>
    <row r="35" spans="1:89" ht="16.5" customHeight="1">
      <c r="A35" s="123" t="s">
        <v>49</v>
      </c>
      <c r="B35" s="115">
        <f t="shared" si="0"/>
        <v>29</v>
      </c>
      <c r="C35" s="124">
        <v>6</v>
      </c>
      <c r="D35" s="125">
        <v>0</v>
      </c>
      <c r="E35" s="125">
        <v>0</v>
      </c>
      <c r="F35" s="119">
        <v>2</v>
      </c>
      <c r="G35" s="119">
        <v>2</v>
      </c>
      <c r="H35" s="119">
        <v>3</v>
      </c>
      <c r="I35" s="119">
        <v>3</v>
      </c>
      <c r="J35" s="119">
        <v>1</v>
      </c>
      <c r="K35" s="126">
        <v>2</v>
      </c>
      <c r="L35" s="126">
        <v>6</v>
      </c>
      <c r="M35" s="126">
        <v>3</v>
      </c>
      <c r="N35" s="127">
        <v>1</v>
      </c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</row>
    <row r="36" spans="1:89" ht="16.5" customHeight="1">
      <c r="A36" s="123" t="s">
        <v>167</v>
      </c>
      <c r="B36" s="115">
        <f t="shared" si="0"/>
        <v>3</v>
      </c>
      <c r="C36" s="124">
        <v>0</v>
      </c>
      <c r="D36" s="125">
        <v>0</v>
      </c>
      <c r="E36" s="125">
        <v>1</v>
      </c>
      <c r="F36" s="119">
        <v>0</v>
      </c>
      <c r="G36" s="119">
        <v>2</v>
      </c>
      <c r="H36" s="119">
        <v>0</v>
      </c>
      <c r="I36" s="119">
        <v>0</v>
      </c>
      <c r="J36" s="119">
        <v>0</v>
      </c>
      <c r="K36" s="126">
        <v>0</v>
      </c>
      <c r="L36" s="126">
        <v>0</v>
      </c>
      <c r="M36" s="126">
        <v>0</v>
      </c>
      <c r="N36" s="127">
        <v>0</v>
      </c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</row>
    <row r="37" spans="1:89" s="129" customFormat="1" ht="16.5" customHeight="1">
      <c r="A37" s="123" t="s">
        <v>51</v>
      </c>
      <c r="B37" s="115">
        <f t="shared" si="0"/>
        <v>32</v>
      </c>
      <c r="C37" s="124">
        <v>3</v>
      </c>
      <c r="D37" s="125">
        <v>1</v>
      </c>
      <c r="E37" s="125">
        <v>2</v>
      </c>
      <c r="F37" s="119">
        <v>6</v>
      </c>
      <c r="G37" s="119">
        <v>2</v>
      </c>
      <c r="H37" s="119">
        <v>3</v>
      </c>
      <c r="I37" s="119">
        <v>3</v>
      </c>
      <c r="J37" s="119">
        <v>2</v>
      </c>
      <c r="K37" s="126">
        <v>2</v>
      </c>
      <c r="L37" s="126">
        <v>3</v>
      </c>
      <c r="M37" s="126">
        <v>3</v>
      </c>
      <c r="N37" s="127">
        <v>2</v>
      </c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</row>
    <row r="38" spans="1:89" s="129" customFormat="1" ht="15.75">
      <c r="A38" s="123" t="s">
        <v>52</v>
      </c>
      <c r="B38" s="115">
        <f t="shared" si="0"/>
        <v>150</v>
      </c>
      <c r="C38" s="124">
        <v>18</v>
      </c>
      <c r="D38" s="125">
        <v>10</v>
      </c>
      <c r="E38" s="125">
        <v>16</v>
      </c>
      <c r="F38" s="119">
        <v>15</v>
      </c>
      <c r="G38" s="119">
        <v>19</v>
      </c>
      <c r="H38" s="119">
        <v>15</v>
      </c>
      <c r="I38" s="119">
        <v>14</v>
      </c>
      <c r="J38" s="119">
        <v>12</v>
      </c>
      <c r="K38" s="126">
        <v>11</v>
      </c>
      <c r="L38" s="126">
        <v>7</v>
      </c>
      <c r="M38" s="126">
        <v>2</v>
      </c>
      <c r="N38" s="127">
        <v>11</v>
      </c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</row>
    <row r="39" spans="1:89" s="129" customFormat="1" ht="15.75">
      <c r="A39" s="123" t="s">
        <v>54</v>
      </c>
      <c r="B39" s="115">
        <f t="shared" si="0"/>
        <v>19</v>
      </c>
      <c r="C39" s="124">
        <v>10</v>
      </c>
      <c r="D39" s="125">
        <v>4</v>
      </c>
      <c r="E39" s="125">
        <v>5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26">
        <v>0</v>
      </c>
      <c r="L39" s="126">
        <v>0</v>
      </c>
      <c r="M39" s="126">
        <v>0</v>
      </c>
      <c r="N39" s="127">
        <v>0</v>
      </c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</row>
    <row r="40" spans="1:89" s="129" customFormat="1" ht="15.75">
      <c r="A40" s="123" t="s">
        <v>168</v>
      </c>
      <c r="B40" s="115">
        <f t="shared" si="0"/>
        <v>6</v>
      </c>
      <c r="C40" s="124">
        <v>0</v>
      </c>
      <c r="D40" s="125">
        <v>0</v>
      </c>
      <c r="E40" s="125">
        <v>0</v>
      </c>
      <c r="F40" s="119">
        <v>0</v>
      </c>
      <c r="G40" s="119">
        <v>0</v>
      </c>
      <c r="H40" s="119">
        <v>0</v>
      </c>
      <c r="I40" s="119">
        <v>6</v>
      </c>
      <c r="J40" s="119">
        <v>0</v>
      </c>
      <c r="K40" s="126">
        <v>0</v>
      </c>
      <c r="L40" s="126">
        <v>0</v>
      </c>
      <c r="M40" s="126">
        <v>0</v>
      </c>
      <c r="N40" s="127">
        <v>0</v>
      </c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</row>
    <row r="41" spans="1:89" s="129" customFormat="1" ht="15.75">
      <c r="A41" s="123" t="s">
        <v>56</v>
      </c>
      <c r="B41" s="115">
        <f t="shared" si="0"/>
        <v>18</v>
      </c>
      <c r="C41" s="124">
        <v>2</v>
      </c>
      <c r="D41" s="124">
        <v>1</v>
      </c>
      <c r="E41" s="124">
        <v>0</v>
      </c>
      <c r="F41" s="124">
        <v>2</v>
      </c>
      <c r="G41" s="124">
        <v>0</v>
      </c>
      <c r="H41" s="124">
        <v>3</v>
      </c>
      <c r="I41" s="124">
        <v>1</v>
      </c>
      <c r="J41" s="124">
        <v>0</v>
      </c>
      <c r="K41" s="124">
        <v>2</v>
      </c>
      <c r="L41" s="124">
        <v>3</v>
      </c>
      <c r="M41" s="126">
        <v>3</v>
      </c>
      <c r="N41" s="127">
        <v>1</v>
      </c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</row>
    <row r="42" spans="1:89" s="129" customFormat="1" ht="15.75">
      <c r="A42" s="123" t="s">
        <v>57</v>
      </c>
      <c r="B42" s="115">
        <f t="shared" si="0"/>
        <v>8</v>
      </c>
      <c r="C42" s="124">
        <v>0</v>
      </c>
      <c r="D42" s="124">
        <v>0</v>
      </c>
      <c r="E42" s="124">
        <v>3</v>
      </c>
      <c r="F42" s="124">
        <v>0</v>
      </c>
      <c r="G42" s="124">
        <v>0</v>
      </c>
      <c r="H42" s="124">
        <v>1</v>
      </c>
      <c r="I42" s="124">
        <v>1</v>
      </c>
      <c r="J42" s="124">
        <v>0</v>
      </c>
      <c r="K42" s="126">
        <v>0</v>
      </c>
      <c r="L42" s="126">
        <v>1</v>
      </c>
      <c r="M42" s="126">
        <v>0</v>
      </c>
      <c r="N42" s="127">
        <v>2</v>
      </c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</row>
    <row r="43" spans="1:89" s="129" customFormat="1" ht="15.75">
      <c r="A43" s="123" t="s">
        <v>59</v>
      </c>
      <c r="B43" s="115">
        <f t="shared" si="0"/>
        <v>26</v>
      </c>
      <c r="C43" s="124">
        <v>2</v>
      </c>
      <c r="D43" s="125">
        <v>3</v>
      </c>
      <c r="E43" s="125">
        <v>3</v>
      </c>
      <c r="F43" s="119">
        <v>2</v>
      </c>
      <c r="G43" s="119">
        <v>0</v>
      </c>
      <c r="H43" s="119">
        <v>2</v>
      </c>
      <c r="I43" s="119">
        <v>1</v>
      </c>
      <c r="J43" s="119">
        <v>1</v>
      </c>
      <c r="K43" s="126">
        <v>0</v>
      </c>
      <c r="L43" s="126">
        <v>7</v>
      </c>
      <c r="M43" s="126">
        <v>3</v>
      </c>
      <c r="N43" s="127">
        <v>2</v>
      </c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</row>
    <row r="44" spans="1:89" s="129" customFormat="1" ht="15.75">
      <c r="A44" s="123" t="s">
        <v>60</v>
      </c>
      <c r="B44" s="115">
        <f t="shared" si="0"/>
        <v>3</v>
      </c>
      <c r="C44" s="124">
        <v>0</v>
      </c>
      <c r="D44" s="125">
        <v>0</v>
      </c>
      <c r="E44" s="125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26">
        <v>1</v>
      </c>
      <c r="L44" s="126">
        <v>1</v>
      </c>
      <c r="M44" s="126">
        <v>1</v>
      </c>
      <c r="N44" s="127">
        <v>0</v>
      </c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</row>
    <row r="45" spans="1:89" s="129" customFormat="1" ht="15.75">
      <c r="A45" s="123" t="s">
        <v>61</v>
      </c>
      <c r="B45" s="115">
        <f t="shared" si="0"/>
        <v>20</v>
      </c>
      <c r="C45" s="124">
        <v>0</v>
      </c>
      <c r="D45" s="125">
        <v>0</v>
      </c>
      <c r="E45" s="125">
        <v>0</v>
      </c>
      <c r="F45" s="119">
        <v>1</v>
      </c>
      <c r="G45" s="119">
        <v>1</v>
      </c>
      <c r="H45" s="119">
        <v>7</v>
      </c>
      <c r="I45" s="119">
        <v>8</v>
      </c>
      <c r="J45" s="119">
        <v>0</v>
      </c>
      <c r="K45" s="126">
        <v>1</v>
      </c>
      <c r="L45" s="126">
        <v>0</v>
      </c>
      <c r="M45" s="126">
        <v>1</v>
      </c>
      <c r="N45" s="127">
        <v>1</v>
      </c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</row>
    <row r="46" spans="1:89" s="129" customFormat="1" ht="15.75">
      <c r="A46" s="123" t="s">
        <v>62</v>
      </c>
      <c r="B46" s="115">
        <f t="shared" si="0"/>
        <v>44</v>
      </c>
      <c r="C46" s="124">
        <v>16</v>
      </c>
      <c r="D46" s="125">
        <v>6</v>
      </c>
      <c r="E46" s="125">
        <v>1</v>
      </c>
      <c r="F46" s="119">
        <v>2</v>
      </c>
      <c r="G46" s="119">
        <v>4</v>
      </c>
      <c r="H46" s="119">
        <v>1</v>
      </c>
      <c r="I46" s="119">
        <v>2</v>
      </c>
      <c r="J46" s="119">
        <v>0</v>
      </c>
      <c r="K46" s="126">
        <v>4</v>
      </c>
      <c r="L46" s="126">
        <v>1</v>
      </c>
      <c r="M46" s="126">
        <v>6</v>
      </c>
      <c r="N46" s="127">
        <v>1</v>
      </c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</row>
    <row r="47" spans="1:89" s="129" customFormat="1" ht="15.75">
      <c r="A47" s="123" t="s">
        <v>169</v>
      </c>
      <c r="B47" s="115">
        <f t="shared" si="0"/>
        <v>1</v>
      </c>
      <c r="C47" s="124">
        <v>0</v>
      </c>
      <c r="D47" s="125">
        <v>0</v>
      </c>
      <c r="E47" s="125">
        <v>0</v>
      </c>
      <c r="F47" s="119">
        <v>0</v>
      </c>
      <c r="G47" s="119">
        <v>1</v>
      </c>
      <c r="H47" s="119">
        <v>0</v>
      </c>
      <c r="I47" s="119">
        <v>0</v>
      </c>
      <c r="J47" s="126">
        <v>0</v>
      </c>
      <c r="K47" s="126">
        <v>0</v>
      </c>
      <c r="L47" s="126">
        <v>0</v>
      </c>
      <c r="M47" s="126">
        <v>0</v>
      </c>
      <c r="N47" s="127">
        <v>0</v>
      </c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</row>
    <row r="48" spans="1:89" s="129" customFormat="1" ht="15.75">
      <c r="A48" s="123" t="s">
        <v>63</v>
      </c>
      <c r="B48" s="115">
        <f t="shared" si="0"/>
        <v>73</v>
      </c>
      <c r="C48" s="124">
        <v>6</v>
      </c>
      <c r="D48" s="125">
        <v>2</v>
      </c>
      <c r="E48" s="125">
        <v>9</v>
      </c>
      <c r="F48" s="119">
        <v>8</v>
      </c>
      <c r="G48" s="119">
        <v>8</v>
      </c>
      <c r="H48" s="119">
        <v>5</v>
      </c>
      <c r="I48" s="119">
        <v>3</v>
      </c>
      <c r="J48" s="119">
        <v>7</v>
      </c>
      <c r="K48" s="126">
        <v>1</v>
      </c>
      <c r="L48" s="126">
        <v>3</v>
      </c>
      <c r="M48" s="126">
        <v>12</v>
      </c>
      <c r="N48" s="127">
        <v>9</v>
      </c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</row>
    <row r="49" spans="1:89" s="129" customFormat="1" ht="15.75">
      <c r="A49" s="123" t="s">
        <v>64</v>
      </c>
      <c r="B49" s="115">
        <f t="shared" si="0"/>
        <v>2</v>
      </c>
      <c r="C49" s="124">
        <v>1</v>
      </c>
      <c r="D49" s="125">
        <v>1</v>
      </c>
      <c r="E49" s="125">
        <v>0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26">
        <v>0</v>
      </c>
      <c r="L49" s="126">
        <v>0</v>
      </c>
      <c r="M49" s="126">
        <v>0</v>
      </c>
      <c r="N49" s="127">
        <v>0</v>
      </c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</row>
    <row r="50" spans="1:89" s="129" customFormat="1" ht="15.75">
      <c r="A50" s="123" t="s">
        <v>170</v>
      </c>
      <c r="B50" s="115">
        <f t="shared" si="0"/>
        <v>1</v>
      </c>
      <c r="C50" s="124">
        <v>0</v>
      </c>
      <c r="D50" s="124">
        <v>0</v>
      </c>
      <c r="E50" s="124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26">
        <v>0</v>
      </c>
      <c r="L50" s="126">
        <v>0</v>
      </c>
      <c r="M50" s="126">
        <v>0</v>
      </c>
      <c r="N50" s="127">
        <v>1</v>
      </c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</row>
    <row r="51" spans="1:89" s="129" customFormat="1" ht="15.75">
      <c r="A51" s="123" t="s">
        <v>68</v>
      </c>
      <c r="B51" s="115">
        <f t="shared" si="0"/>
        <v>6</v>
      </c>
      <c r="C51" s="124">
        <v>0</v>
      </c>
      <c r="D51" s="125">
        <v>0</v>
      </c>
      <c r="E51" s="125">
        <v>0</v>
      </c>
      <c r="F51" s="119">
        <v>0</v>
      </c>
      <c r="G51" s="119">
        <v>0</v>
      </c>
      <c r="H51" s="119">
        <v>0</v>
      </c>
      <c r="I51" s="119">
        <v>4</v>
      </c>
      <c r="J51" s="119">
        <v>1</v>
      </c>
      <c r="K51" s="126">
        <v>1</v>
      </c>
      <c r="L51" s="126">
        <v>0</v>
      </c>
      <c r="M51" s="126">
        <v>0</v>
      </c>
      <c r="N51" s="127">
        <v>0</v>
      </c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</row>
    <row r="52" spans="1:89" s="129" customFormat="1" ht="15.75">
      <c r="A52" s="123" t="s">
        <v>69</v>
      </c>
      <c r="B52" s="115">
        <f t="shared" si="0"/>
        <v>32</v>
      </c>
      <c r="C52" s="124">
        <v>6</v>
      </c>
      <c r="D52" s="125">
        <v>6</v>
      </c>
      <c r="E52" s="125">
        <v>5</v>
      </c>
      <c r="F52" s="119">
        <v>2</v>
      </c>
      <c r="G52" s="119">
        <v>0</v>
      </c>
      <c r="H52" s="119">
        <v>2</v>
      </c>
      <c r="I52" s="119">
        <v>4</v>
      </c>
      <c r="J52" s="126">
        <v>1</v>
      </c>
      <c r="K52" s="126">
        <v>1</v>
      </c>
      <c r="L52" s="126">
        <v>1</v>
      </c>
      <c r="M52" s="126">
        <v>0</v>
      </c>
      <c r="N52" s="127">
        <v>4</v>
      </c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</row>
    <row r="53" spans="1:89" s="129" customFormat="1" ht="15.75">
      <c r="A53" s="123" t="s">
        <v>70</v>
      </c>
      <c r="B53" s="115">
        <f t="shared" si="0"/>
        <v>32</v>
      </c>
      <c r="C53" s="124">
        <v>1</v>
      </c>
      <c r="D53" s="125">
        <v>0</v>
      </c>
      <c r="E53" s="125">
        <v>3</v>
      </c>
      <c r="F53" s="119">
        <v>3</v>
      </c>
      <c r="G53" s="119">
        <v>1</v>
      </c>
      <c r="H53" s="119">
        <v>4</v>
      </c>
      <c r="I53" s="119">
        <v>6</v>
      </c>
      <c r="J53" s="119">
        <v>3</v>
      </c>
      <c r="K53" s="126">
        <v>4</v>
      </c>
      <c r="L53" s="126">
        <v>5</v>
      </c>
      <c r="M53" s="126">
        <v>1</v>
      </c>
      <c r="N53" s="127">
        <v>1</v>
      </c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</row>
    <row r="54" spans="1:89" s="129" customFormat="1" ht="15.75">
      <c r="A54" s="123" t="s">
        <v>71</v>
      </c>
      <c r="B54" s="115">
        <f t="shared" si="0"/>
        <v>4</v>
      </c>
      <c r="C54" s="124">
        <v>0</v>
      </c>
      <c r="D54" s="125">
        <v>0</v>
      </c>
      <c r="E54" s="125">
        <v>1</v>
      </c>
      <c r="F54" s="119">
        <v>0</v>
      </c>
      <c r="G54" s="119">
        <v>1</v>
      </c>
      <c r="H54" s="119">
        <v>0</v>
      </c>
      <c r="I54" s="119">
        <v>1</v>
      </c>
      <c r="J54" s="119">
        <v>0</v>
      </c>
      <c r="K54" s="126">
        <v>0</v>
      </c>
      <c r="L54" s="126">
        <v>0</v>
      </c>
      <c r="M54" s="126">
        <v>0</v>
      </c>
      <c r="N54" s="127">
        <v>1</v>
      </c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</row>
    <row r="55" spans="1:89" s="129" customFormat="1" ht="15.75">
      <c r="A55" s="123" t="s">
        <v>74</v>
      </c>
      <c r="B55" s="115">
        <f t="shared" si="0"/>
        <v>1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1</v>
      </c>
      <c r="M55" s="126">
        <v>0</v>
      </c>
      <c r="N55" s="127">
        <v>0</v>
      </c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</row>
    <row r="56" spans="1:89" s="129" customFormat="1" ht="15.75">
      <c r="A56" s="123" t="s">
        <v>75</v>
      </c>
      <c r="B56" s="115">
        <f t="shared" si="0"/>
        <v>4</v>
      </c>
      <c r="C56" s="124">
        <v>1</v>
      </c>
      <c r="D56" s="125">
        <v>0</v>
      </c>
      <c r="E56" s="125">
        <v>0</v>
      </c>
      <c r="F56" s="119">
        <v>1</v>
      </c>
      <c r="G56" s="119">
        <v>0</v>
      </c>
      <c r="H56" s="119">
        <v>0</v>
      </c>
      <c r="I56" s="119">
        <v>0</v>
      </c>
      <c r="J56" s="119">
        <v>1</v>
      </c>
      <c r="K56" s="126">
        <v>0</v>
      </c>
      <c r="L56" s="124">
        <v>0</v>
      </c>
      <c r="M56" s="126">
        <v>0</v>
      </c>
      <c r="N56" s="127">
        <v>1</v>
      </c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</row>
    <row r="57" spans="1:89" s="129" customFormat="1" ht="15.75">
      <c r="A57" s="123" t="s">
        <v>78</v>
      </c>
      <c r="B57" s="115">
        <f t="shared" si="0"/>
        <v>3</v>
      </c>
      <c r="C57" s="124">
        <v>0</v>
      </c>
      <c r="D57" s="124">
        <v>1</v>
      </c>
      <c r="E57" s="124">
        <v>1</v>
      </c>
      <c r="F57" s="124">
        <v>1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6">
        <v>0</v>
      </c>
      <c r="N57" s="127">
        <v>0</v>
      </c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</row>
    <row r="58" spans="1:89" s="129" customFormat="1" ht="15.75">
      <c r="A58" s="123" t="s">
        <v>171</v>
      </c>
      <c r="B58" s="115">
        <f t="shared" si="0"/>
        <v>1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6">
        <v>0</v>
      </c>
      <c r="M58" s="126">
        <v>1</v>
      </c>
      <c r="N58" s="127">
        <v>0</v>
      </c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</row>
    <row r="59" spans="1:89" s="129" customFormat="1" ht="15.75">
      <c r="A59" s="123" t="s">
        <v>79</v>
      </c>
      <c r="B59" s="115">
        <f t="shared" si="0"/>
        <v>1</v>
      </c>
      <c r="C59" s="124">
        <v>0</v>
      </c>
      <c r="D59" s="124">
        <v>0</v>
      </c>
      <c r="E59" s="124">
        <v>0</v>
      </c>
      <c r="F59" s="124">
        <v>0</v>
      </c>
      <c r="G59" s="124">
        <v>1</v>
      </c>
      <c r="H59" s="124">
        <v>0</v>
      </c>
      <c r="I59" s="119">
        <v>0</v>
      </c>
      <c r="J59" s="119">
        <v>0</v>
      </c>
      <c r="K59" s="126">
        <v>0</v>
      </c>
      <c r="L59" s="124">
        <v>0</v>
      </c>
      <c r="M59" s="126">
        <v>0</v>
      </c>
      <c r="N59" s="127">
        <v>0</v>
      </c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</row>
    <row r="60" spans="1:89" s="129" customFormat="1" ht="15.75">
      <c r="A60" s="123" t="s">
        <v>81</v>
      </c>
      <c r="B60" s="115">
        <f t="shared" si="0"/>
        <v>5</v>
      </c>
      <c r="C60" s="124">
        <v>0</v>
      </c>
      <c r="D60" s="124">
        <v>0</v>
      </c>
      <c r="E60" s="124">
        <v>0</v>
      </c>
      <c r="F60" s="124">
        <v>0</v>
      </c>
      <c r="G60" s="124">
        <v>4</v>
      </c>
      <c r="H60" s="124">
        <v>0</v>
      </c>
      <c r="I60" s="119">
        <v>0</v>
      </c>
      <c r="J60" s="119">
        <v>0</v>
      </c>
      <c r="K60" s="126">
        <v>0</v>
      </c>
      <c r="L60" s="126">
        <v>0</v>
      </c>
      <c r="M60" s="126">
        <v>0</v>
      </c>
      <c r="N60" s="127">
        <v>1</v>
      </c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</row>
    <row r="61" spans="1:89" s="129" customFormat="1" ht="15.75">
      <c r="A61" s="123" t="s">
        <v>172</v>
      </c>
      <c r="B61" s="115">
        <f t="shared" si="0"/>
        <v>1</v>
      </c>
      <c r="C61" s="124">
        <v>0</v>
      </c>
      <c r="D61" s="125">
        <v>0</v>
      </c>
      <c r="E61" s="125">
        <v>0</v>
      </c>
      <c r="F61" s="119">
        <v>0</v>
      </c>
      <c r="G61" s="119">
        <v>0</v>
      </c>
      <c r="H61" s="119">
        <v>1</v>
      </c>
      <c r="I61" s="119">
        <v>0</v>
      </c>
      <c r="J61" s="119">
        <v>0</v>
      </c>
      <c r="K61" s="126">
        <v>0</v>
      </c>
      <c r="L61" s="126">
        <v>0</v>
      </c>
      <c r="M61" s="126">
        <v>0</v>
      </c>
      <c r="N61" s="127">
        <v>0</v>
      </c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</row>
    <row r="62" spans="1:89" s="129" customFormat="1" ht="15.75">
      <c r="A62" s="123" t="s">
        <v>173</v>
      </c>
      <c r="B62" s="115">
        <f t="shared" si="0"/>
        <v>1</v>
      </c>
      <c r="C62" s="124">
        <v>0</v>
      </c>
      <c r="D62" s="124">
        <v>0</v>
      </c>
      <c r="E62" s="124">
        <v>0</v>
      </c>
      <c r="F62" s="124">
        <v>0</v>
      </c>
      <c r="G62" s="124">
        <v>0</v>
      </c>
      <c r="H62" s="124">
        <v>0</v>
      </c>
      <c r="I62" s="119">
        <v>0</v>
      </c>
      <c r="J62" s="119">
        <v>0</v>
      </c>
      <c r="K62" s="126">
        <v>0</v>
      </c>
      <c r="L62" s="124">
        <v>0</v>
      </c>
      <c r="M62" s="126">
        <v>1</v>
      </c>
      <c r="N62" s="127">
        <v>0</v>
      </c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</row>
    <row r="63" spans="1:89" s="129" customFormat="1" ht="15.75">
      <c r="A63" s="123" t="s">
        <v>174</v>
      </c>
      <c r="B63" s="115">
        <f t="shared" si="0"/>
        <v>1</v>
      </c>
      <c r="C63" s="124">
        <v>0</v>
      </c>
      <c r="D63" s="124">
        <v>1</v>
      </c>
      <c r="E63" s="124">
        <v>0</v>
      </c>
      <c r="F63" s="124">
        <v>0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6">
        <v>0</v>
      </c>
      <c r="M63" s="126">
        <v>0</v>
      </c>
      <c r="N63" s="127">
        <v>0</v>
      </c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</row>
    <row r="64" spans="1:89" s="129" customFormat="1" ht="15.75">
      <c r="A64" s="123" t="s">
        <v>84</v>
      </c>
      <c r="B64" s="115">
        <f t="shared" si="0"/>
        <v>40</v>
      </c>
      <c r="C64" s="124">
        <v>7</v>
      </c>
      <c r="D64" s="125">
        <v>2</v>
      </c>
      <c r="E64" s="125">
        <v>1</v>
      </c>
      <c r="F64" s="119">
        <v>2</v>
      </c>
      <c r="G64" s="119">
        <v>4</v>
      </c>
      <c r="H64" s="119">
        <v>3</v>
      </c>
      <c r="I64" s="119">
        <v>5</v>
      </c>
      <c r="J64" s="119">
        <v>1</v>
      </c>
      <c r="K64" s="126">
        <v>0</v>
      </c>
      <c r="L64" s="126">
        <v>2</v>
      </c>
      <c r="M64" s="126">
        <v>12</v>
      </c>
      <c r="N64" s="127">
        <v>1</v>
      </c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</row>
    <row r="65" spans="1:89" s="129" customFormat="1" ht="15.75">
      <c r="A65" s="123" t="s">
        <v>85</v>
      </c>
      <c r="B65" s="115">
        <f t="shared" si="0"/>
        <v>3</v>
      </c>
      <c r="C65" s="124">
        <v>0</v>
      </c>
      <c r="D65" s="125">
        <v>0</v>
      </c>
      <c r="E65" s="125">
        <v>0</v>
      </c>
      <c r="F65" s="119">
        <v>0</v>
      </c>
      <c r="G65" s="119">
        <v>1</v>
      </c>
      <c r="H65" s="119">
        <v>0</v>
      </c>
      <c r="I65" s="119">
        <v>0</v>
      </c>
      <c r="J65" s="119">
        <v>0</v>
      </c>
      <c r="K65" s="126">
        <v>0</v>
      </c>
      <c r="L65" s="126">
        <v>0</v>
      </c>
      <c r="M65" s="126">
        <v>1</v>
      </c>
      <c r="N65" s="127">
        <v>1</v>
      </c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</row>
    <row r="66" spans="1:89" s="129" customFormat="1" ht="15.75">
      <c r="A66" s="123" t="s">
        <v>87</v>
      </c>
      <c r="B66" s="115">
        <f t="shared" si="0"/>
        <v>1</v>
      </c>
      <c r="C66" s="124">
        <v>0</v>
      </c>
      <c r="D66" s="125">
        <v>0</v>
      </c>
      <c r="E66" s="125">
        <v>0</v>
      </c>
      <c r="F66" s="119">
        <v>0</v>
      </c>
      <c r="G66" s="119">
        <v>0</v>
      </c>
      <c r="H66" s="119">
        <v>1</v>
      </c>
      <c r="I66" s="119">
        <v>0</v>
      </c>
      <c r="J66" s="119">
        <v>0</v>
      </c>
      <c r="K66" s="126">
        <v>0</v>
      </c>
      <c r="L66" s="126">
        <v>0</v>
      </c>
      <c r="M66" s="126">
        <v>0</v>
      </c>
      <c r="N66" s="127">
        <v>0</v>
      </c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</row>
    <row r="67" spans="1:89" s="129" customFormat="1" ht="15.75">
      <c r="A67" s="123" t="s">
        <v>175</v>
      </c>
      <c r="B67" s="115">
        <f t="shared" si="0"/>
        <v>1</v>
      </c>
      <c r="C67" s="124">
        <v>0</v>
      </c>
      <c r="D67" s="124">
        <v>0</v>
      </c>
      <c r="E67" s="124">
        <v>1</v>
      </c>
      <c r="F67" s="124">
        <v>0</v>
      </c>
      <c r="G67" s="124">
        <v>0</v>
      </c>
      <c r="H67" s="124">
        <v>0</v>
      </c>
      <c r="I67" s="119">
        <v>0</v>
      </c>
      <c r="J67" s="119">
        <v>0</v>
      </c>
      <c r="K67" s="126">
        <v>0</v>
      </c>
      <c r="L67" s="126">
        <v>0</v>
      </c>
      <c r="M67" s="126">
        <v>0</v>
      </c>
      <c r="N67" s="127">
        <v>0</v>
      </c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</row>
    <row r="68" spans="1:89" s="129" customFormat="1" ht="15.75">
      <c r="A68" s="130" t="s">
        <v>176</v>
      </c>
      <c r="B68" s="115">
        <f t="shared" si="0"/>
        <v>0</v>
      </c>
      <c r="C68" s="124"/>
      <c r="D68" s="125"/>
      <c r="E68" s="125"/>
      <c r="F68" s="119"/>
      <c r="G68" s="119"/>
      <c r="H68" s="119"/>
      <c r="I68" s="119"/>
      <c r="J68" s="119"/>
      <c r="K68" s="126"/>
      <c r="L68" s="126"/>
      <c r="M68" s="126"/>
      <c r="N68" s="127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</row>
    <row r="69" spans="1:89" s="129" customFormat="1" ht="15.75">
      <c r="A69" s="130" t="s">
        <v>88</v>
      </c>
      <c r="B69" s="115">
        <f t="shared" si="0"/>
        <v>14679</v>
      </c>
      <c r="C69" s="124">
        <v>4556</v>
      </c>
      <c r="D69" s="125">
        <v>979</v>
      </c>
      <c r="E69" s="125">
        <v>853</v>
      </c>
      <c r="F69" s="119">
        <v>595</v>
      </c>
      <c r="G69" s="119">
        <v>418</v>
      </c>
      <c r="H69" s="119">
        <v>345</v>
      </c>
      <c r="I69" s="119">
        <v>4</v>
      </c>
      <c r="J69" s="119">
        <v>993</v>
      </c>
      <c r="K69" s="126">
        <v>264</v>
      </c>
      <c r="L69" s="126">
        <v>797</v>
      </c>
      <c r="M69" s="126">
        <v>1095</v>
      </c>
      <c r="N69" s="127">
        <v>3780</v>
      </c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</row>
    <row r="70" spans="1:89" s="129" customFormat="1" ht="15.75">
      <c r="A70" s="123" t="s">
        <v>89</v>
      </c>
      <c r="B70" s="115">
        <f t="shared" si="0"/>
        <v>6</v>
      </c>
      <c r="C70" s="124">
        <v>1</v>
      </c>
      <c r="D70" s="125">
        <v>0</v>
      </c>
      <c r="E70" s="125">
        <v>0</v>
      </c>
      <c r="F70" s="119">
        <v>0</v>
      </c>
      <c r="G70" s="119">
        <v>0</v>
      </c>
      <c r="H70" s="119">
        <v>0</v>
      </c>
      <c r="I70" s="119">
        <v>2</v>
      </c>
      <c r="J70" s="119">
        <v>2</v>
      </c>
      <c r="K70" s="126">
        <v>0</v>
      </c>
      <c r="L70" s="126">
        <v>0</v>
      </c>
      <c r="M70" s="126">
        <v>1</v>
      </c>
      <c r="N70" s="127">
        <v>0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</row>
    <row r="71" spans="1:89" s="129" customFormat="1" ht="15.75">
      <c r="A71" s="123" t="s">
        <v>90</v>
      </c>
      <c r="B71" s="115">
        <f t="shared" si="0"/>
        <v>1</v>
      </c>
      <c r="C71" s="124">
        <v>0</v>
      </c>
      <c r="D71" s="125">
        <v>0</v>
      </c>
      <c r="E71" s="125">
        <v>0</v>
      </c>
      <c r="F71" s="119">
        <v>0</v>
      </c>
      <c r="G71" s="119">
        <v>0</v>
      </c>
      <c r="H71" s="119">
        <v>1</v>
      </c>
      <c r="I71" s="119">
        <v>0</v>
      </c>
      <c r="J71" s="119">
        <v>0</v>
      </c>
      <c r="K71" s="126">
        <v>0</v>
      </c>
      <c r="L71" s="126">
        <v>0</v>
      </c>
      <c r="M71" s="126">
        <v>0</v>
      </c>
      <c r="N71" s="127">
        <v>0</v>
      </c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</row>
    <row r="72" spans="1:89" s="129" customFormat="1" ht="15.75">
      <c r="A72" s="130" t="s">
        <v>91</v>
      </c>
      <c r="B72" s="115">
        <f t="shared" si="0"/>
        <v>1</v>
      </c>
      <c r="C72" s="124">
        <v>0</v>
      </c>
      <c r="D72" s="124">
        <v>0</v>
      </c>
      <c r="E72" s="124">
        <v>0</v>
      </c>
      <c r="F72" s="124">
        <v>0</v>
      </c>
      <c r="G72" s="124">
        <v>1</v>
      </c>
      <c r="H72" s="124">
        <v>0</v>
      </c>
      <c r="I72" s="124">
        <v>0</v>
      </c>
      <c r="J72" s="119">
        <v>0</v>
      </c>
      <c r="K72" s="126">
        <v>0</v>
      </c>
      <c r="L72" s="126">
        <v>0</v>
      </c>
      <c r="M72" s="126">
        <v>0</v>
      </c>
      <c r="N72" s="127">
        <v>0</v>
      </c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</row>
    <row r="73" spans="1:89" s="129" customFormat="1" ht="15.75">
      <c r="A73" s="130" t="s">
        <v>92</v>
      </c>
      <c r="B73" s="115">
        <f t="shared" si="0"/>
        <v>8</v>
      </c>
      <c r="C73" s="124">
        <v>1</v>
      </c>
      <c r="D73" s="125">
        <v>1</v>
      </c>
      <c r="E73" s="125">
        <v>1</v>
      </c>
      <c r="F73" s="119">
        <v>0</v>
      </c>
      <c r="G73" s="119">
        <v>1</v>
      </c>
      <c r="H73" s="119">
        <v>1</v>
      </c>
      <c r="I73" s="119">
        <v>0</v>
      </c>
      <c r="J73" s="119">
        <v>0</v>
      </c>
      <c r="K73" s="126">
        <v>0</v>
      </c>
      <c r="L73" s="126">
        <v>2</v>
      </c>
      <c r="M73" s="126">
        <v>1</v>
      </c>
      <c r="N73" s="127">
        <v>0</v>
      </c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</row>
    <row r="74" spans="1:89" s="129" customFormat="1" ht="15.75">
      <c r="A74" s="130" t="s">
        <v>148</v>
      </c>
      <c r="B74" s="115">
        <f t="shared" si="0"/>
        <v>8</v>
      </c>
      <c r="C74" s="124">
        <v>0</v>
      </c>
      <c r="D74" s="125">
        <v>0</v>
      </c>
      <c r="E74" s="125">
        <v>1</v>
      </c>
      <c r="F74" s="119">
        <v>0</v>
      </c>
      <c r="G74" s="119">
        <v>2</v>
      </c>
      <c r="H74" s="119">
        <v>2</v>
      </c>
      <c r="I74" s="119">
        <v>0</v>
      </c>
      <c r="J74" s="119">
        <v>1</v>
      </c>
      <c r="K74" s="126">
        <v>1</v>
      </c>
      <c r="L74" s="126">
        <v>0</v>
      </c>
      <c r="M74" s="126">
        <v>0</v>
      </c>
      <c r="N74" s="127">
        <v>1</v>
      </c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</row>
    <row r="75" spans="1:89" s="129" customFormat="1" ht="15.75">
      <c r="A75" s="130" t="s">
        <v>177</v>
      </c>
      <c r="B75" s="115">
        <f t="shared" si="0"/>
        <v>1</v>
      </c>
      <c r="C75" s="124">
        <v>0</v>
      </c>
      <c r="D75" s="125">
        <v>0</v>
      </c>
      <c r="E75" s="125">
        <v>0</v>
      </c>
      <c r="F75" s="119">
        <v>0</v>
      </c>
      <c r="G75" s="119">
        <v>0</v>
      </c>
      <c r="H75" s="119">
        <v>1</v>
      </c>
      <c r="I75" s="119">
        <v>0</v>
      </c>
      <c r="J75" s="119">
        <v>0</v>
      </c>
      <c r="K75" s="126">
        <v>0</v>
      </c>
      <c r="L75" s="126">
        <v>0</v>
      </c>
      <c r="M75" s="126">
        <v>0</v>
      </c>
      <c r="N75" s="127">
        <v>0</v>
      </c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</row>
    <row r="76" spans="1:89" s="129" customFormat="1" ht="15.75">
      <c r="A76" s="123" t="s">
        <v>93</v>
      </c>
      <c r="B76" s="115">
        <f aca="true" t="shared" si="1" ref="B76:B104">SUM(C76:N76)</f>
        <v>259</v>
      </c>
      <c r="C76" s="124">
        <v>30</v>
      </c>
      <c r="D76" s="125">
        <v>23</v>
      </c>
      <c r="E76" s="125">
        <v>29</v>
      </c>
      <c r="F76" s="119">
        <v>15</v>
      </c>
      <c r="G76" s="119">
        <v>17</v>
      </c>
      <c r="H76" s="119">
        <v>17</v>
      </c>
      <c r="I76" s="119">
        <v>22</v>
      </c>
      <c r="J76" s="119">
        <v>7</v>
      </c>
      <c r="K76" s="126">
        <v>25</v>
      </c>
      <c r="L76" s="126">
        <v>40</v>
      </c>
      <c r="M76" s="126">
        <v>20</v>
      </c>
      <c r="N76" s="127">
        <v>14</v>
      </c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</row>
    <row r="77" spans="1:89" s="129" customFormat="1" ht="15.75">
      <c r="A77" s="123" t="s">
        <v>95</v>
      </c>
      <c r="B77" s="115">
        <f t="shared" si="1"/>
        <v>44</v>
      </c>
      <c r="C77" s="124">
        <v>5</v>
      </c>
      <c r="D77" s="124">
        <v>5</v>
      </c>
      <c r="E77" s="124">
        <v>0</v>
      </c>
      <c r="F77" s="124">
        <v>6</v>
      </c>
      <c r="G77" s="124">
        <v>3</v>
      </c>
      <c r="H77" s="124">
        <v>3</v>
      </c>
      <c r="I77" s="124">
        <v>5</v>
      </c>
      <c r="J77" s="124">
        <v>5</v>
      </c>
      <c r="K77" s="124">
        <v>3</v>
      </c>
      <c r="L77" s="126">
        <v>4</v>
      </c>
      <c r="M77" s="126">
        <v>2</v>
      </c>
      <c r="N77" s="127">
        <v>3</v>
      </c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</row>
    <row r="78" spans="1:89" s="129" customFormat="1" ht="15.75">
      <c r="A78" s="123" t="s">
        <v>96</v>
      </c>
      <c r="B78" s="115">
        <f t="shared" si="1"/>
        <v>2</v>
      </c>
      <c r="C78" s="124">
        <v>0</v>
      </c>
      <c r="D78" s="125">
        <v>1</v>
      </c>
      <c r="E78" s="125">
        <v>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26">
        <v>1</v>
      </c>
      <c r="L78" s="126">
        <v>0</v>
      </c>
      <c r="M78" s="126">
        <v>0</v>
      </c>
      <c r="N78" s="127">
        <v>0</v>
      </c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</row>
    <row r="79" spans="1:89" s="129" customFormat="1" ht="15.75">
      <c r="A79" s="123" t="s">
        <v>178</v>
      </c>
      <c r="B79" s="115">
        <f t="shared" si="1"/>
        <v>1</v>
      </c>
      <c r="C79" s="124">
        <v>0</v>
      </c>
      <c r="D79" s="124">
        <v>0</v>
      </c>
      <c r="E79" s="124">
        <v>0</v>
      </c>
      <c r="F79" s="124">
        <v>1</v>
      </c>
      <c r="G79" s="124">
        <v>0</v>
      </c>
      <c r="H79" s="124">
        <v>0</v>
      </c>
      <c r="I79" s="124">
        <v>0</v>
      </c>
      <c r="J79" s="124">
        <v>0</v>
      </c>
      <c r="K79" s="124">
        <v>0</v>
      </c>
      <c r="L79" s="126">
        <v>0</v>
      </c>
      <c r="M79" s="126">
        <v>0</v>
      </c>
      <c r="N79" s="127">
        <v>0</v>
      </c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</row>
    <row r="80" spans="1:89" s="129" customFormat="1" ht="15.75">
      <c r="A80" s="123" t="s">
        <v>98</v>
      </c>
      <c r="B80" s="115">
        <f t="shared" si="1"/>
        <v>7</v>
      </c>
      <c r="C80" s="124">
        <v>0</v>
      </c>
      <c r="D80" s="124">
        <v>1</v>
      </c>
      <c r="E80" s="124">
        <v>1</v>
      </c>
      <c r="F80" s="124">
        <v>1</v>
      </c>
      <c r="G80" s="124">
        <v>0</v>
      </c>
      <c r="H80" s="124">
        <v>3</v>
      </c>
      <c r="I80" s="124">
        <v>1</v>
      </c>
      <c r="J80" s="124">
        <v>0</v>
      </c>
      <c r="K80" s="124">
        <v>0</v>
      </c>
      <c r="L80" s="124">
        <v>0</v>
      </c>
      <c r="M80" s="126">
        <v>0</v>
      </c>
      <c r="N80" s="127">
        <v>0</v>
      </c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</row>
    <row r="81" spans="1:89" s="129" customFormat="1" ht="15.75">
      <c r="A81" s="123" t="s">
        <v>99</v>
      </c>
      <c r="B81" s="115">
        <f t="shared" si="1"/>
        <v>2</v>
      </c>
      <c r="C81" s="124">
        <v>0</v>
      </c>
      <c r="D81" s="124">
        <v>0</v>
      </c>
      <c r="E81" s="124">
        <v>0</v>
      </c>
      <c r="F81" s="124">
        <v>0</v>
      </c>
      <c r="G81" s="124">
        <v>0</v>
      </c>
      <c r="H81" s="124">
        <v>0</v>
      </c>
      <c r="I81" s="124">
        <v>0</v>
      </c>
      <c r="J81" s="124">
        <v>0</v>
      </c>
      <c r="K81" s="124">
        <v>0</v>
      </c>
      <c r="L81" s="124">
        <v>0</v>
      </c>
      <c r="M81" s="126">
        <v>0</v>
      </c>
      <c r="N81" s="127">
        <v>2</v>
      </c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</row>
    <row r="82" spans="1:89" s="129" customFormat="1" ht="15.75">
      <c r="A82" s="123" t="s">
        <v>100</v>
      </c>
      <c r="B82" s="115">
        <f t="shared" si="1"/>
        <v>13</v>
      </c>
      <c r="C82" s="124">
        <v>2</v>
      </c>
      <c r="D82" s="124">
        <v>0</v>
      </c>
      <c r="E82" s="124">
        <v>1</v>
      </c>
      <c r="F82" s="119">
        <v>1</v>
      </c>
      <c r="G82" s="119">
        <v>0</v>
      </c>
      <c r="H82" s="119">
        <v>1</v>
      </c>
      <c r="I82" s="119">
        <v>2</v>
      </c>
      <c r="J82" s="119">
        <v>1</v>
      </c>
      <c r="K82" s="126">
        <v>3</v>
      </c>
      <c r="L82" s="126">
        <v>0</v>
      </c>
      <c r="M82" s="126">
        <v>1</v>
      </c>
      <c r="N82" s="127">
        <v>1</v>
      </c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</row>
    <row r="83" spans="1:89" s="129" customFormat="1" ht="15.75">
      <c r="A83" s="123" t="s">
        <v>101</v>
      </c>
      <c r="B83" s="115">
        <f t="shared" si="1"/>
        <v>2</v>
      </c>
      <c r="C83" s="124">
        <v>0</v>
      </c>
      <c r="D83" s="124">
        <v>1</v>
      </c>
      <c r="E83" s="124">
        <v>1</v>
      </c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26">
        <v>0</v>
      </c>
      <c r="L83" s="126">
        <v>0</v>
      </c>
      <c r="M83" s="126">
        <v>0</v>
      </c>
      <c r="N83" s="127">
        <v>0</v>
      </c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</row>
    <row r="84" spans="1:89" s="129" customFormat="1" ht="15.75">
      <c r="A84" s="123" t="s">
        <v>102</v>
      </c>
      <c r="B84" s="115">
        <f t="shared" si="1"/>
        <v>41</v>
      </c>
      <c r="C84" s="124">
        <v>5</v>
      </c>
      <c r="D84" s="125">
        <v>2</v>
      </c>
      <c r="E84" s="125">
        <v>2</v>
      </c>
      <c r="F84" s="119">
        <v>7</v>
      </c>
      <c r="G84" s="119">
        <v>2</v>
      </c>
      <c r="H84" s="119">
        <v>4</v>
      </c>
      <c r="I84" s="119">
        <v>7</v>
      </c>
      <c r="J84" s="119">
        <v>3</v>
      </c>
      <c r="K84" s="126">
        <v>4</v>
      </c>
      <c r="L84" s="126">
        <v>5</v>
      </c>
      <c r="M84" s="126">
        <v>0</v>
      </c>
      <c r="N84" s="127">
        <v>0</v>
      </c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</row>
    <row r="85" spans="1:89" s="129" customFormat="1" ht="15.75">
      <c r="A85" s="123" t="s">
        <v>103</v>
      </c>
      <c r="B85" s="115">
        <f t="shared" si="1"/>
        <v>1</v>
      </c>
      <c r="C85" s="124">
        <v>0</v>
      </c>
      <c r="D85" s="125">
        <v>0</v>
      </c>
      <c r="E85" s="125">
        <v>0</v>
      </c>
      <c r="F85" s="119">
        <v>0</v>
      </c>
      <c r="G85" s="119">
        <v>0</v>
      </c>
      <c r="H85" s="119">
        <v>1</v>
      </c>
      <c r="I85" s="119">
        <v>0</v>
      </c>
      <c r="J85" s="119">
        <v>0</v>
      </c>
      <c r="K85" s="126">
        <v>0</v>
      </c>
      <c r="L85" s="126">
        <v>0</v>
      </c>
      <c r="M85" s="126">
        <v>0</v>
      </c>
      <c r="N85" s="127">
        <v>0</v>
      </c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</row>
    <row r="86" spans="1:89" s="129" customFormat="1" ht="15.75">
      <c r="A86" s="123" t="s">
        <v>104</v>
      </c>
      <c r="B86" s="115">
        <f t="shared" si="1"/>
        <v>204</v>
      </c>
      <c r="C86" s="124">
        <v>5</v>
      </c>
      <c r="D86" s="125">
        <v>10</v>
      </c>
      <c r="E86" s="125">
        <v>51</v>
      </c>
      <c r="F86" s="119">
        <v>18</v>
      </c>
      <c r="G86" s="119">
        <v>23</v>
      </c>
      <c r="H86" s="119">
        <v>12</v>
      </c>
      <c r="I86" s="119">
        <v>17</v>
      </c>
      <c r="J86" s="119">
        <v>15</v>
      </c>
      <c r="K86" s="126">
        <v>8</v>
      </c>
      <c r="L86" s="126">
        <v>5</v>
      </c>
      <c r="M86" s="126">
        <v>4</v>
      </c>
      <c r="N86" s="127">
        <v>36</v>
      </c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</row>
    <row r="87" spans="1:89" s="129" customFormat="1" ht="15.75">
      <c r="A87" s="123" t="s">
        <v>151</v>
      </c>
      <c r="B87" s="115">
        <f t="shared" si="1"/>
        <v>1</v>
      </c>
      <c r="C87" s="124">
        <v>0</v>
      </c>
      <c r="D87" s="125">
        <v>1</v>
      </c>
      <c r="E87" s="125">
        <v>0</v>
      </c>
      <c r="F87" s="119">
        <v>0</v>
      </c>
      <c r="G87" s="119">
        <v>0</v>
      </c>
      <c r="H87" s="119">
        <v>0</v>
      </c>
      <c r="I87" s="119">
        <v>0</v>
      </c>
      <c r="J87" s="119">
        <v>0</v>
      </c>
      <c r="K87" s="126">
        <v>0</v>
      </c>
      <c r="L87" s="126">
        <v>0</v>
      </c>
      <c r="M87" s="126">
        <v>0</v>
      </c>
      <c r="N87" s="127">
        <v>0</v>
      </c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</row>
    <row r="88" spans="1:89" s="129" customFormat="1" ht="15.75">
      <c r="A88" s="123" t="s">
        <v>179</v>
      </c>
      <c r="B88" s="115">
        <f t="shared" si="1"/>
        <v>1</v>
      </c>
      <c r="C88" s="124">
        <v>0</v>
      </c>
      <c r="D88" s="124">
        <v>0</v>
      </c>
      <c r="E88" s="124">
        <v>0</v>
      </c>
      <c r="F88" s="124">
        <v>0</v>
      </c>
      <c r="G88" s="124">
        <v>0</v>
      </c>
      <c r="H88" s="124">
        <v>0</v>
      </c>
      <c r="I88" s="124">
        <v>0</v>
      </c>
      <c r="J88" s="119">
        <v>1</v>
      </c>
      <c r="K88" s="126">
        <v>0</v>
      </c>
      <c r="L88" s="126">
        <v>0</v>
      </c>
      <c r="M88" s="126">
        <v>0</v>
      </c>
      <c r="N88" s="127">
        <v>0</v>
      </c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</row>
    <row r="89" spans="1:89" s="129" customFormat="1" ht="15.75">
      <c r="A89" s="123" t="s">
        <v>107</v>
      </c>
      <c r="B89" s="115">
        <f t="shared" si="1"/>
        <v>1</v>
      </c>
      <c r="C89" s="124">
        <v>0</v>
      </c>
      <c r="D89" s="124">
        <v>0</v>
      </c>
      <c r="E89" s="124">
        <v>1</v>
      </c>
      <c r="F89" s="124">
        <v>0</v>
      </c>
      <c r="G89" s="124">
        <v>0</v>
      </c>
      <c r="H89" s="124">
        <v>0</v>
      </c>
      <c r="I89" s="124">
        <v>0</v>
      </c>
      <c r="J89" s="119">
        <v>0</v>
      </c>
      <c r="K89" s="126">
        <v>0</v>
      </c>
      <c r="L89" s="126">
        <v>0</v>
      </c>
      <c r="M89" s="126">
        <v>0</v>
      </c>
      <c r="N89" s="127">
        <v>0</v>
      </c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</row>
    <row r="90" spans="1:89" s="129" customFormat="1" ht="15.75">
      <c r="A90" s="123" t="s">
        <v>180</v>
      </c>
      <c r="B90" s="115">
        <f t="shared" si="1"/>
        <v>1</v>
      </c>
      <c r="C90" s="124">
        <v>0</v>
      </c>
      <c r="D90" s="125">
        <v>0</v>
      </c>
      <c r="E90" s="125">
        <v>0</v>
      </c>
      <c r="F90" s="119">
        <v>0</v>
      </c>
      <c r="G90" s="119">
        <v>0</v>
      </c>
      <c r="H90" s="119">
        <v>0</v>
      </c>
      <c r="I90" s="119">
        <v>0</v>
      </c>
      <c r="J90" s="119">
        <v>0</v>
      </c>
      <c r="K90" s="126">
        <v>1</v>
      </c>
      <c r="L90" s="126">
        <v>0</v>
      </c>
      <c r="M90" s="126">
        <v>0</v>
      </c>
      <c r="N90" s="127">
        <v>0</v>
      </c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</row>
    <row r="91" spans="1:89" s="129" customFormat="1" ht="15.75">
      <c r="A91" s="123" t="s">
        <v>108</v>
      </c>
      <c r="B91" s="115">
        <f t="shared" si="1"/>
        <v>5</v>
      </c>
      <c r="C91" s="124">
        <v>1</v>
      </c>
      <c r="D91" s="125">
        <v>1</v>
      </c>
      <c r="E91" s="125">
        <v>0</v>
      </c>
      <c r="F91" s="119">
        <v>0</v>
      </c>
      <c r="G91" s="119">
        <v>0</v>
      </c>
      <c r="H91" s="119">
        <v>2</v>
      </c>
      <c r="I91" s="119">
        <v>0</v>
      </c>
      <c r="J91" s="119">
        <v>0</v>
      </c>
      <c r="K91" s="126">
        <v>1</v>
      </c>
      <c r="L91" s="126">
        <v>0</v>
      </c>
      <c r="M91" s="126">
        <v>0</v>
      </c>
      <c r="N91" s="127">
        <v>0</v>
      </c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</row>
    <row r="92" spans="1:89" s="129" customFormat="1" ht="15.75">
      <c r="A92" s="123" t="s">
        <v>181</v>
      </c>
      <c r="B92" s="115">
        <f t="shared" si="1"/>
        <v>3</v>
      </c>
      <c r="C92" s="124">
        <v>0</v>
      </c>
      <c r="D92" s="125">
        <v>0</v>
      </c>
      <c r="E92" s="125">
        <v>0</v>
      </c>
      <c r="F92" s="119">
        <v>0</v>
      </c>
      <c r="G92" s="119">
        <v>0</v>
      </c>
      <c r="H92" s="119">
        <v>0</v>
      </c>
      <c r="I92" s="119">
        <v>0</v>
      </c>
      <c r="J92" s="119">
        <v>0</v>
      </c>
      <c r="K92" s="126">
        <v>0</v>
      </c>
      <c r="L92" s="126">
        <v>2</v>
      </c>
      <c r="M92" s="126">
        <v>1</v>
      </c>
      <c r="N92" s="127">
        <v>0</v>
      </c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</row>
    <row r="93" spans="1:89" s="129" customFormat="1" ht="15.75">
      <c r="A93" s="123" t="s">
        <v>112</v>
      </c>
      <c r="B93" s="115">
        <f t="shared" si="1"/>
        <v>4</v>
      </c>
      <c r="C93" s="124">
        <v>0</v>
      </c>
      <c r="D93" s="125">
        <v>0</v>
      </c>
      <c r="E93" s="125">
        <v>1</v>
      </c>
      <c r="F93" s="119">
        <v>1</v>
      </c>
      <c r="G93" s="119">
        <v>2</v>
      </c>
      <c r="H93" s="119">
        <v>0</v>
      </c>
      <c r="I93" s="119">
        <v>0</v>
      </c>
      <c r="J93" s="119">
        <v>0</v>
      </c>
      <c r="K93" s="126">
        <v>0</v>
      </c>
      <c r="L93" s="126">
        <v>0</v>
      </c>
      <c r="M93" s="126">
        <v>0</v>
      </c>
      <c r="N93" s="127">
        <v>0</v>
      </c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</row>
    <row r="94" spans="1:89" s="129" customFormat="1" ht="15.75">
      <c r="A94" s="123" t="s">
        <v>113</v>
      </c>
      <c r="B94" s="115">
        <f t="shared" si="1"/>
        <v>5</v>
      </c>
      <c r="C94" s="124">
        <v>2</v>
      </c>
      <c r="D94" s="124">
        <v>0</v>
      </c>
      <c r="E94" s="124">
        <v>0</v>
      </c>
      <c r="F94" s="124">
        <v>1</v>
      </c>
      <c r="G94" s="124">
        <v>0</v>
      </c>
      <c r="H94" s="124">
        <v>0</v>
      </c>
      <c r="I94" s="124">
        <v>0</v>
      </c>
      <c r="J94" s="124">
        <v>0</v>
      </c>
      <c r="K94" s="124">
        <v>1</v>
      </c>
      <c r="L94" s="124">
        <v>1</v>
      </c>
      <c r="M94" s="126">
        <v>0</v>
      </c>
      <c r="N94" s="127">
        <v>0</v>
      </c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</row>
    <row r="95" spans="1:89" s="129" customFormat="1" ht="15.75">
      <c r="A95" s="123" t="s">
        <v>114</v>
      </c>
      <c r="B95" s="115">
        <f t="shared" si="1"/>
        <v>2</v>
      </c>
      <c r="C95" s="124">
        <v>0</v>
      </c>
      <c r="D95" s="124">
        <v>0</v>
      </c>
      <c r="E95" s="124">
        <v>0</v>
      </c>
      <c r="F95" s="124">
        <v>2</v>
      </c>
      <c r="G95" s="124">
        <v>0</v>
      </c>
      <c r="H95" s="124">
        <v>0</v>
      </c>
      <c r="I95" s="124">
        <v>0</v>
      </c>
      <c r="J95" s="124">
        <v>0</v>
      </c>
      <c r="K95" s="124">
        <v>0</v>
      </c>
      <c r="L95" s="124">
        <v>0</v>
      </c>
      <c r="M95" s="126">
        <v>0</v>
      </c>
      <c r="N95" s="127">
        <v>0</v>
      </c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</row>
    <row r="96" spans="1:89" s="129" customFormat="1" ht="15.75">
      <c r="A96" s="123" t="s">
        <v>115</v>
      </c>
      <c r="B96" s="115">
        <f t="shared" si="1"/>
        <v>1</v>
      </c>
      <c r="C96" s="124">
        <v>0</v>
      </c>
      <c r="D96" s="124">
        <v>1</v>
      </c>
      <c r="E96" s="124">
        <v>0</v>
      </c>
      <c r="F96" s="124">
        <v>0</v>
      </c>
      <c r="G96" s="124">
        <v>0</v>
      </c>
      <c r="H96" s="124">
        <v>0</v>
      </c>
      <c r="I96" s="124">
        <v>0</v>
      </c>
      <c r="J96" s="124">
        <v>0</v>
      </c>
      <c r="K96" s="124">
        <v>0</v>
      </c>
      <c r="L96" s="124">
        <v>0</v>
      </c>
      <c r="M96" s="126">
        <v>0</v>
      </c>
      <c r="N96" s="127">
        <v>0</v>
      </c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</row>
    <row r="97" spans="1:89" s="129" customFormat="1" ht="15.75">
      <c r="A97" s="123" t="s">
        <v>182</v>
      </c>
      <c r="B97" s="115">
        <f t="shared" si="1"/>
        <v>1</v>
      </c>
      <c r="C97" s="124">
        <v>0</v>
      </c>
      <c r="D97" s="125">
        <v>0</v>
      </c>
      <c r="E97" s="125">
        <v>0</v>
      </c>
      <c r="F97" s="119">
        <v>0</v>
      </c>
      <c r="G97" s="119">
        <v>0</v>
      </c>
      <c r="H97" s="119">
        <v>0</v>
      </c>
      <c r="I97" s="119">
        <v>0</v>
      </c>
      <c r="J97" s="119">
        <v>0</v>
      </c>
      <c r="K97" s="126">
        <v>1</v>
      </c>
      <c r="L97" s="126">
        <v>0</v>
      </c>
      <c r="M97" s="126">
        <v>0</v>
      </c>
      <c r="N97" s="127">
        <v>0</v>
      </c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</row>
    <row r="98" spans="1:89" s="129" customFormat="1" ht="15.75">
      <c r="A98" s="123" t="s">
        <v>118</v>
      </c>
      <c r="B98" s="115">
        <f t="shared" si="1"/>
        <v>18</v>
      </c>
      <c r="C98" s="124">
        <v>3</v>
      </c>
      <c r="D98" s="125">
        <v>2</v>
      </c>
      <c r="E98" s="125">
        <v>1</v>
      </c>
      <c r="F98" s="119">
        <v>1</v>
      </c>
      <c r="G98" s="119">
        <v>3</v>
      </c>
      <c r="H98" s="119">
        <v>2</v>
      </c>
      <c r="I98" s="119">
        <v>1</v>
      </c>
      <c r="J98" s="119">
        <v>0</v>
      </c>
      <c r="K98" s="126">
        <v>0</v>
      </c>
      <c r="L98" s="126">
        <v>0</v>
      </c>
      <c r="M98" s="126">
        <v>4</v>
      </c>
      <c r="N98" s="127">
        <v>1</v>
      </c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</row>
    <row r="99" spans="1:89" s="129" customFormat="1" ht="15.75">
      <c r="A99" s="123" t="s">
        <v>119</v>
      </c>
      <c r="B99" s="115">
        <f t="shared" si="1"/>
        <v>2</v>
      </c>
      <c r="C99" s="124">
        <v>0</v>
      </c>
      <c r="D99" s="125">
        <v>0</v>
      </c>
      <c r="E99" s="125">
        <v>1</v>
      </c>
      <c r="F99" s="119">
        <v>0</v>
      </c>
      <c r="G99" s="119">
        <v>0</v>
      </c>
      <c r="H99" s="119">
        <v>0</v>
      </c>
      <c r="I99" s="119">
        <v>0</v>
      </c>
      <c r="J99" s="119">
        <v>0</v>
      </c>
      <c r="K99" s="126">
        <v>1</v>
      </c>
      <c r="L99" s="126">
        <v>0</v>
      </c>
      <c r="M99" s="126">
        <v>0</v>
      </c>
      <c r="N99" s="127">
        <v>0</v>
      </c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</row>
    <row r="100" spans="1:89" s="129" customFormat="1" ht="15.75">
      <c r="A100" s="123" t="s">
        <v>120</v>
      </c>
      <c r="B100" s="115">
        <f t="shared" si="1"/>
        <v>4</v>
      </c>
      <c r="C100" s="124">
        <v>0</v>
      </c>
      <c r="D100" s="125">
        <v>0</v>
      </c>
      <c r="E100" s="125">
        <v>0</v>
      </c>
      <c r="F100" s="119">
        <v>0</v>
      </c>
      <c r="G100" s="119">
        <v>0</v>
      </c>
      <c r="H100" s="119">
        <v>1</v>
      </c>
      <c r="I100" s="119">
        <v>0</v>
      </c>
      <c r="J100" s="119">
        <v>2</v>
      </c>
      <c r="K100" s="126">
        <v>0</v>
      </c>
      <c r="L100" s="126">
        <v>0</v>
      </c>
      <c r="M100" s="126">
        <v>0</v>
      </c>
      <c r="N100" s="127">
        <v>1</v>
      </c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/>
      <c r="CF100" s="128"/>
      <c r="CG100" s="128"/>
      <c r="CH100" s="128"/>
      <c r="CI100" s="128"/>
      <c r="CJ100" s="128"/>
      <c r="CK100" s="128"/>
    </row>
    <row r="101" spans="1:89" s="129" customFormat="1" ht="15.75">
      <c r="A101" s="123" t="s">
        <v>121</v>
      </c>
      <c r="B101" s="115">
        <f t="shared" si="1"/>
        <v>4</v>
      </c>
      <c r="C101" s="124">
        <v>0</v>
      </c>
      <c r="D101" s="125">
        <v>1</v>
      </c>
      <c r="E101" s="125">
        <v>0</v>
      </c>
      <c r="F101" s="119">
        <v>0</v>
      </c>
      <c r="G101" s="119">
        <v>0</v>
      </c>
      <c r="H101" s="119">
        <v>0</v>
      </c>
      <c r="I101" s="119">
        <v>0</v>
      </c>
      <c r="J101" s="119">
        <v>0</v>
      </c>
      <c r="K101" s="126">
        <v>0</v>
      </c>
      <c r="L101" s="126">
        <v>2</v>
      </c>
      <c r="M101" s="126">
        <v>1</v>
      </c>
      <c r="N101" s="127">
        <v>0</v>
      </c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8"/>
    </row>
    <row r="102" spans="1:89" s="129" customFormat="1" ht="15.75">
      <c r="A102" s="123" t="s">
        <v>122</v>
      </c>
      <c r="B102" s="115">
        <f t="shared" si="1"/>
        <v>59</v>
      </c>
      <c r="C102" s="124">
        <v>10</v>
      </c>
      <c r="D102" s="125">
        <v>9</v>
      </c>
      <c r="E102" s="125">
        <v>1</v>
      </c>
      <c r="F102" s="119">
        <v>5</v>
      </c>
      <c r="G102" s="119">
        <v>6</v>
      </c>
      <c r="H102" s="119">
        <v>7</v>
      </c>
      <c r="I102" s="119">
        <v>5</v>
      </c>
      <c r="J102" s="119">
        <v>0</v>
      </c>
      <c r="K102" s="126">
        <v>4</v>
      </c>
      <c r="L102" s="126">
        <v>4</v>
      </c>
      <c r="M102" s="126">
        <v>8</v>
      </c>
      <c r="N102" s="127">
        <v>0</v>
      </c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8"/>
      <c r="CD102" s="128"/>
      <c r="CE102" s="128"/>
      <c r="CF102" s="128"/>
      <c r="CG102" s="128"/>
      <c r="CH102" s="128"/>
      <c r="CI102" s="128"/>
      <c r="CJ102" s="128"/>
      <c r="CK102" s="128"/>
    </row>
    <row r="103" spans="1:89" ht="15.75">
      <c r="A103" s="123" t="s">
        <v>123</v>
      </c>
      <c r="B103" s="115">
        <f t="shared" si="1"/>
        <v>3</v>
      </c>
      <c r="C103" s="124">
        <v>0</v>
      </c>
      <c r="D103" s="125">
        <v>1</v>
      </c>
      <c r="E103" s="125">
        <v>1</v>
      </c>
      <c r="F103" s="119">
        <v>1</v>
      </c>
      <c r="G103" s="119">
        <v>0</v>
      </c>
      <c r="H103" s="119">
        <v>0</v>
      </c>
      <c r="I103" s="119">
        <v>0</v>
      </c>
      <c r="J103" s="119">
        <v>0</v>
      </c>
      <c r="K103" s="126">
        <v>0</v>
      </c>
      <c r="L103" s="126">
        <v>0</v>
      </c>
      <c r="M103" s="126">
        <v>0</v>
      </c>
      <c r="N103" s="127">
        <v>0</v>
      </c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</row>
    <row r="104" spans="1:89" ht="15.75">
      <c r="A104" s="131" t="s">
        <v>183</v>
      </c>
      <c r="B104" s="115">
        <f t="shared" si="1"/>
        <v>1</v>
      </c>
      <c r="C104" s="126">
        <v>0</v>
      </c>
      <c r="D104" s="119">
        <v>0</v>
      </c>
      <c r="E104" s="119">
        <v>0</v>
      </c>
      <c r="F104" s="132">
        <v>0</v>
      </c>
      <c r="G104" s="124">
        <v>0</v>
      </c>
      <c r="H104" s="124">
        <v>1</v>
      </c>
      <c r="I104" s="124">
        <v>0</v>
      </c>
      <c r="J104" s="124">
        <v>0</v>
      </c>
      <c r="K104" s="124">
        <v>0</v>
      </c>
      <c r="L104" s="126">
        <v>0</v>
      </c>
      <c r="M104" s="126">
        <v>0</v>
      </c>
      <c r="N104" s="127">
        <v>0</v>
      </c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</row>
    <row r="105" spans="1:89" ht="15.75">
      <c r="A105" s="133"/>
      <c r="B105" s="134"/>
      <c r="C105" s="135"/>
      <c r="D105" s="136"/>
      <c r="E105" s="137"/>
      <c r="F105" s="96"/>
      <c r="G105" s="96"/>
      <c r="H105" s="96"/>
      <c r="I105" s="96"/>
      <c r="J105" s="96"/>
      <c r="K105" s="96"/>
      <c r="L105" s="96"/>
      <c r="M105" s="96"/>
      <c r="N105" s="97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</row>
    <row r="106" spans="1:89" ht="15.75">
      <c r="A106" s="138"/>
      <c r="B106" s="139"/>
      <c r="C106" s="140"/>
      <c r="D106" s="141"/>
      <c r="E106" s="142"/>
      <c r="F106" s="84"/>
      <c r="G106" s="84"/>
      <c r="H106" s="84"/>
      <c r="I106" s="84"/>
      <c r="J106" s="84"/>
      <c r="K106" s="84"/>
      <c r="L106" s="84"/>
      <c r="M106" s="84"/>
      <c r="N106" s="84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</row>
    <row r="107" spans="1:4" ht="15.75">
      <c r="A107" s="98" t="s">
        <v>125</v>
      </c>
      <c r="B107" s="143"/>
      <c r="C107" s="139"/>
      <c r="D107" s="139"/>
    </row>
    <row r="108" spans="1:14" ht="32.25" customHeight="1">
      <c r="A108" s="191" t="s">
        <v>184</v>
      </c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</row>
    <row r="109" spans="1:4" ht="15.75">
      <c r="A109" s="98"/>
      <c r="B109" s="144"/>
      <c r="C109" s="144"/>
      <c r="D109" s="105"/>
    </row>
    <row r="110" spans="1:8" ht="15.75">
      <c r="A110" s="145" t="s">
        <v>185</v>
      </c>
      <c r="B110" s="146"/>
      <c r="C110" s="146"/>
      <c r="D110" s="146"/>
      <c r="E110" s="146"/>
      <c r="F110" s="146"/>
      <c r="G110" s="146"/>
      <c r="H110" s="146"/>
    </row>
    <row r="111" spans="1:4" ht="13.5">
      <c r="A111" s="147"/>
      <c r="B111" s="147"/>
      <c r="C111" s="70"/>
      <c r="D111" s="102"/>
    </row>
    <row r="112" spans="2:11" ht="12.75">
      <c r="B112" s="102"/>
      <c r="K112" s="102"/>
    </row>
    <row r="113" ht="12.75">
      <c r="B113" s="102"/>
    </row>
  </sheetData>
  <sheetProtection/>
  <mergeCells count="7">
    <mergeCell ref="A108:N108"/>
    <mergeCell ref="A1:N1"/>
    <mergeCell ref="A2:N2"/>
    <mergeCell ref="A3:N3"/>
    <mergeCell ref="A4:N4"/>
    <mergeCell ref="A5:N5"/>
    <mergeCell ref="B7:N7"/>
  </mergeCells>
  <printOptions horizontalCentered="1" verticalCentered="1"/>
  <pageMargins left="0" right="0" top="0" bottom="0" header="0.5118110236220472" footer="0.5118110236220472"/>
  <pageSetup horizontalDpi="300" verticalDpi="3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04"/>
  <sheetViews>
    <sheetView tabSelected="1" zoomScale="75" zoomScaleNormal="75" zoomScalePageLayoutView="0" workbookViewId="0" topLeftCell="A1">
      <selection activeCell="A6" sqref="A6:A7"/>
    </sheetView>
  </sheetViews>
  <sheetFormatPr defaultColWidth="9.140625" defaultRowHeight="15"/>
  <cols>
    <col min="1" max="1" width="30.28125" style="69" customWidth="1"/>
    <col min="2" max="2" width="13.8515625" style="69" customWidth="1"/>
    <col min="3" max="14" width="7.7109375" style="69" customWidth="1"/>
    <col min="15" max="16384" width="11.421875" style="69" customWidth="1"/>
  </cols>
  <sheetData>
    <row r="1" spans="1:14" ht="15.7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ht="15.75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14" ht="15.75">
      <c r="A3" s="192" t="s">
        <v>160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15.75">
      <c r="A4" s="193" t="s">
        <v>191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5" ht="16.5">
      <c r="A5" s="104"/>
      <c r="B5" s="104"/>
      <c r="C5" s="104"/>
      <c r="D5" s="105"/>
      <c r="E5" s="105"/>
    </row>
    <row r="6" spans="1:14" ht="16.5">
      <c r="A6" s="197" t="s">
        <v>131</v>
      </c>
      <c r="B6" s="199" t="s">
        <v>130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1"/>
    </row>
    <row r="7" spans="1:96" ht="15.75">
      <c r="A7" s="198"/>
      <c r="B7" s="150" t="s">
        <v>5</v>
      </c>
      <c r="C7" s="151" t="s">
        <v>132</v>
      </c>
      <c r="D7" s="151" t="s">
        <v>133</v>
      </c>
      <c r="E7" s="151" t="s">
        <v>134</v>
      </c>
      <c r="F7" s="151" t="s">
        <v>135</v>
      </c>
      <c r="G7" s="151" t="s">
        <v>136</v>
      </c>
      <c r="H7" s="151" t="s">
        <v>137</v>
      </c>
      <c r="I7" s="151" t="s">
        <v>138</v>
      </c>
      <c r="J7" s="151" t="s">
        <v>139</v>
      </c>
      <c r="K7" s="151" t="s">
        <v>140</v>
      </c>
      <c r="L7" s="151" t="s">
        <v>141</v>
      </c>
      <c r="M7" s="151" t="s">
        <v>142</v>
      </c>
      <c r="N7" s="151" t="s">
        <v>143</v>
      </c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</row>
    <row r="8" spans="1:96" ht="15.75">
      <c r="A8" s="110"/>
      <c r="B8" s="152"/>
      <c r="C8" s="112"/>
      <c r="D8" s="153"/>
      <c r="E8" s="153"/>
      <c r="F8" s="78"/>
      <c r="G8" s="78"/>
      <c r="H8" s="78"/>
      <c r="I8" s="78"/>
      <c r="J8" s="78"/>
      <c r="K8" s="78"/>
      <c r="L8" s="78"/>
      <c r="M8" s="78"/>
      <c r="N8" s="7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</row>
    <row r="9" spans="1:96" ht="15.75">
      <c r="A9" s="154" t="s">
        <v>5</v>
      </c>
      <c r="B9" s="155">
        <f>C9+D9+E9+F9+G9+I9+H9+J9+K9+L9+M9+N9</f>
        <v>7593</v>
      </c>
      <c r="C9" s="156">
        <f>SUM(C11:C96)</f>
        <v>409</v>
      </c>
      <c r="D9" s="156">
        <f aca="true" t="shared" si="0" ref="D9:N9">SUM(D11:D96)</f>
        <v>672</v>
      </c>
      <c r="E9" s="156">
        <f t="shared" si="0"/>
        <v>1006</v>
      </c>
      <c r="F9" s="156">
        <f t="shared" si="0"/>
        <v>1068</v>
      </c>
      <c r="G9" s="156">
        <f t="shared" si="0"/>
        <v>705</v>
      </c>
      <c r="H9" s="156">
        <f t="shared" si="0"/>
        <v>641</v>
      </c>
      <c r="I9" s="156">
        <f t="shared" si="0"/>
        <v>732</v>
      </c>
      <c r="J9" s="156">
        <f t="shared" si="0"/>
        <v>225</v>
      </c>
      <c r="K9" s="156">
        <f t="shared" si="0"/>
        <v>781</v>
      </c>
      <c r="L9" s="156">
        <f t="shared" si="0"/>
        <v>792</v>
      </c>
      <c r="M9" s="156">
        <f t="shared" si="0"/>
        <v>245</v>
      </c>
      <c r="N9" s="157">
        <f t="shared" si="0"/>
        <v>317</v>
      </c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</row>
    <row r="10" spans="1:96" ht="15.75">
      <c r="A10" s="154"/>
      <c r="B10" s="155"/>
      <c r="C10" s="103"/>
      <c r="D10" s="142"/>
      <c r="E10" s="142"/>
      <c r="F10" s="84"/>
      <c r="G10" s="84"/>
      <c r="H10" s="84"/>
      <c r="I10" s="88"/>
      <c r="J10" s="84"/>
      <c r="K10" s="84"/>
      <c r="L10" s="84"/>
      <c r="M10" s="84"/>
      <c r="N10" s="85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</row>
    <row r="11" spans="1:96" ht="15.75">
      <c r="A11" s="158" t="s">
        <v>192</v>
      </c>
      <c r="B11" s="155">
        <f aca="true" t="shared" si="1" ref="B11:B74">C11+D11+E11+F11+G11+I11+H11+J11+K11+L11+M11+N11</f>
        <v>1</v>
      </c>
      <c r="C11" s="159">
        <v>0</v>
      </c>
      <c r="D11" s="159">
        <v>0</v>
      </c>
      <c r="E11" s="159">
        <v>0</v>
      </c>
      <c r="F11" s="159">
        <v>0</v>
      </c>
      <c r="G11" s="159">
        <v>0</v>
      </c>
      <c r="H11" s="159">
        <v>1</v>
      </c>
      <c r="I11" s="159">
        <v>0</v>
      </c>
      <c r="J11" s="159">
        <v>0</v>
      </c>
      <c r="K11" s="160">
        <v>0</v>
      </c>
      <c r="L11" s="160">
        <v>0</v>
      </c>
      <c r="M11" s="160">
        <v>0</v>
      </c>
      <c r="N11" s="161">
        <v>0</v>
      </c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</row>
    <row r="12" spans="1:96" ht="15.75">
      <c r="A12" s="158" t="s">
        <v>162</v>
      </c>
      <c r="B12" s="155">
        <f t="shared" si="1"/>
        <v>3</v>
      </c>
      <c r="C12" s="159">
        <v>0</v>
      </c>
      <c r="D12" s="162">
        <v>0</v>
      </c>
      <c r="E12" s="162">
        <v>0</v>
      </c>
      <c r="F12" s="142">
        <v>3</v>
      </c>
      <c r="G12" s="142">
        <v>0</v>
      </c>
      <c r="H12" s="142">
        <v>0</v>
      </c>
      <c r="I12" s="142">
        <v>0</v>
      </c>
      <c r="J12" s="142">
        <v>0</v>
      </c>
      <c r="K12" s="160">
        <v>0</v>
      </c>
      <c r="L12" s="160">
        <v>0</v>
      </c>
      <c r="M12" s="160">
        <v>0</v>
      </c>
      <c r="N12" s="161">
        <v>0</v>
      </c>
      <c r="O12" s="105"/>
      <c r="P12" s="105"/>
      <c r="Q12" s="105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</row>
    <row r="13" spans="1:96" ht="15.75">
      <c r="A13" s="158" t="s">
        <v>24</v>
      </c>
      <c r="B13" s="155">
        <f t="shared" si="1"/>
        <v>2</v>
      </c>
      <c r="C13" s="159">
        <v>0</v>
      </c>
      <c r="D13" s="162">
        <v>0</v>
      </c>
      <c r="E13" s="16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60">
        <v>0</v>
      </c>
      <c r="L13" s="160">
        <v>0</v>
      </c>
      <c r="M13" s="160">
        <v>2</v>
      </c>
      <c r="N13" s="161">
        <v>0</v>
      </c>
      <c r="O13" s="105"/>
      <c r="P13" s="105"/>
      <c r="Q13" s="105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</row>
    <row r="14" spans="1:96" ht="15.75">
      <c r="A14" s="158" t="s">
        <v>25</v>
      </c>
      <c r="B14" s="155">
        <f t="shared" si="1"/>
        <v>25</v>
      </c>
      <c r="C14" s="159">
        <v>2</v>
      </c>
      <c r="D14" s="162">
        <v>5</v>
      </c>
      <c r="E14" s="162">
        <v>0</v>
      </c>
      <c r="F14" s="142">
        <v>1</v>
      </c>
      <c r="G14" s="142">
        <v>1</v>
      </c>
      <c r="H14" s="142">
        <v>2</v>
      </c>
      <c r="I14" s="142">
        <v>0</v>
      </c>
      <c r="J14" s="142">
        <v>2</v>
      </c>
      <c r="K14" s="160">
        <v>2</v>
      </c>
      <c r="L14" s="160">
        <v>3</v>
      </c>
      <c r="M14" s="160">
        <v>1</v>
      </c>
      <c r="N14" s="161">
        <v>6</v>
      </c>
      <c r="O14" s="105"/>
      <c r="P14" s="105"/>
      <c r="Q14" s="105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</row>
    <row r="15" spans="1:96" ht="15.75">
      <c r="A15" s="158" t="s">
        <v>26</v>
      </c>
      <c r="B15" s="155">
        <f t="shared" si="1"/>
        <v>1</v>
      </c>
      <c r="C15" s="159">
        <v>0</v>
      </c>
      <c r="D15" s="162">
        <v>0</v>
      </c>
      <c r="E15" s="16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1</v>
      </c>
      <c r="K15" s="160">
        <v>0</v>
      </c>
      <c r="L15" s="160">
        <v>0</v>
      </c>
      <c r="M15" s="160">
        <v>0</v>
      </c>
      <c r="N15" s="161">
        <v>0</v>
      </c>
      <c r="O15" s="160"/>
      <c r="P15" s="105"/>
      <c r="Q15" s="105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</row>
    <row r="16" spans="1:96" ht="15.75">
      <c r="A16" s="158" t="s">
        <v>27</v>
      </c>
      <c r="B16" s="155">
        <f t="shared" si="1"/>
        <v>14</v>
      </c>
      <c r="C16" s="159">
        <v>0</v>
      </c>
      <c r="D16" s="162">
        <v>1</v>
      </c>
      <c r="E16" s="162">
        <v>0</v>
      </c>
      <c r="F16" s="142">
        <v>0</v>
      </c>
      <c r="G16" s="142">
        <v>3</v>
      </c>
      <c r="H16" s="142">
        <v>2</v>
      </c>
      <c r="I16" s="142">
        <v>1</v>
      </c>
      <c r="J16" s="142">
        <v>1</v>
      </c>
      <c r="K16" s="160">
        <v>0</v>
      </c>
      <c r="L16" s="160">
        <v>0</v>
      </c>
      <c r="M16" s="160">
        <v>2</v>
      </c>
      <c r="N16" s="161">
        <v>4</v>
      </c>
      <c r="O16" s="160"/>
      <c r="P16" s="163"/>
      <c r="Q16" s="163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</row>
    <row r="17" spans="1:96" ht="15.75">
      <c r="A17" s="158" t="s">
        <v>29</v>
      </c>
      <c r="B17" s="155">
        <f t="shared" si="1"/>
        <v>5</v>
      </c>
      <c r="C17" s="159">
        <v>1</v>
      </c>
      <c r="D17" s="162">
        <v>0</v>
      </c>
      <c r="E17" s="162">
        <v>0</v>
      </c>
      <c r="F17" s="142">
        <v>0</v>
      </c>
      <c r="G17" s="142">
        <v>0</v>
      </c>
      <c r="H17" s="142">
        <v>0</v>
      </c>
      <c r="I17" s="142">
        <v>3</v>
      </c>
      <c r="J17" s="142">
        <v>0</v>
      </c>
      <c r="K17" s="160">
        <v>0</v>
      </c>
      <c r="L17" s="160">
        <v>1</v>
      </c>
      <c r="M17" s="160">
        <v>0</v>
      </c>
      <c r="N17" s="161">
        <v>0</v>
      </c>
      <c r="O17" s="160"/>
      <c r="P17" s="163"/>
      <c r="Q17" s="163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</row>
    <row r="18" spans="1:96" ht="15.75">
      <c r="A18" s="158" t="s">
        <v>30</v>
      </c>
      <c r="B18" s="155">
        <f t="shared" si="1"/>
        <v>2</v>
      </c>
      <c r="C18" s="159">
        <v>2</v>
      </c>
      <c r="D18" s="159">
        <v>0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60">
        <v>0</v>
      </c>
      <c r="L18" s="160">
        <v>0</v>
      </c>
      <c r="M18" s="160">
        <v>0</v>
      </c>
      <c r="N18" s="161">
        <v>0</v>
      </c>
      <c r="O18" s="160"/>
      <c r="P18" s="163"/>
      <c r="Q18" s="163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</row>
    <row r="19" spans="1:96" ht="15.75">
      <c r="A19" s="158" t="s">
        <v>31</v>
      </c>
      <c r="B19" s="155">
        <f t="shared" si="1"/>
        <v>2</v>
      </c>
      <c r="C19" s="159">
        <v>0</v>
      </c>
      <c r="D19" s="159">
        <v>0</v>
      </c>
      <c r="E19" s="162">
        <v>1</v>
      </c>
      <c r="F19" s="142">
        <v>0</v>
      </c>
      <c r="G19" s="142">
        <v>0</v>
      </c>
      <c r="H19" s="142">
        <v>0</v>
      </c>
      <c r="I19" s="142">
        <v>1</v>
      </c>
      <c r="J19" s="142">
        <v>0</v>
      </c>
      <c r="K19" s="160">
        <v>0</v>
      </c>
      <c r="L19" s="160">
        <v>0</v>
      </c>
      <c r="M19" s="160">
        <v>0</v>
      </c>
      <c r="N19" s="161">
        <v>0</v>
      </c>
      <c r="O19" s="160"/>
      <c r="P19" s="163"/>
      <c r="Q19" s="163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</row>
    <row r="20" spans="1:96" ht="15.75">
      <c r="A20" s="158" t="s">
        <v>32</v>
      </c>
      <c r="B20" s="155">
        <f t="shared" si="1"/>
        <v>2</v>
      </c>
      <c r="C20" s="159">
        <v>1</v>
      </c>
      <c r="D20" s="159">
        <v>0</v>
      </c>
      <c r="E20" s="16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60">
        <v>0</v>
      </c>
      <c r="L20" s="160">
        <v>0</v>
      </c>
      <c r="M20" s="160">
        <v>0</v>
      </c>
      <c r="N20" s="161">
        <v>1</v>
      </c>
      <c r="O20" s="160"/>
      <c r="P20" s="105"/>
      <c r="Q20" s="105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</row>
    <row r="21" spans="1:96" ht="15.75">
      <c r="A21" s="158" t="s">
        <v>34</v>
      </c>
      <c r="B21" s="155">
        <f t="shared" si="1"/>
        <v>1</v>
      </c>
      <c r="C21" s="159">
        <v>0</v>
      </c>
      <c r="D21" s="159">
        <v>0</v>
      </c>
      <c r="E21" s="159">
        <v>0</v>
      </c>
      <c r="F21" s="159">
        <v>0</v>
      </c>
      <c r="G21" s="159">
        <v>0</v>
      </c>
      <c r="H21" s="159">
        <v>1</v>
      </c>
      <c r="I21" s="159">
        <v>0</v>
      </c>
      <c r="J21" s="159">
        <v>0</v>
      </c>
      <c r="K21" s="160">
        <v>0</v>
      </c>
      <c r="L21" s="160">
        <v>0</v>
      </c>
      <c r="M21" s="160">
        <v>0</v>
      </c>
      <c r="N21" s="161">
        <v>0</v>
      </c>
      <c r="O21" s="160"/>
      <c r="P21" s="105"/>
      <c r="Q21" s="105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</row>
    <row r="22" spans="1:96" ht="15.75">
      <c r="A22" s="158" t="s">
        <v>35</v>
      </c>
      <c r="B22" s="155">
        <f t="shared" si="1"/>
        <v>8</v>
      </c>
      <c r="C22" s="159">
        <v>2</v>
      </c>
      <c r="D22" s="159">
        <v>0</v>
      </c>
      <c r="E22" s="162">
        <v>0</v>
      </c>
      <c r="F22" s="142">
        <v>0</v>
      </c>
      <c r="G22" s="142">
        <v>1</v>
      </c>
      <c r="H22" s="142">
        <v>0</v>
      </c>
      <c r="I22" s="142">
        <v>1</v>
      </c>
      <c r="J22" s="142">
        <v>0</v>
      </c>
      <c r="K22" s="160">
        <v>0</v>
      </c>
      <c r="L22" s="160">
        <v>0</v>
      </c>
      <c r="M22" s="160">
        <v>0</v>
      </c>
      <c r="N22" s="161">
        <v>4</v>
      </c>
      <c r="O22" s="160"/>
      <c r="P22" s="105"/>
      <c r="Q22" s="105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</row>
    <row r="23" spans="1:96" ht="15.75">
      <c r="A23" s="158" t="s">
        <v>193</v>
      </c>
      <c r="B23" s="155">
        <f t="shared" si="1"/>
        <v>1</v>
      </c>
      <c r="C23" s="159">
        <v>0</v>
      </c>
      <c r="D23" s="162">
        <v>0</v>
      </c>
      <c r="E23" s="162">
        <v>0</v>
      </c>
      <c r="F23" s="142">
        <v>0</v>
      </c>
      <c r="G23" s="142">
        <v>1</v>
      </c>
      <c r="H23" s="142">
        <v>0</v>
      </c>
      <c r="I23" s="142">
        <v>0</v>
      </c>
      <c r="J23" s="142">
        <v>0</v>
      </c>
      <c r="K23" s="160">
        <v>0</v>
      </c>
      <c r="L23" s="160">
        <v>0</v>
      </c>
      <c r="M23" s="160">
        <v>0</v>
      </c>
      <c r="N23" s="161">
        <v>0</v>
      </c>
      <c r="O23" s="160"/>
      <c r="P23" s="105"/>
      <c r="Q23" s="105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</row>
    <row r="24" spans="1:96" ht="16.5" customHeight="1">
      <c r="A24" s="158" t="s">
        <v>36</v>
      </c>
      <c r="B24" s="155">
        <f t="shared" si="1"/>
        <v>42</v>
      </c>
      <c r="C24" s="159">
        <v>3</v>
      </c>
      <c r="D24" s="162">
        <v>2</v>
      </c>
      <c r="E24" s="162">
        <v>4</v>
      </c>
      <c r="F24" s="142">
        <v>6</v>
      </c>
      <c r="G24" s="142">
        <v>4</v>
      </c>
      <c r="H24" s="142">
        <v>3</v>
      </c>
      <c r="I24" s="142">
        <v>5</v>
      </c>
      <c r="J24" s="142">
        <v>2</v>
      </c>
      <c r="K24" s="160">
        <v>4</v>
      </c>
      <c r="L24" s="160">
        <v>1</v>
      </c>
      <c r="M24" s="160">
        <v>5</v>
      </c>
      <c r="N24" s="161">
        <v>3</v>
      </c>
      <c r="O24" s="160"/>
      <c r="P24" s="160"/>
      <c r="Q24" s="160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</row>
    <row r="25" spans="1:96" ht="16.5" customHeight="1">
      <c r="A25" s="158" t="s">
        <v>42</v>
      </c>
      <c r="B25" s="155">
        <f t="shared" si="1"/>
        <v>20</v>
      </c>
      <c r="C25" s="159">
        <v>0</v>
      </c>
      <c r="D25" s="159">
        <v>1</v>
      </c>
      <c r="E25" s="159">
        <v>2</v>
      </c>
      <c r="F25" s="159">
        <v>0</v>
      </c>
      <c r="G25" s="159">
        <v>1</v>
      </c>
      <c r="H25" s="159">
        <v>0</v>
      </c>
      <c r="I25" s="159">
        <v>4</v>
      </c>
      <c r="J25" s="159">
        <v>5</v>
      </c>
      <c r="K25" s="159">
        <v>1</v>
      </c>
      <c r="L25" s="159">
        <v>2</v>
      </c>
      <c r="M25" s="159">
        <v>1</v>
      </c>
      <c r="N25" s="161">
        <v>3</v>
      </c>
      <c r="O25" s="160"/>
      <c r="P25" s="160"/>
      <c r="Q25" s="160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</row>
    <row r="26" spans="1:96" ht="16.5" customHeight="1">
      <c r="A26" s="158" t="s">
        <v>43</v>
      </c>
      <c r="B26" s="155">
        <f t="shared" si="1"/>
        <v>6</v>
      </c>
      <c r="C26" s="159">
        <v>0</v>
      </c>
      <c r="D26" s="162">
        <v>1</v>
      </c>
      <c r="E26" s="162">
        <v>0</v>
      </c>
      <c r="F26" s="142">
        <v>0</v>
      </c>
      <c r="G26" s="142">
        <v>0</v>
      </c>
      <c r="H26" s="142">
        <v>2</v>
      </c>
      <c r="I26" s="142">
        <v>1</v>
      </c>
      <c r="J26" s="142">
        <v>1</v>
      </c>
      <c r="K26" s="160">
        <v>1</v>
      </c>
      <c r="L26" s="160">
        <v>0</v>
      </c>
      <c r="M26" s="160">
        <v>0</v>
      </c>
      <c r="N26" s="161">
        <v>0</v>
      </c>
      <c r="O26" s="160"/>
      <c r="P26" s="160"/>
      <c r="Q26" s="160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</row>
    <row r="27" spans="1:96" ht="16.5" customHeight="1">
      <c r="A27" s="158" t="s">
        <v>44</v>
      </c>
      <c r="B27" s="155">
        <f t="shared" si="1"/>
        <v>316</v>
      </c>
      <c r="C27" s="159">
        <f>12+9</f>
        <v>21</v>
      </c>
      <c r="D27" s="162">
        <v>26</v>
      </c>
      <c r="E27" s="162">
        <f>13+23</f>
        <v>36</v>
      </c>
      <c r="F27" s="142">
        <f>8+17</f>
        <v>25</v>
      </c>
      <c r="G27" s="142">
        <v>23</v>
      </c>
      <c r="H27" s="142">
        <v>25</v>
      </c>
      <c r="I27" s="142">
        <v>22</v>
      </c>
      <c r="J27" s="142">
        <v>34</v>
      </c>
      <c r="K27" s="160">
        <v>25</v>
      </c>
      <c r="L27" s="160">
        <v>13</v>
      </c>
      <c r="M27" s="160">
        <v>29</v>
      </c>
      <c r="N27" s="161">
        <f>15+22</f>
        <v>37</v>
      </c>
      <c r="O27" s="160"/>
      <c r="P27" s="160"/>
      <c r="Q27" s="160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</row>
    <row r="28" spans="1:96" ht="16.5" customHeight="1">
      <c r="A28" s="158" t="s">
        <v>166</v>
      </c>
      <c r="B28" s="155">
        <f t="shared" si="1"/>
        <v>1</v>
      </c>
      <c r="C28" s="159">
        <v>0</v>
      </c>
      <c r="D28" s="162">
        <v>0</v>
      </c>
      <c r="E28" s="16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60">
        <v>0</v>
      </c>
      <c r="L28" s="160">
        <v>0</v>
      </c>
      <c r="M28" s="160">
        <v>0</v>
      </c>
      <c r="N28" s="161">
        <v>1</v>
      </c>
      <c r="O28" s="160"/>
      <c r="P28" s="160"/>
      <c r="Q28" s="160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</row>
    <row r="29" spans="1:96" ht="16.5" customHeight="1">
      <c r="A29" s="158" t="s">
        <v>45</v>
      </c>
      <c r="B29" s="155">
        <f t="shared" si="1"/>
        <v>28</v>
      </c>
      <c r="C29" s="159">
        <v>1</v>
      </c>
      <c r="D29" s="162">
        <v>0</v>
      </c>
      <c r="E29" s="162">
        <v>5</v>
      </c>
      <c r="F29" s="142">
        <v>4</v>
      </c>
      <c r="G29" s="142">
        <v>4</v>
      </c>
      <c r="H29" s="142">
        <v>2</v>
      </c>
      <c r="I29" s="142">
        <v>2</v>
      </c>
      <c r="J29" s="142">
        <v>3</v>
      </c>
      <c r="K29" s="160">
        <v>0</v>
      </c>
      <c r="L29" s="160">
        <v>5</v>
      </c>
      <c r="M29" s="160">
        <v>2</v>
      </c>
      <c r="N29" s="161">
        <v>0</v>
      </c>
      <c r="O29" s="160"/>
      <c r="P29" s="160"/>
      <c r="Q29" s="160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</row>
    <row r="30" spans="1:96" ht="16.5" customHeight="1">
      <c r="A30" s="158" t="s">
        <v>46</v>
      </c>
      <c r="B30" s="155">
        <f t="shared" si="1"/>
        <v>1</v>
      </c>
      <c r="C30" s="159">
        <v>1</v>
      </c>
      <c r="D30" s="162">
        <v>0</v>
      </c>
      <c r="E30" s="16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60">
        <v>0</v>
      </c>
      <c r="L30" s="160">
        <v>0</v>
      </c>
      <c r="M30" s="160">
        <v>0</v>
      </c>
      <c r="N30" s="161">
        <v>0</v>
      </c>
      <c r="O30" s="160"/>
      <c r="P30" s="160"/>
      <c r="Q30" s="160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</row>
    <row r="31" spans="1:96" ht="16.5" customHeight="1">
      <c r="A31" s="158" t="s">
        <v>47</v>
      </c>
      <c r="B31" s="155">
        <f t="shared" si="1"/>
        <v>50</v>
      </c>
      <c r="C31" s="159">
        <v>1</v>
      </c>
      <c r="D31" s="162">
        <v>0</v>
      </c>
      <c r="E31" s="162">
        <v>8</v>
      </c>
      <c r="F31" s="142">
        <v>3</v>
      </c>
      <c r="G31" s="142">
        <v>4</v>
      </c>
      <c r="H31" s="142">
        <v>4</v>
      </c>
      <c r="I31" s="142">
        <v>2</v>
      </c>
      <c r="J31" s="142">
        <v>7</v>
      </c>
      <c r="K31" s="160">
        <v>9</v>
      </c>
      <c r="L31" s="160">
        <v>2</v>
      </c>
      <c r="M31" s="160">
        <v>6</v>
      </c>
      <c r="N31" s="161">
        <v>4</v>
      </c>
      <c r="O31" s="160"/>
      <c r="P31" s="160"/>
      <c r="Q31" s="160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</row>
    <row r="32" spans="1:96" ht="16.5" customHeight="1">
      <c r="A32" s="158" t="s">
        <v>48</v>
      </c>
      <c r="B32" s="155">
        <f t="shared" si="1"/>
        <v>1</v>
      </c>
      <c r="C32" s="159">
        <v>0</v>
      </c>
      <c r="D32" s="162">
        <v>0</v>
      </c>
      <c r="E32" s="16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60">
        <v>1</v>
      </c>
      <c r="L32" s="160">
        <v>0</v>
      </c>
      <c r="M32" s="160">
        <v>0</v>
      </c>
      <c r="N32" s="161">
        <v>0</v>
      </c>
      <c r="O32" s="160"/>
      <c r="P32" s="160"/>
      <c r="Q32" s="160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</row>
    <row r="33" spans="1:96" ht="16.5" customHeight="1">
      <c r="A33" s="158" t="s">
        <v>49</v>
      </c>
      <c r="B33" s="155">
        <f t="shared" si="1"/>
        <v>40</v>
      </c>
      <c r="C33" s="159">
        <v>3</v>
      </c>
      <c r="D33" s="162">
        <v>4</v>
      </c>
      <c r="E33" s="162">
        <v>5</v>
      </c>
      <c r="F33" s="142">
        <v>5</v>
      </c>
      <c r="G33" s="142">
        <v>3</v>
      </c>
      <c r="H33" s="142">
        <v>3</v>
      </c>
      <c r="I33" s="142">
        <v>5</v>
      </c>
      <c r="J33" s="142">
        <v>0</v>
      </c>
      <c r="K33" s="160">
        <v>5</v>
      </c>
      <c r="L33" s="160">
        <v>6</v>
      </c>
      <c r="M33" s="160">
        <v>1</v>
      </c>
      <c r="N33" s="161">
        <v>0</v>
      </c>
      <c r="O33" s="160"/>
      <c r="P33" s="160"/>
      <c r="Q33" s="160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</row>
    <row r="34" spans="1:96" ht="16.5" customHeight="1">
      <c r="A34" s="158" t="s">
        <v>167</v>
      </c>
      <c r="B34" s="155">
        <f t="shared" si="1"/>
        <v>3</v>
      </c>
      <c r="C34" s="159">
        <v>0</v>
      </c>
      <c r="D34" s="162">
        <v>0</v>
      </c>
      <c r="E34" s="16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60">
        <v>3</v>
      </c>
      <c r="L34" s="160">
        <v>0</v>
      </c>
      <c r="M34" s="160">
        <v>0</v>
      </c>
      <c r="N34" s="161">
        <v>0</v>
      </c>
      <c r="O34" s="160"/>
      <c r="P34" s="160"/>
      <c r="Q34" s="160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</row>
    <row r="35" spans="1:96" s="129" customFormat="1" ht="16.5" customHeight="1">
      <c r="A35" s="158" t="s">
        <v>51</v>
      </c>
      <c r="B35" s="155">
        <f t="shared" si="1"/>
        <v>26</v>
      </c>
      <c r="C35" s="159">
        <v>1</v>
      </c>
      <c r="D35" s="162">
        <v>2</v>
      </c>
      <c r="E35" s="162">
        <v>1</v>
      </c>
      <c r="F35" s="142">
        <v>3</v>
      </c>
      <c r="G35" s="142">
        <v>3</v>
      </c>
      <c r="H35" s="142">
        <v>3</v>
      </c>
      <c r="I35" s="142">
        <v>1</v>
      </c>
      <c r="J35" s="142">
        <v>0</v>
      </c>
      <c r="K35" s="160">
        <v>7</v>
      </c>
      <c r="L35" s="160">
        <v>3</v>
      </c>
      <c r="M35" s="160">
        <v>1</v>
      </c>
      <c r="N35" s="161">
        <v>1</v>
      </c>
      <c r="O35" s="160"/>
      <c r="P35" s="160"/>
      <c r="Q35" s="160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</row>
    <row r="36" spans="1:96" s="129" customFormat="1" ht="15.75">
      <c r="A36" s="158" t="s">
        <v>52</v>
      </c>
      <c r="B36" s="155">
        <f t="shared" si="1"/>
        <v>169</v>
      </c>
      <c r="C36" s="159">
        <v>11</v>
      </c>
      <c r="D36" s="162">
        <v>20</v>
      </c>
      <c r="E36" s="162">
        <v>12</v>
      </c>
      <c r="F36" s="142">
        <v>11</v>
      </c>
      <c r="G36" s="142">
        <v>8</v>
      </c>
      <c r="H36" s="142">
        <v>11</v>
      </c>
      <c r="I36" s="142">
        <v>15</v>
      </c>
      <c r="J36" s="142">
        <v>16</v>
      </c>
      <c r="K36" s="160">
        <v>14</v>
      </c>
      <c r="L36" s="160">
        <v>14</v>
      </c>
      <c r="M36" s="160">
        <v>16</v>
      </c>
      <c r="N36" s="161">
        <v>21</v>
      </c>
      <c r="O36" s="160"/>
      <c r="P36" s="160"/>
      <c r="Q36" s="160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</row>
    <row r="37" spans="1:96" s="129" customFormat="1" ht="15.75">
      <c r="A37" s="158" t="s">
        <v>194</v>
      </c>
      <c r="B37" s="155">
        <f t="shared" si="1"/>
        <v>6</v>
      </c>
      <c r="C37" s="159">
        <v>0</v>
      </c>
      <c r="D37" s="162">
        <v>0</v>
      </c>
      <c r="E37" s="16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1</v>
      </c>
      <c r="K37" s="160">
        <v>5</v>
      </c>
      <c r="L37" s="160">
        <v>0</v>
      </c>
      <c r="M37" s="160">
        <v>0</v>
      </c>
      <c r="N37" s="161">
        <v>0</v>
      </c>
      <c r="O37" s="160"/>
      <c r="P37" s="160"/>
      <c r="Q37" s="160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</row>
    <row r="38" spans="1:96" s="129" customFormat="1" ht="15.75">
      <c r="A38" s="158" t="s">
        <v>54</v>
      </c>
      <c r="B38" s="155">
        <f t="shared" si="1"/>
        <v>30</v>
      </c>
      <c r="C38" s="159">
        <v>5</v>
      </c>
      <c r="D38" s="162">
        <v>2</v>
      </c>
      <c r="E38" s="162">
        <v>0</v>
      </c>
      <c r="F38" s="142">
        <v>3</v>
      </c>
      <c r="G38" s="142">
        <v>3</v>
      </c>
      <c r="H38" s="142">
        <v>3</v>
      </c>
      <c r="I38" s="142">
        <v>1</v>
      </c>
      <c r="J38" s="142">
        <v>4</v>
      </c>
      <c r="K38" s="160">
        <v>2</v>
      </c>
      <c r="L38" s="160">
        <v>1</v>
      </c>
      <c r="M38" s="160">
        <v>3</v>
      </c>
      <c r="N38" s="161">
        <v>3</v>
      </c>
      <c r="O38" s="163"/>
      <c r="P38" s="163"/>
      <c r="Q38" s="163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</row>
    <row r="39" spans="1:96" s="129" customFormat="1" ht="15.75">
      <c r="A39" s="158" t="s">
        <v>56</v>
      </c>
      <c r="B39" s="155">
        <f t="shared" si="1"/>
        <v>15</v>
      </c>
      <c r="C39" s="159">
        <v>0</v>
      </c>
      <c r="D39" s="159">
        <v>0</v>
      </c>
      <c r="E39" s="159">
        <v>1</v>
      </c>
      <c r="F39" s="159">
        <v>3</v>
      </c>
      <c r="G39" s="159">
        <v>1</v>
      </c>
      <c r="H39" s="159">
        <v>2</v>
      </c>
      <c r="I39" s="159">
        <v>0</v>
      </c>
      <c r="J39" s="159">
        <v>1</v>
      </c>
      <c r="K39" s="159">
        <v>1</v>
      </c>
      <c r="L39" s="159">
        <v>1</v>
      </c>
      <c r="M39" s="160">
        <v>3</v>
      </c>
      <c r="N39" s="161">
        <v>2</v>
      </c>
      <c r="O39" s="163"/>
      <c r="P39" s="163"/>
      <c r="Q39" s="163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</row>
    <row r="40" spans="1:96" s="129" customFormat="1" ht="15.75">
      <c r="A40" s="158" t="s">
        <v>195</v>
      </c>
      <c r="B40" s="155">
        <f t="shared" si="1"/>
        <v>1</v>
      </c>
      <c r="C40" s="159">
        <v>0</v>
      </c>
      <c r="D40" s="162">
        <v>0</v>
      </c>
      <c r="E40" s="16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60">
        <v>0</v>
      </c>
      <c r="L40" s="160">
        <v>0</v>
      </c>
      <c r="M40" s="160">
        <v>1</v>
      </c>
      <c r="N40" s="161">
        <v>0</v>
      </c>
      <c r="O40" s="163"/>
      <c r="P40" s="163"/>
      <c r="Q40" s="163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</row>
    <row r="41" spans="1:96" s="129" customFormat="1" ht="15.75">
      <c r="A41" s="158" t="s">
        <v>57</v>
      </c>
      <c r="B41" s="155">
        <f t="shared" si="1"/>
        <v>2</v>
      </c>
      <c r="C41" s="159">
        <v>0</v>
      </c>
      <c r="D41" s="159">
        <v>2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60">
        <v>0</v>
      </c>
      <c r="L41" s="160">
        <v>0</v>
      </c>
      <c r="M41" s="160">
        <v>0</v>
      </c>
      <c r="N41" s="161">
        <v>0</v>
      </c>
      <c r="O41" s="163"/>
      <c r="P41" s="163"/>
      <c r="Q41" s="163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</row>
    <row r="42" spans="1:96" s="129" customFormat="1" ht="15.75">
      <c r="A42" s="158" t="s">
        <v>59</v>
      </c>
      <c r="B42" s="155">
        <f t="shared" si="1"/>
        <v>27</v>
      </c>
      <c r="C42" s="159">
        <v>1</v>
      </c>
      <c r="D42" s="162">
        <v>1</v>
      </c>
      <c r="E42" s="162">
        <v>2</v>
      </c>
      <c r="F42" s="142">
        <v>1</v>
      </c>
      <c r="G42" s="142">
        <v>2</v>
      </c>
      <c r="H42" s="142">
        <v>3</v>
      </c>
      <c r="I42" s="142">
        <v>1</v>
      </c>
      <c r="J42" s="142">
        <v>4</v>
      </c>
      <c r="K42" s="160">
        <v>3</v>
      </c>
      <c r="L42" s="160">
        <v>1</v>
      </c>
      <c r="M42" s="160">
        <v>5</v>
      </c>
      <c r="N42" s="161">
        <v>3</v>
      </c>
      <c r="O42" s="160"/>
      <c r="P42" s="160"/>
      <c r="Q42" s="160"/>
      <c r="R42" s="160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</row>
    <row r="43" spans="1:96" s="129" customFormat="1" ht="15.75">
      <c r="A43" s="158" t="s">
        <v>196</v>
      </c>
      <c r="B43" s="155">
        <f t="shared" si="1"/>
        <v>3</v>
      </c>
      <c r="C43" s="159">
        <v>0</v>
      </c>
      <c r="D43" s="162">
        <v>2</v>
      </c>
      <c r="E43" s="16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1</v>
      </c>
      <c r="K43" s="160">
        <v>0</v>
      </c>
      <c r="L43" s="160">
        <v>0</v>
      </c>
      <c r="M43" s="160">
        <v>0</v>
      </c>
      <c r="N43" s="161">
        <v>0</v>
      </c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</row>
    <row r="44" spans="1:96" s="129" customFormat="1" ht="15.75">
      <c r="A44" s="158" t="s">
        <v>61</v>
      </c>
      <c r="B44" s="155">
        <f t="shared" si="1"/>
        <v>7</v>
      </c>
      <c r="C44" s="159">
        <v>0</v>
      </c>
      <c r="D44" s="162">
        <v>0</v>
      </c>
      <c r="E44" s="162">
        <v>1</v>
      </c>
      <c r="F44" s="142">
        <v>3</v>
      </c>
      <c r="G44" s="142">
        <v>0</v>
      </c>
      <c r="H44" s="142">
        <v>0</v>
      </c>
      <c r="I44" s="142">
        <v>0</v>
      </c>
      <c r="J44" s="142">
        <v>0</v>
      </c>
      <c r="K44" s="160">
        <v>0</v>
      </c>
      <c r="L44" s="160">
        <v>3</v>
      </c>
      <c r="M44" s="160">
        <v>0</v>
      </c>
      <c r="N44" s="161">
        <v>0</v>
      </c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</row>
    <row r="45" spans="1:96" s="129" customFormat="1" ht="15.75">
      <c r="A45" s="158" t="s">
        <v>62</v>
      </c>
      <c r="B45" s="155">
        <f t="shared" si="1"/>
        <v>34</v>
      </c>
      <c r="C45" s="159">
        <v>1</v>
      </c>
      <c r="D45" s="162">
        <v>3</v>
      </c>
      <c r="E45" s="162">
        <v>2</v>
      </c>
      <c r="F45" s="142">
        <v>3</v>
      </c>
      <c r="G45" s="142">
        <v>2</v>
      </c>
      <c r="H45" s="142">
        <v>5</v>
      </c>
      <c r="I45" s="142">
        <v>7</v>
      </c>
      <c r="J45" s="142">
        <v>0</v>
      </c>
      <c r="K45" s="160">
        <v>4</v>
      </c>
      <c r="L45" s="160">
        <v>3</v>
      </c>
      <c r="M45" s="160">
        <v>4</v>
      </c>
      <c r="N45" s="161">
        <v>0</v>
      </c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</row>
    <row r="46" spans="1:96" s="129" customFormat="1" ht="15.75">
      <c r="A46" s="158" t="s">
        <v>169</v>
      </c>
      <c r="B46" s="155">
        <f t="shared" si="1"/>
        <v>6</v>
      </c>
      <c r="C46" s="159">
        <v>0</v>
      </c>
      <c r="D46" s="162">
        <v>0</v>
      </c>
      <c r="E46" s="162">
        <v>0</v>
      </c>
      <c r="F46" s="142">
        <v>1</v>
      </c>
      <c r="G46" s="142">
        <v>2</v>
      </c>
      <c r="H46" s="142">
        <v>0</v>
      </c>
      <c r="I46" s="142">
        <v>0</v>
      </c>
      <c r="J46" s="160">
        <v>0</v>
      </c>
      <c r="K46" s="160">
        <v>2</v>
      </c>
      <c r="L46" s="160">
        <v>0</v>
      </c>
      <c r="M46" s="160">
        <v>1</v>
      </c>
      <c r="N46" s="161">
        <v>0</v>
      </c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</row>
    <row r="47" spans="1:96" s="129" customFormat="1" ht="15.75">
      <c r="A47" s="158" t="s">
        <v>63</v>
      </c>
      <c r="B47" s="155">
        <f t="shared" si="1"/>
        <v>35</v>
      </c>
      <c r="C47" s="159">
        <v>1</v>
      </c>
      <c r="D47" s="162">
        <v>1</v>
      </c>
      <c r="E47" s="162">
        <v>0</v>
      </c>
      <c r="F47" s="142">
        <v>4</v>
      </c>
      <c r="G47" s="142">
        <v>3</v>
      </c>
      <c r="H47" s="142">
        <v>3</v>
      </c>
      <c r="I47" s="142">
        <v>5</v>
      </c>
      <c r="J47" s="142">
        <v>2</v>
      </c>
      <c r="K47" s="160">
        <v>3</v>
      </c>
      <c r="L47" s="160">
        <v>3</v>
      </c>
      <c r="M47" s="160">
        <v>6</v>
      </c>
      <c r="N47" s="161">
        <v>4</v>
      </c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</row>
    <row r="48" spans="1:96" s="129" customFormat="1" ht="15.75">
      <c r="A48" s="158" t="s">
        <v>64</v>
      </c>
      <c r="B48" s="155">
        <f t="shared" si="1"/>
        <v>4</v>
      </c>
      <c r="C48" s="159">
        <v>0</v>
      </c>
      <c r="D48" s="162">
        <v>0</v>
      </c>
      <c r="E48" s="162">
        <v>2</v>
      </c>
      <c r="F48" s="142">
        <v>0</v>
      </c>
      <c r="G48" s="142">
        <v>1</v>
      </c>
      <c r="H48" s="142">
        <v>1</v>
      </c>
      <c r="I48" s="142">
        <v>0</v>
      </c>
      <c r="J48" s="142">
        <v>0</v>
      </c>
      <c r="K48" s="160">
        <v>0</v>
      </c>
      <c r="L48" s="160">
        <v>0</v>
      </c>
      <c r="M48" s="160">
        <v>0</v>
      </c>
      <c r="N48" s="161">
        <v>0</v>
      </c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</row>
    <row r="49" spans="1:96" s="129" customFormat="1" ht="15.75">
      <c r="A49" s="158" t="s">
        <v>170</v>
      </c>
      <c r="B49" s="155">
        <f t="shared" si="1"/>
        <v>2</v>
      </c>
      <c r="C49" s="159">
        <v>0</v>
      </c>
      <c r="D49" s="159">
        <v>1</v>
      </c>
      <c r="E49" s="159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1</v>
      </c>
      <c r="K49" s="160">
        <v>0</v>
      </c>
      <c r="L49" s="160">
        <v>0</v>
      </c>
      <c r="M49" s="160">
        <v>0</v>
      </c>
      <c r="N49" s="161">
        <v>0</v>
      </c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</row>
    <row r="50" spans="1:96" s="129" customFormat="1" ht="15.75">
      <c r="A50" s="158" t="s">
        <v>66</v>
      </c>
      <c r="B50" s="155">
        <f t="shared" si="1"/>
        <v>1</v>
      </c>
      <c r="C50" s="159">
        <v>0</v>
      </c>
      <c r="D50" s="162">
        <v>0</v>
      </c>
      <c r="E50" s="16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60">
        <v>0</v>
      </c>
      <c r="L50" s="160">
        <v>0</v>
      </c>
      <c r="M50" s="160">
        <v>1</v>
      </c>
      <c r="N50" s="161">
        <v>0</v>
      </c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</row>
    <row r="51" spans="1:96" s="129" customFormat="1" ht="15.75">
      <c r="A51" s="158" t="s">
        <v>68</v>
      </c>
      <c r="B51" s="155">
        <f t="shared" si="1"/>
        <v>13</v>
      </c>
      <c r="C51" s="159">
        <v>0</v>
      </c>
      <c r="D51" s="162">
        <v>2</v>
      </c>
      <c r="E51" s="162">
        <v>2</v>
      </c>
      <c r="F51" s="142">
        <v>4</v>
      </c>
      <c r="G51" s="142">
        <v>1</v>
      </c>
      <c r="H51" s="142">
        <v>0</v>
      </c>
      <c r="I51" s="142">
        <v>1</v>
      </c>
      <c r="J51" s="142">
        <v>1</v>
      </c>
      <c r="K51" s="160">
        <v>0</v>
      </c>
      <c r="L51" s="160">
        <v>1</v>
      </c>
      <c r="M51" s="160">
        <v>0</v>
      </c>
      <c r="N51" s="161">
        <v>1</v>
      </c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</row>
    <row r="52" spans="1:96" s="129" customFormat="1" ht="15.75">
      <c r="A52" s="158" t="s">
        <v>69</v>
      </c>
      <c r="B52" s="155">
        <f t="shared" si="1"/>
        <v>11</v>
      </c>
      <c r="C52" s="159">
        <v>2</v>
      </c>
      <c r="D52" s="162">
        <v>2</v>
      </c>
      <c r="E52" s="162">
        <v>0</v>
      </c>
      <c r="F52" s="142">
        <v>0</v>
      </c>
      <c r="G52" s="142">
        <v>0</v>
      </c>
      <c r="H52" s="142">
        <v>0</v>
      </c>
      <c r="I52" s="142">
        <v>1</v>
      </c>
      <c r="J52" s="160">
        <v>3</v>
      </c>
      <c r="K52" s="160">
        <v>2</v>
      </c>
      <c r="L52" s="160">
        <v>0</v>
      </c>
      <c r="M52" s="160">
        <v>0</v>
      </c>
      <c r="N52" s="161">
        <v>1</v>
      </c>
      <c r="O52" s="128"/>
      <c r="P52" s="128"/>
      <c r="Q52" s="128"/>
      <c r="R52" s="160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</row>
    <row r="53" spans="1:96" s="129" customFormat="1" ht="15.75">
      <c r="A53" s="158" t="s">
        <v>70</v>
      </c>
      <c r="B53" s="155">
        <f t="shared" si="1"/>
        <v>19</v>
      </c>
      <c r="C53" s="159">
        <v>2</v>
      </c>
      <c r="D53" s="162">
        <v>0</v>
      </c>
      <c r="E53" s="162">
        <v>2</v>
      </c>
      <c r="F53" s="142">
        <v>1</v>
      </c>
      <c r="G53" s="142">
        <v>1</v>
      </c>
      <c r="H53" s="142">
        <v>2</v>
      </c>
      <c r="I53" s="142">
        <v>5</v>
      </c>
      <c r="J53" s="142">
        <v>2</v>
      </c>
      <c r="K53" s="160">
        <v>0</v>
      </c>
      <c r="L53" s="160">
        <v>2</v>
      </c>
      <c r="M53" s="160">
        <v>1</v>
      </c>
      <c r="N53" s="161">
        <v>1</v>
      </c>
      <c r="O53" s="128"/>
      <c r="P53" s="128"/>
      <c r="Q53" s="128"/>
      <c r="R53" s="160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</row>
    <row r="54" spans="1:96" s="129" customFormat="1" ht="15.75">
      <c r="A54" s="158" t="s">
        <v>71</v>
      </c>
      <c r="B54" s="155">
        <f t="shared" si="1"/>
        <v>5</v>
      </c>
      <c r="C54" s="159">
        <v>0</v>
      </c>
      <c r="D54" s="162">
        <v>0</v>
      </c>
      <c r="E54" s="162">
        <v>1</v>
      </c>
      <c r="F54" s="142">
        <v>0</v>
      </c>
      <c r="G54" s="142">
        <v>0</v>
      </c>
      <c r="H54" s="142">
        <v>0</v>
      </c>
      <c r="I54" s="142">
        <v>0</v>
      </c>
      <c r="J54" s="142">
        <v>1</v>
      </c>
      <c r="K54" s="160">
        <v>1</v>
      </c>
      <c r="L54" s="160">
        <v>1</v>
      </c>
      <c r="M54" s="160">
        <v>0</v>
      </c>
      <c r="N54" s="161">
        <v>1</v>
      </c>
      <c r="O54" s="128"/>
      <c r="P54" s="128"/>
      <c r="Q54" s="128"/>
      <c r="R54" s="160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</row>
    <row r="55" spans="1:96" s="129" customFormat="1" ht="15.75">
      <c r="A55" s="158" t="s">
        <v>73</v>
      </c>
      <c r="B55" s="155">
        <f t="shared" si="1"/>
        <v>2</v>
      </c>
      <c r="C55" s="159">
        <v>0</v>
      </c>
      <c r="D55" s="162">
        <v>0</v>
      </c>
      <c r="E55" s="162">
        <v>0</v>
      </c>
      <c r="F55" s="142">
        <v>0</v>
      </c>
      <c r="G55" s="142">
        <v>0</v>
      </c>
      <c r="H55" s="142">
        <v>2</v>
      </c>
      <c r="I55" s="142">
        <v>0</v>
      </c>
      <c r="J55" s="142">
        <v>0</v>
      </c>
      <c r="K55" s="160">
        <v>0</v>
      </c>
      <c r="L55" s="160">
        <v>0</v>
      </c>
      <c r="M55" s="160">
        <v>0</v>
      </c>
      <c r="N55" s="161">
        <v>0</v>
      </c>
      <c r="O55" s="128"/>
      <c r="P55" s="128"/>
      <c r="Q55" s="128"/>
      <c r="R55" s="160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</row>
    <row r="56" spans="1:96" s="129" customFormat="1" ht="15.75">
      <c r="A56" s="158" t="s">
        <v>74</v>
      </c>
      <c r="B56" s="155">
        <f t="shared" si="1"/>
        <v>3</v>
      </c>
      <c r="C56" s="159">
        <v>0</v>
      </c>
      <c r="D56" s="159">
        <v>2</v>
      </c>
      <c r="E56" s="159">
        <v>0</v>
      </c>
      <c r="F56" s="159">
        <v>1</v>
      </c>
      <c r="G56" s="159">
        <v>0</v>
      </c>
      <c r="H56" s="159">
        <v>0</v>
      </c>
      <c r="I56" s="159">
        <v>0</v>
      </c>
      <c r="J56" s="159">
        <v>0</v>
      </c>
      <c r="K56" s="159">
        <v>0</v>
      </c>
      <c r="L56" s="159">
        <v>0</v>
      </c>
      <c r="M56" s="160">
        <v>0</v>
      </c>
      <c r="N56" s="161">
        <v>0</v>
      </c>
      <c r="O56" s="128"/>
      <c r="P56" s="128"/>
      <c r="Q56" s="128"/>
      <c r="R56" s="160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</row>
    <row r="57" spans="1:96" s="129" customFormat="1" ht="15.75">
      <c r="A57" s="158" t="s">
        <v>75</v>
      </c>
      <c r="B57" s="155">
        <f t="shared" si="1"/>
        <v>2</v>
      </c>
      <c r="C57" s="159">
        <v>0</v>
      </c>
      <c r="D57" s="162">
        <v>0</v>
      </c>
      <c r="E57" s="162">
        <v>0</v>
      </c>
      <c r="F57" s="142">
        <v>0</v>
      </c>
      <c r="G57" s="142">
        <v>0</v>
      </c>
      <c r="H57" s="142">
        <v>0</v>
      </c>
      <c r="I57" s="142">
        <v>1</v>
      </c>
      <c r="J57" s="142">
        <v>0</v>
      </c>
      <c r="K57" s="160">
        <v>0</v>
      </c>
      <c r="L57" s="160">
        <v>1</v>
      </c>
      <c r="M57" s="160">
        <v>0</v>
      </c>
      <c r="N57" s="161">
        <v>0</v>
      </c>
      <c r="O57" s="128"/>
      <c r="P57" s="128"/>
      <c r="Q57" s="128"/>
      <c r="R57" s="160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</row>
    <row r="58" spans="1:96" s="129" customFormat="1" ht="15.75">
      <c r="A58" s="158" t="s">
        <v>76</v>
      </c>
      <c r="B58" s="155">
        <f t="shared" si="1"/>
        <v>2</v>
      </c>
      <c r="C58" s="159">
        <v>0</v>
      </c>
      <c r="D58" s="159">
        <v>1</v>
      </c>
      <c r="E58" s="159">
        <v>0</v>
      </c>
      <c r="F58" s="159">
        <v>0</v>
      </c>
      <c r="G58" s="159">
        <v>0</v>
      </c>
      <c r="H58" s="159">
        <v>1</v>
      </c>
      <c r="I58" s="159">
        <v>0</v>
      </c>
      <c r="J58" s="159">
        <v>0</v>
      </c>
      <c r="K58" s="159">
        <v>0</v>
      </c>
      <c r="L58" s="159">
        <v>0</v>
      </c>
      <c r="M58" s="160">
        <v>0</v>
      </c>
      <c r="N58" s="161">
        <v>0</v>
      </c>
      <c r="O58" s="128"/>
      <c r="P58" s="128"/>
      <c r="Q58" s="128"/>
      <c r="R58" s="160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</row>
    <row r="59" spans="1:96" s="129" customFormat="1" ht="15.75">
      <c r="A59" s="158" t="s">
        <v>79</v>
      </c>
      <c r="B59" s="155">
        <f t="shared" si="1"/>
        <v>1</v>
      </c>
      <c r="C59" s="159">
        <v>0</v>
      </c>
      <c r="D59" s="159">
        <v>0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59">
        <v>0</v>
      </c>
      <c r="K59" s="159">
        <v>0</v>
      </c>
      <c r="L59" s="159">
        <v>0</v>
      </c>
      <c r="M59" s="160">
        <v>0</v>
      </c>
      <c r="N59" s="161">
        <v>1</v>
      </c>
      <c r="O59" s="128"/>
      <c r="P59" s="128"/>
      <c r="Q59" s="128"/>
      <c r="R59" s="160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</row>
    <row r="60" spans="1:96" s="129" customFormat="1" ht="15.75">
      <c r="A60" s="158" t="s">
        <v>80</v>
      </c>
      <c r="B60" s="155">
        <f t="shared" si="1"/>
        <v>2</v>
      </c>
      <c r="C60" s="159">
        <v>0</v>
      </c>
      <c r="D60" s="159">
        <v>1</v>
      </c>
      <c r="E60" s="159">
        <v>0</v>
      </c>
      <c r="F60" s="159">
        <v>0</v>
      </c>
      <c r="G60" s="159">
        <v>0</v>
      </c>
      <c r="H60" s="159">
        <v>0</v>
      </c>
      <c r="I60" s="142">
        <v>1</v>
      </c>
      <c r="J60" s="142">
        <v>0</v>
      </c>
      <c r="K60" s="160">
        <v>0</v>
      </c>
      <c r="L60" s="160">
        <v>0</v>
      </c>
      <c r="M60" s="160">
        <v>0</v>
      </c>
      <c r="N60" s="161">
        <v>0</v>
      </c>
      <c r="O60" s="128"/>
      <c r="P60" s="128"/>
      <c r="Q60" s="128"/>
      <c r="R60" s="160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</row>
    <row r="61" spans="1:96" s="129" customFormat="1" ht="15.75">
      <c r="A61" s="158" t="s">
        <v>81</v>
      </c>
      <c r="B61" s="155">
        <f t="shared" si="1"/>
        <v>3</v>
      </c>
      <c r="C61" s="159">
        <v>0</v>
      </c>
      <c r="D61" s="159">
        <v>0</v>
      </c>
      <c r="E61" s="159">
        <v>0</v>
      </c>
      <c r="F61" s="159">
        <v>0</v>
      </c>
      <c r="G61" s="159">
        <v>0</v>
      </c>
      <c r="H61" s="159">
        <v>0</v>
      </c>
      <c r="I61" s="142">
        <v>0</v>
      </c>
      <c r="J61" s="142">
        <v>1</v>
      </c>
      <c r="K61" s="160">
        <v>0</v>
      </c>
      <c r="L61" s="160">
        <v>2</v>
      </c>
      <c r="M61" s="160">
        <v>0</v>
      </c>
      <c r="N61" s="161">
        <v>0</v>
      </c>
      <c r="O61" s="128"/>
      <c r="P61" s="128"/>
      <c r="Q61" s="128"/>
      <c r="R61" s="160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</row>
    <row r="62" spans="1:96" s="129" customFormat="1" ht="15.75">
      <c r="A62" s="158" t="s">
        <v>84</v>
      </c>
      <c r="B62" s="155">
        <f t="shared" si="1"/>
        <v>48</v>
      </c>
      <c r="C62" s="159">
        <v>1</v>
      </c>
      <c r="D62" s="162">
        <v>3</v>
      </c>
      <c r="E62" s="162">
        <v>1</v>
      </c>
      <c r="F62" s="142">
        <v>1</v>
      </c>
      <c r="G62" s="142">
        <v>4</v>
      </c>
      <c r="H62" s="142">
        <v>5</v>
      </c>
      <c r="I62" s="142">
        <v>4</v>
      </c>
      <c r="J62" s="142">
        <v>4</v>
      </c>
      <c r="K62" s="160">
        <v>6</v>
      </c>
      <c r="L62" s="160">
        <v>2</v>
      </c>
      <c r="M62" s="160">
        <v>6</v>
      </c>
      <c r="N62" s="161">
        <v>11</v>
      </c>
      <c r="O62" s="128"/>
      <c r="P62" s="128"/>
      <c r="Q62" s="128"/>
      <c r="R62" s="160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</row>
    <row r="63" spans="1:96" s="129" customFormat="1" ht="15.75">
      <c r="A63" s="164" t="s">
        <v>176</v>
      </c>
      <c r="B63" s="155">
        <f t="shared" si="1"/>
        <v>1</v>
      </c>
      <c r="C63" s="165">
        <v>0</v>
      </c>
      <c r="D63" s="166">
        <v>0</v>
      </c>
      <c r="E63" s="166">
        <v>0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40">
        <v>0</v>
      </c>
      <c r="L63" s="160">
        <v>0</v>
      </c>
      <c r="M63" s="160">
        <v>1</v>
      </c>
      <c r="N63" s="161">
        <v>0</v>
      </c>
      <c r="O63" s="128"/>
      <c r="P63" s="128"/>
      <c r="Q63" s="128"/>
      <c r="R63" s="160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</row>
    <row r="64" spans="1:96" s="129" customFormat="1" ht="15.75">
      <c r="A64" s="164" t="s">
        <v>88</v>
      </c>
      <c r="B64" s="155">
        <f t="shared" si="1"/>
        <v>5781</v>
      </c>
      <c r="C64" s="159">
        <f>13+14+6+30+226</f>
        <v>289</v>
      </c>
      <c r="D64" s="162">
        <f>372+10+7+1+12+143</f>
        <v>545</v>
      </c>
      <c r="E64" s="162">
        <f>9+428+5+431</f>
        <v>873</v>
      </c>
      <c r="F64" s="142">
        <f>663+6+230+3+26+3</f>
        <v>931</v>
      </c>
      <c r="G64" s="142">
        <f>23+8+354+192</f>
        <v>577</v>
      </c>
      <c r="H64" s="142">
        <f>156+3+4+333+7</f>
        <v>503</v>
      </c>
      <c r="I64" s="142">
        <f>418+183+5</f>
        <v>606</v>
      </c>
      <c r="J64" s="142">
        <f>9+18+5</f>
        <v>32</v>
      </c>
      <c r="K64" s="160">
        <f>485+50+13+6+16+2</f>
        <v>572</v>
      </c>
      <c r="L64" s="160">
        <f>8+645+6</f>
        <v>659</v>
      </c>
      <c r="M64" s="160">
        <v>70</v>
      </c>
      <c r="N64" s="161">
        <f>26+98</f>
        <v>124</v>
      </c>
      <c r="O64" s="128"/>
      <c r="P64" s="128"/>
      <c r="Q64" s="128"/>
      <c r="R64" s="160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</row>
    <row r="65" spans="1:96" s="129" customFormat="1" ht="15.75">
      <c r="A65" s="158" t="s">
        <v>89</v>
      </c>
      <c r="B65" s="155">
        <f t="shared" si="1"/>
        <v>5</v>
      </c>
      <c r="C65" s="159">
        <v>1</v>
      </c>
      <c r="D65" s="162">
        <v>0</v>
      </c>
      <c r="E65" s="162">
        <v>0</v>
      </c>
      <c r="F65" s="142">
        <v>2</v>
      </c>
      <c r="G65" s="142">
        <v>0</v>
      </c>
      <c r="H65" s="142">
        <v>0</v>
      </c>
      <c r="I65" s="142">
        <v>0</v>
      </c>
      <c r="J65" s="142">
        <v>0</v>
      </c>
      <c r="K65" s="160">
        <v>1</v>
      </c>
      <c r="L65" s="160">
        <v>1</v>
      </c>
      <c r="M65" s="160">
        <v>0</v>
      </c>
      <c r="N65" s="161">
        <v>0</v>
      </c>
      <c r="O65" s="128"/>
      <c r="P65" s="128"/>
      <c r="Q65" s="128"/>
      <c r="R65" s="160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</row>
    <row r="66" spans="1:96" s="129" customFormat="1" ht="15.75">
      <c r="A66" s="158" t="s">
        <v>90</v>
      </c>
      <c r="B66" s="155">
        <f t="shared" si="1"/>
        <v>2</v>
      </c>
      <c r="C66" s="159">
        <v>0</v>
      </c>
      <c r="D66" s="162">
        <v>0</v>
      </c>
      <c r="E66" s="162">
        <v>0</v>
      </c>
      <c r="F66" s="142">
        <v>0</v>
      </c>
      <c r="G66" s="142">
        <v>1</v>
      </c>
      <c r="H66" s="142">
        <v>0</v>
      </c>
      <c r="I66" s="142">
        <v>0</v>
      </c>
      <c r="J66" s="142">
        <v>0</v>
      </c>
      <c r="K66" s="160">
        <v>0</v>
      </c>
      <c r="L66" s="160">
        <v>0</v>
      </c>
      <c r="M66" s="160">
        <v>0</v>
      </c>
      <c r="N66" s="161">
        <v>1</v>
      </c>
      <c r="O66" s="128"/>
      <c r="P66" s="128"/>
      <c r="Q66" s="128"/>
      <c r="R66" s="160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</row>
    <row r="67" spans="1:96" s="129" customFormat="1" ht="15.75">
      <c r="A67" s="164" t="s">
        <v>91</v>
      </c>
      <c r="B67" s="155">
        <f t="shared" si="1"/>
        <v>3</v>
      </c>
      <c r="C67" s="159">
        <v>0</v>
      </c>
      <c r="D67" s="159">
        <v>0</v>
      </c>
      <c r="E67" s="159">
        <v>1</v>
      </c>
      <c r="F67" s="159">
        <v>0</v>
      </c>
      <c r="G67" s="159">
        <v>0</v>
      </c>
      <c r="H67" s="159">
        <v>0</v>
      </c>
      <c r="I67" s="159">
        <v>0</v>
      </c>
      <c r="J67" s="142">
        <v>1</v>
      </c>
      <c r="K67" s="160">
        <v>0</v>
      </c>
      <c r="L67" s="160">
        <v>0</v>
      </c>
      <c r="M67" s="160">
        <v>1</v>
      </c>
      <c r="N67" s="161">
        <v>0</v>
      </c>
      <c r="O67" s="128"/>
      <c r="P67" s="128"/>
      <c r="Q67" s="128"/>
      <c r="R67" s="160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8"/>
      <c r="BU67" s="128"/>
      <c r="BV67" s="128"/>
      <c r="BW67" s="128"/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</row>
    <row r="68" spans="1:96" s="129" customFormat="1" ht="15.75">
      <c r="A68" s="158" t="s">
        <v>197</v>
      </c>
      <c r="B68" s="155">
        <f t="shared" si="1"/>
        <v>2</v>
      </c>
      <c r="C68" s="159">
        <v>0</v>
      </c>
      <c r="D68" s="162">
        <v>0</v>
      </c>
      <c r="E68" s="162">
        <v>0</v>
      </c>
      <c r="F68" s="142">
        <v>0</v>
      </c>
      <c r="G68" s="142">
        <v>0</v>
      </c>
      <c r="H68" s="142">
        <v>0</v>
      </c>
      <c r="I68" s="142">
        <v>2</v>
      </c>
      <c r="J68" s="142">
        <v>0</v>
      </c>
      <c r="K68" s="160">
        <v>0</v>
      </c>
      <c r="L68" s="160">
        <v>0</v>
      </c>
      <c r="M68" s="160">
        <v>0</v>
      </c>
      <c r="N68" s="161">
        <v>0</v>
      </c>
      <c r="O68" s="128"/>
      <c r="P68" s="128"/>
      <c r="Q68" s="128"/>
      <c r="R68" s="160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8"/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</row>
    <row r="69" spans="1:96" s="129" customFormat="1" ht="15.75">
      <c r="A69" s="164" t="s">
        <v>92</v>
      </c>
      <c r="B69" s="155">
        <f t="shared" si="1"/>
        <v>5</v>
      </c>
      <c r="C69" s="159">
        <v>0</v>
      </c>
      <c r="D69" s="162">
        <v>0</v>
      </c>
      <c r="E69" s="162">
        <v>0</v>
      </c>
      <c r="F69" s="142">
        <v>0</v>
      </c>
      <c r="G69" s="142">
        <v>0</v>
      </c>
      <c r="H69" s="142">
        <v>0</v>
      </c>
      <c r="I69" s="142">
        <v>1</v>
      </c>
      <c r="J69" s="142">
        <v>0</v>
      </c>
      <c r="K69" s="160">
        <v>1</v>
      </c>
      <c r="L69" s="160">
        <v>2</v>
      </c>
      <c r="M69" s="160">
        <v>0</v>
      </c>
      <c r="N69" s="161">
        <v>1</v>
      </c>
      <c r="O69" s="128"/>
      <c r="P69" s="128"/>
      <c r="Q69" s="128"/>
      <c r="R69" s="160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128"/>
      <c r="BW69" s="128"/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</row>
    <row r="70" spans="1:96" s="129" customFormat="1" ht="15.75">
      <c r="A70" s="164" t="s">
        <v>177</v>
      </c>
      <c r="B70" s="155">
        <f t="shared" si="1"/>
        <v>2</v>
      </c>
      <c r="C70" s="159">
        <v>0</v>
      </c>
      <c r="D70" s="162">
        <v>0</v>
      </c>
      <c r="E70" s="162">
        <v>0</v>
      </c>
      <c r="F70" s="142">
        <v>0</v>
      </c>
      <c r="G70" s="142">
        <v>1</v>
      </c>
      <c r="H70" s="142">
        <v>0</v>
      </c>
      <c r="I70" s="142">
        <v>0</v>
      </c>
      <c r="J70" s="142">
        <v>0</v>
      </c>
      <c r="K70" s="160">
        <v>0</v>
      </c>
      <c r="L70" s="160">
        <v>1</v>
      </c>
      <c r="M70" s="160">
        <v>0</v>
      </c>
      <c r="N70" s="161">
        <v>0</v>
      </c>
      <c r="O70" s="128"/>
      <c r="P70" s="128"/>
      <c r="Q70" s="128"/>
      <c r="R70" s="160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</row>
    <row r="71" spans="1:96" s="129" customFormat="1" ht="15.75">
      <c r="A71" s="158" t="s">
        <v>93</v>
      </c>
      <c r="B71" s="155">
        <f t="shared" si="1"/>
        <v>317</v>
      </c>
      <c r="C71" s="159">
        <v>22</v>
      </c>
      <c r="D71" s="162">
        <v>20</v>
      </c>
      <c r="E71" s="162">
        <v>21</v>
      </c>
      <c r="F71" s="142">
        <v>17</v>
      </c>
      <c r="G71" s="142">
        <v>25</v>
      </c>
      <c r="H71" s="142">
        <v>20</v>
      </c>
      <c r="I71" s="142">
        <v>17</v>
      </c>
      <c r="J71" s="142">
        <f>55+12</f>
        <v>67</v>
      </c>
      <c r="K71" s="160">
        <v>23</v>
      </c>
      <c r="L71" s="160">
        <v>23</v>
      </c>
      <c r="M71" s="160">
        <v>29</v>
      </c>
      <c r="N71" s="161">
        <f>24+9</f>
        <v>33</v>
      </c>
      <c r="O71" s="128"/>
      <c r="P71" s="128"/>
      <c r="Q71" s="128"/>
      <c r="R71" s="160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</row>
    <row r="72" spans="1:96" s="129" customFormat="1" ht="15.75">
      <c r="A72" s="158" t="s">
        <v>95</v>
      </c>
      <c r="B72" s="155">
        <f t="shared" si="1"/>
        <v>76</v>
      </c>
      <c r="C72" s="159">
        <v>5</v>
      </c>
      <c r="D72" s="159">
        <v>7</v>
      </c>
      <c r="E72" s="159">
        <v>4</v>
      </c>
      <c r="F72" s="159">
        <v>6</v>
      </c>
      <c r="G72" s="159">
        <v>3</v>
      </c>
      <c r="H72" s="159">
        <v>7</v>
      </c>
      <c r="I72" s="159">
        <v>6</v>
      </c>
      <c r="J72" s="159">
        <v>4</v>
      </c>
      <c r="K72" s="159">
        <v>10</v>
      </c>
      <c r="L72" s="160">
        <v>7</v>
      </c>
      <c r="M72" s="160">
        <v>5</v>
      </c>
      <c r="N72" s="161">
        <v>12</v>
      </c>
      <c r="O72" s="128"/>
      <c r="P72" s="128"/>
      <c r="Q72" s="128"/>
      <c r="R72" s="160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</row>
    <row r="73" spans="1:96" s="129" customFormat="1" ht="15.75">
      <c r="A73" s="158" t="s">
        <v>96</v>
      </c>
      <c r="B73" s="155">
        <f t="shared" si="1"/>
        <v>2</v>
      </c>
      <c r="C73" s="159">
        <v>0</v>
      </c>
      <c r="D73" s="162">
        <v>0</v>
      </c>
      <c r="E73" s="162">
        <v>0</v>
      </c>
      <c r="F73" s="142">
        <v>0</v>
      </c>
      <c r="G73" s="142">
        <v>1</v>
      </c>
      <c r="H73" s="142">
        <v>0</v>
      </c>
      <c r="I73" s="142">
        <v>0</v>
      </c>
      <c r="J73" s="142">
        <v>1</v>
      </c>
      <c r="K73" s="160">
        <v>0</v>
      </c>
      <c r="L73" s="160">
        <v>0</v>
      </c>
      <c r="M73" s="160">
        <v>0</v>
      </c>
      <c r="N73" s="161">
        <v>0</v>
      </c>
      <c r="O73" s="128"/>
      <c r="P73" s="128"/>
      <c r="Q73" s="128"/>
      <c r="R73" s="160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  <c r="CL73" s="128"/>
      <c r="CM73" s="128"/>
      <c r="CN73" s="128"/>
      <c r="CO73" s="128"/>
      <c r="CP73" s="128"/>
      <c r="CQ73" s="128"/>
      <c r="CR73" s="128"/>
    </row>
    <row r="74" spans="1:96" s="129" customFormat="1" ht="15.75">
      <c r="A74" s="158" t="s">
        <v>97</v>
      </c>
      <c r="B74" s="155">
        <f t="shared" si="1"/>
        <v>2</v>
      </c>
      <c r="C74" s="159">
        <v>2</v>
      </c>
      <c r="D74" s="159">
        <v>0</v>
      </c>
      <c r="E74" s="159">
        <v>0</v>
      </c>
      <c r="F74" s="159">
        <v>0</v>
      </c>
      <c r="G74" s="159">
        <v>0</v>
      </c>
      <c r="H74" s="159">
        <v>0</v>
      </c>
      <c r="I74" s="159">
        <v>0</v>
      </c>
      <c r="J74" s="159">
        <v>0</v>
      </c>
      <c r="K74" s="159">
        <v>0</v>
      </c>
      <c r="L74" s="160">
        <v>0</v>
      </c>
      <c r="M74" s="160">
        <v>0</v>
      </c>
      <c r="N74" s="161">
        <v>0</v>
      </c>
      <c r="O74" s="128"/>
      <c r="P74" s="128"/>
      <c r="Q74" s="128"/>
      <c r="R74" s="160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</row>
    <row r="75" spans="1:96" s="129" customFormat="1" ht="15.75">
      <c r="A75" s="158" t="s">
        <v>98</v>
      </c>
      <c r="B75" s="155">
        <f aca="true" t="shared" si="2" ref="B75:B96">C75+D75+E75+F75+G75+I75+H75+J75+K75+L75+M75+N75</f>
        <v>9</v>
      </c>
      <c r="C75" s="159">
        <v>0</v>
      </c>
      <c r="D75" s="159">
        <v>4</v>
      </c>
      <c r="E75" s="159">
        <v>0</v>
      </c>
      <c r="F75" s="159">
        <v>2</v>
      </c>
      <c r="G75" s="159">
        <v>1</v>
      </c>
      <c r="H75" s="159">
        <v>1</v>
      </c>
      <c r="I75" s="159">
        <v>0</v>
      </c>
      <c r="J75" s="159">
        <v>0</v>
      </c>
      <c r="K75" s="159">
        <v>0</v>
      </c>
      <c r="L75" s="159">
        <v>1</v>
      </c>
      <c r="M75" s="160">
        <v>0</v>
      </c>
      <c r="N75" s="161">
        <v>0</v>
      </c>
      <c r="O75" s="128"/>
      <c r="P75" s="128"/>
      <c r="Q75" s="128"/>
      <c r="R75" s="160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</row>
    <row r="76" spans="1:96" s="129" customFormat="1" ht="15.75">
      <c r="A76" s="158" t="s">
        <v>100</v>
      </c>
      <c r="B76" s="155">
        <f t="shared" si="2"/>
        <v>21</v>
      </c>
      <c r="C76" s="159">
        <v>1</v>
      </c>
      <c r="D76" s="159">
        <v>0</v>
      </c>
      <c r="E76" s="159">
        <v>0</v>
      </c>
      <c r="F76" s="142">
        <v>3</v>
      </c>
      <c r="G76" s="142">
        <v>1</v>
      </c>
      <c r="H76" s="142">
        <v>2</v>
      </c>
      <c r="I76" s="142">
        <v>3</v>
      </c>
      <c r="J76" s="142">
        <v>1</v>
      </c>
      <c r="K76" s="160">
        <v>2</v>
      </c>
      <c r="L76" s="160">
        <v>1</v>
      </c>
      <c r="M76" s="160">
        <v>5</v>
      </c>
      <c r="N76" s="161">
        <v>2</v>
      </c>
      <c r="O76" s="128"/>
      <c r="P76" s="128"/>
      <c r="Q76" s="128"/>
      <c r="R76" s="160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</row>
    <row r="77" spans="1:96" s="129" customFormat="1" ht="15.75">
      <c r="A77" s="158" t="s">
        <v>101</v>
      </c>
      <c r="B77" s="155">
        <f t="shared" si="2"/>
        <v>1</v>
      </c>
      <c r="C77" s="159">
        <v>0</v>
      </c>
      <c r="D77" s="159">
        <v>0</v>
      </c>
      <c r="E77" s="159">
        <v>0</v>
      </c>
      <c r="F77" s="142">
        <v>0</v>
      </c>
      <c r="G77" s="142">
        <v>0</v>
      </c>
      <c r="H77" s="142">
        <v>0</v>
      </c>
      <c r="I77" s="142">
        <v>0</v>
      </c>
      <c r="J77" s="142">
        <v>0</v>
      </c>
      <c r="K77" s="160">
        <v>0</v>
      </c>
      <c r="L77" s="160">
        <v>0</v>
      </c>
      <c r="M77" s="160">
        <v>0</v>
      </c>
      <c r="N77" s="161">
        <v>1</v>
      </c>
      <c r="O77" s="128"/>
      <c r="P77" s="128"/>
      <c r="Q77" s="128"/>
      <c r="R77" s="160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</row>
    <row r="78" spans="1:96" s="129" customFormat="1" ht="15.75">
      <c r="A78" s="158" t="s">
        <v>102</v>
      </c>
      <c r="B78" s="155">
        <f t="shared" si="2"/>
        <v>27</v>
      </c>
      <c r="C78" s="159">
        <v>3</v>
      </c>
      <c r="D78" s="162">
        <v>1</v>
      </c>
      <c r="E78" s="162">
        <v>0</v>
      </c>
      <c r="F78" s="142">
        <v>3</v>
      </c>
      <c r="G78" s="142">
        <v>7</v>
      </c>
      <c r="H78" s="142">
        <v>1</v>
      </c>
      <c r="I78" s="142">
        <v>2</v>
      </c>
      <c r="J78" s="142">
        <v>2</v>
      </c>
      <c r="K78" s="160">
        <v>3</v>
      </c>
      <c r="L78" s="160">
        <v>4</v>
      </c>
      <c r="M78" s="160">
        <v>0</v>
      </c>
      <c r="N78" s="161">
        <v>1</v>
      </c>
      <c r="O78" s="128"/>
      <c r="P78" s="128"/>
      <c r="Q78" s="128"/>
      <c r="R78" s="160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</row>
    <row r="79" spans="1:96" s="129" customFormat="1" ht="15.75">
      <c r="A79" s="158" t="s">
        <v>103</v>
      </c>
      <c r="B79" s="155">
        <f t="shared" si="2"/>
        <v>1</v>
      </c>
      <c r="C79" s="159">
        <v>0</v>
      </c>
      <c r="D79" s="162">
        <v>0</v>
      </c>
      <c r="E79" s="162">
        <v>0</v>
      </c>
      <c r="F79" s="142">
        <v>0</v>
      </c>
      <c r="G79" s="142">
        <v>0</v>
      </c>
      <c r="H79" s="142">
        <v>0</v>
      </c>
      <c r="I79" s="142">
        <v>0</v>
      </c>
      <c r="J79" s="142">
        <v>1</v>
      </c>
      <c r="K79" s="160">
        <v>0</v>
      </c>
      <c r="L79" s="160">
        <v>0</v>
      </c>
      <c r="M79" s="160">
        <v>0</v>
      </c>
      <c r="N79" s="161">
        <v>0</v>
      </c>
      <c r="O79" s="128"/>
      <c r="P79" s="128"/>
      <c r="Q79" s="128"/>
      <c r="R79" s="160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</row>
    <row r="80" spans="1:96" s="129" customFormat="1" ht="15.75">
      <c r="A80" s="158" t="s">
        <v>104</v>
      </c>
      <c r="B80" s="155">
        <f t="shared" si="2"/>
        <v>113</v>
      </c>
      <c r="C80" s="159">
        <v>7</v>
      </c>
      <c r="D80" s="162">
        <v>3</v>
      </c>
      <c r="E80" s="162">
        <v>12</v>
      </c>
      <c r="F80" s="142">
        <v>12</v>
      </c>
      <c r="G80" s="142">
        <v>3</v>
      </c>
      <c r="H80" s="142">
        <v>10</v>
      </c>
      <c r="I80" s="142">
        <v>2</v>
      </c>
      <c r="J80" s="142">
        <v>3</v>
      </c>
      <c r="K80" s="160">
        <v>41</v>
      </c>
      <c r="L80" s="160">
        <v>4</v>
      </c>
      <c r="M80" s="160">
        <v>10</v>
      </c>
      <c r="N80" s="161">
        <v>6</v>
      </c>
      <c r="O80" s="128"/>
      <c r="P80" s="128"/>
      <c r="Q80" s="128"/>
      <c r="R80" s="160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</row>
    <row r="81" spans="1:96" s="129" customFormat="1" ht="15.75">
      <c r="A81" s="158" t="s">
        <v>105</v>
      </c>
      <c r="B81" s="155">
        <f t="shared" si="2"/>
        <v>6</v>
      </c>
      <c r="C81" s="159">
        <v>0</v>
      </c>
      <c r="D81" s="162">
        <v>0</v>
      </c>
      <c r="E81" s="162">
        <v>1</v>
      </c>
      <c r="F81" s="142">
        <v>0</v>
      </c>
      <c r="G81" s="142">
        <v>0</v>
      </c>
      <c r="H81" s="142">
        <v>0</v>
      </c>
      <c r="I81" s="142">
        <v>1</v>
      </c>
      <c r="J81" s="142">
        <v>4</v>
      </c>
      <c r="K81" s="160">
        <v>0</v>
      </c>
      <c r="L81" s="160">
        <v>0</v>
      </c>
      <c r="M81" s="160">
        <v>0</v>
      </c>
      <c r="N81" s="161">
        <v>0</v>
      </c>
      <c r="O81" s="128"/>
      <c r="P81" s="128"/>
      <c r="Q81" s="128"/>
      <c r="R81" s="160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</row>
    <row r="82" spans="1:96" s="129" customFormat="1" ht="15.75">
      <c r="A82" s="158" t="s">
        <v>151</v>
      </c>
      <c r="B82" s="155">
        <f t="shared" si="2"/>
        <v>1</v>
      </c>
      <c r="C82" s="159">
        <v>0</v>
      </c>
      <c r="D82" s="162">
        <v>0</v>
      </c>
      <c r="E82" s="162">
        <v>0</v>
      </c>
      <c r="F82" s="142">
        <v>0</v>
      </c>
      <c r="G82" s="142">
        <v>0</v>
      </c>
      <c r="H82" s="142">
        <v>0</v>
      </c>
      <c r="I82" s="142">
        <v>0</v>
      </c>
      <c r="J82" s="142">
        <v>0</v>
      </c>
      <c r="K82" s="160">
        <v>0</v>
      </c>
      <c r="L82" s="160">
        <v>0</v>
      </c>
      <c r="M82" s="160">
        <v>1</v>
      </c>
      <c r="N82" s="161">
        <v>0</v>
      </c>
      <c r="O82" s="128"/>
      <c r="P82" s="128"/>
      <c r="Q82" s="128"/>
      <c r="R82" s="160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</row>
    <row r="83" spans="1:96" s="129" customFormat="1" ht="15.75">
      <c r="A83" s="158" t="s">
        <v>198</v>
      </c>
      <c r="B83" s="155">
        <f t="shared" si="2"/>
        <v>1</v>
      </c>
      <c r="C83" s="159">
        <v>0</v>
      </c>
      <c r="D83" s="159">
        <v>0</v>
      </c>
      <c r="E83" s="159">
        <v>0</v>
      </c>
      <c r="F83" s="159">
        <v>0</v>
      </c>
      <c r="G83" s="159">
        <v>0</v>
      </c>
      <c r="H83" s="159">
        <v>0</v>
      </c>
      <c r="I83" s="159">
        <v>0</v>
      </c>
      <c r="J83" s="142">
        <v>0</v>
      </c>
      <c r="K83" s="160">
        <v>1</v>
      </c>
      <c r="L83" s="160">
        <v>0</v>
      </c>
      <c r="M83" s="160">
        <v>0</v>
      </c>
      <c r="N83" s="161">
        <v>0</v>
      </c>
      <c r="O83" s="128"/>
      <c r="P83" s="128"/>
      <c r="Q83" s="128"/>
      <c r="R83" s="160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</row>
    <row r="84" spans="1:96" s="129" customFormat="1" ht="15.75">
      <c r="A84" s="158" t="s">
        <v>180</v>
      </c>
      <c r="B84" s="155">
        <f t="shared" si="2"/>
        <v>1</v>
      </c>
      <c r="C84" s="159">
        <v>0</v>
      </c>
      <c r="D84" s="159">
        <v>0</v>
      </c>
      <c r="E84" s="159">
        <v>0</v>
      </c>
      <c r="F84" s="159">
        <v>0</v>
      </c>
      <c r="G84" s="159">
        <v>0</v>
      </c>
      <c r="H84" s="159">
        <v>0</v>
      </c>
      <c r="I84" s="159">
        <v>0</v>
      </c>
      <c r="J84" s="142">
        <v>0</v>
      </c>
      <c r="K84" s="160">
        <v>0</v>
      </c>
      <c r="L84" s="160">
        <v>0</v>
      </c>
      <c r="M84" s="160">
        <v>1</v>
      </c>
      <c r="N84" s="161">
        <v>0</v>
      </c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  <c r="CL84" s="128"/>
      <c r="CM84" s="128"/>
      <c r="CN84" s="128"/>
      <c r="CO84" s="128"/>
      <c r="CP84" s="128"/>
      <c r="CQ84" s="128"/>
      <c r="CR84" s="128"/>
    </row>
    <row r="85" spans="1:96" s="129" customFormat="1" ht="15.75">
      <c r="A85" s="158" t="s">
        <v>108</v>
      </c>
      <c r="B85" s="155">
        <f t="shared" si="2"/>
        <v>12</v>
      </c>
      <c r="C85" s="159">
        <v>0</v>
      </c>
      <c r="D85" s="162">
        <v>0</v>
      </c>
      <c r="E85" s="162">
        <v>0</v>
      </c>
      <c r="F85" s="142">
        <v>0</v>
      </c>
      <c r="G85" s="142">
        <v>0</v>
      </c>
      <c r="H85" s="142">
        <v>0</v>
      </c>
      <c r="I85" s="142">
        <v>0</v>
      </c>
      <c r="J85" s="142">
        <v>3</v>
      </c>
      <c r="K85" s="160">
        <v>5</v>
      </c>
      <c r="L85" s="160">
        <v>1</v>
      </c>
      <c r="M85" s="160">
        <v>2</v>
      </c>
      <c r="N85" s="161">
        <v>1</v>
      </c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</row>
    <row r="86" spans="1:96" s="129" customFormat="1" ht="15.75">
      <c r="A86" s="158" t="s">
        <v>181</v>
      </c>
      <c r="B86" s="155">
        <f t="shared" si="2"/>
        <v>1</v>
      </c>
      <c r="C86" s="159">
        <v>1</v>
      </c>
      <c r="D86" s="162">
        <v>0</v>
      </c>
      <c r="E86" s="162">
        <v>0</v>
      </c>
      <c r="F86" s="142">
        <v>0</v>
      </c>
      <c r="G86" s="142">
        <v>0</v>
      </c>
      <c r="H86" s="142">
        <v>0</v>
      </c>
      <c r="I86" s="142">
        <v>0</v>
      </c>
      <c r="J86" s="142">
        <v>0</v>
      </c>
      <c r="K86" s="160">
        <v>0</v>
      </c>
      <c r="L86" s="160">
        <v>0</v>
      </c>
      <c r="M86" s="160">
        <v>0</v>
      </c>
      <c r="N86" s="161">
        <v>0</v>
      </c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</row>
    <row r="87" spans="1:96" s="129" customFormat="1" ht="15.75">
      <c r="A87" s="158" t="s">
        <v>112</v>
      </c>
      <c r="B87" s="155">
        <f t="shared" si="2"/>
        <v>5</v>
      </c>
      <c r="C87" s="159">
        <v>1</v>
      </c>
      <c r="D87" s="162">
        <v>0</v>
      </c>
      <c r="E87" s="162">
        <v>0</v>
      </c>
      <c r="F87" s="142">
        <v>0</v>
      </c>
      <c r="G87" s="142">
        <v>0</v>
      </c>
      <c r="H87" s="142">
        <v>1</v>
      </c>
      <c r="I87" s="142">
        <v>0</v>
      </c>
      <c r="J87" s="142">
        <v>0</v>
      </c>
      <c r="K87" s="160">
        <v>0</v>
      </c>
      <c r="L87" s="160">
        <v>1</v>
      </c>
      <c r="M87" s="160">
        <v>0</v>
      </c>
      <c r="N87" s="161">
        <v>2</v>
      </c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</row>
    <row r="88" spans="1:96" s="129" customFormat="1" ht="15.75">
      <c r="A88" s="158" t="s">
        <v>113</v>
      </c>
      <c r="B88" s="155">
        <f t="shared" si="2"/>
        <v>4</v>
      </c>
      <c r="C88" s="159">
        <v>1</v>
      </c>
      <c r="D88" s="159">
        <v>0</v>
      </c>
      <c r="E88" s="159">
        <v>0</v>
      </c>
      <c r="F88" s="159">
        <v>0</v>
      </c>
      <c r="G88" s="159">
        <v>0</v>
      </c>
      <c r="H88" s="159">
        <v>0</v>
      </c>
      <c r="I88" s="159">
        <v>2</v>
      </c>
      <c r="J88" s="159">
        <v>0</v>
      </c>
      <c r="K88" s="159">
        <v>0</v>
      </c>
      <c r="L88" s="159">
        <v>1</v>
      </c>
      <c r="M88" s="160">
        <v>0</v>
      </c>
      <c r="N88" s="161">
        <v>0</v>
      </c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</row>
    <row r="89" spans="1:96" s="129" customFormat="1" ht="15.75">
      <c r="A89" s="158" t="s">
        <v>114</v>
      </c>
      <c r="B89" s="155">
        <f t="shared" si="2"/>
        <v>6</v>
      </c>
      <c r="C89" s="159">
        <v>0</v>
      </c>
      <c r="D89" s="159">
        <v>0</v>
      </c>
      <c r="E89" s="159">
        <v>0</v>
      </c>
      <c r="F89" s="159">
        <v>1</v>
      </c>
      <c r="G89" s="159">
        <v>0</v>
      </c>
      <c r="H89" s="159">
        <v>0</v>
      </c>
      <c r="I89" s="159">
        <v>0</v>
      </c>
      <c r="J89" s="159">
        <v>0</v>
      </c>
      <c r="K89" s="159">
        <v>0</v>
      </c>
      <c r="L89" s="159">
        <v>1</v>
      </c>
      <c r="M89" s="160">
        <v>1</v>
      </c>
      <c r="N89" s="161">
        <v>3</v>
      </c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</row>
    <row r="90" spans="1:96" s="129" customFormat="1" ht="15.75">
      <c r="A90" s="158" t="s">
        <v>182</v>
      </c>
      <c r="B90" s="155">
        <f t="shared" si="2"/>
        <v>2</v>
      </c>
      <c r="C90" s="159">
        <v>0</v>
      </c>
      <c r="D90" s="162">
        <v>0</v>
      </c>
      <c r="E90" s="162">
        <v>0</v>
      </c>
      <c r="F90" s="142">
        <v>0</v>
      </c>
      <c r="G90" s="142">
        <v>0</v>
      </c>
      <c r="H90" s="142">
        <v>0</v>
      </c>
      <c r="I90" s="142">
        <v>0</v>
      </c>
      <c r="J90" s="142">
        <v>0</v>
      </c>
      <c r="K90" s="160">
        <v>1</v>
      </c>
      <c r="L90" s="160">
        <v>0</v>
      </c>
      <c r="M90" s="160">
        <v>1</v>
      </c>
      <c r="N90" s="161">
        <v>0</v>
      </c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</row>
    <row r="91" spans="1:96" s="129" customFormat="1" ht="15.75">
      <c r="A91" s="158" t="s">
        <v>199</v>
      </c>
      <c r="B91" s="155">
        <f t="shared" si="2"/>
        <v>2</v>
      </c>
      <c r="C91" s="159">
        <v>0</v>
      </c>
      <c r="D91" s="162">
        <v>0</v>
      </c>
      <c r="E91" s="162">
        <v>0</v>
      </c>
      <c r="F91" s="142">
        <v>0</v>
      </c>
      <c r="G91" s="142">
        <v>1</v>
      </c>
      <c r="H91" s="142">
        <v>0</v>
      </c>
      <c r="I91" s="142">
        <v>0</v>
      </c>
      <c r="J91" s="142">
        <v>0</v>
      </c>
      <c r="K91" s="160">
        <v>0</v>
      </c>
      <c r="L91" s="160">
        <v>0</v>
      </c>
      <c r="M91" s="160">
        <v>0</v>
      </c>
      <c r="N91" s="161">
        <v>1</v>
      </c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</row>
    <row r="92" spans="1:96" s="129" customFormat="1" ht="15.75">
      <c r="A92" s="158" t="s">
        <v>118</v>
      </c>
      <c r="B92" s="155">
        <f t="shared" si="2"/>
        <v>11</v>
      </c>
      <c r="C92" s="159">
        <v>0</v>
      </c>
      <c r="D92" s="162">
        <v>2</v>
      </c>
      <c r="E92" s="162">
        <v>0</v>
      </c>
      <c r="F92" s="142">
        <v>0</v>
      </c>
      <c r="G92" s="142">
        <v>2</v>
      </c>
      <c r="H92" s="142">
        <v>1</v>
      </c>
      <c r="I92" s="142">
        <v>0</v>
      </c>
      <c r="J92" s="142">
        <v>0</v>
      </c>
      <c r="K92" s="160">
        <v>1</v>
      </c>
      <c r="L92" s="160">
        <v>2</v>
      </c>
      <c r="M92" s="160">
        <v>3</v>
      </c>
      <c r="N92" s="161">
        <v>0</v>
      </c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</row>
    <row r="93" spans="1:96" s="129" customFormat="1" ht="15.75">
      <c r="A93" s="158" t="s">
        <v>119</v>
      </c>
      <c r="B93" s="155">
        <f t="shared" si="2"/>
        <v>1</v>
      </c>
      <c r="C93" s="159">
        <v>0</v>
      </c>
      <c r="D93" s="162">
        <v>0</v>
      </c>
      <c r="E93" s="162">
        <v>0</v>
      </c>
      <c r="F93" s="142">
        <v>0</v>
      </c>
      <c r="G93" s="142">
        <v>0</v>
      </c>
      <c r="H93" s="142">
        <v>0</v>
      </c>
      <c r="I93" s="142">
        <v>0</v>
      </c>
      <c r="J93" s="142">
        <v>0</v>
      </c>
      <c r="K93" s="160">
        <v>0</v>
      </c>
      <c r="L93" s="160">
        <v>0</v>
      </c>
      <c r="M93" s="160">
        <v>0</v>
      </c>
      <c r="N93" s="161">
        <v>1</v>
      </c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</row>
    <row r="94" spans="1:96" s="129" customFormat="1" ht="15.75">
      <c r="A94" s="158" t="s">
        <v>122</v>
      </c>
      <c r="B94" s="155">
        <f t="shared" si="2"/>
        <v>114</v>
      </c>
      <c r="C94" s="159">
        <v>13</v>
      </c>
      <c r="D94" s="162">
        <v>4</v>
      </c>
      <c r="E94" s="162">
        <v>5</v>
      </c>
      <c r="F94" s="142">
        <v>5</v>
      </c>
      <c r="G94" s="142">
        <v>6</v>
      </c>
      <c r="H94" s="142">
        <v>9</v>
      </c>
      <c r="I94" s="142">
        <v>0</v>
      </c>
      <c r="J94" s="142">
        <v>8</v>
      </c>
      <c r="K94" s="160">
        <v>19</v>
      </c>
      <c r="L94" s="160">
        <v>12</v>
      </c>
      <c r="M94" s="160">
        <v>18</v>
      </c>
      <c r="N94" s="161">
        <v>15</v>
      </c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</row>
    <row r="95" spans="1:96" s="129" customFormat="1" ht="15.75">
      <c r="A95" s="158" t="s">
        <v>200</v>
      </c>
      <c r="B95" s="155">
        <f t="shared" si="2"/>
        <v>1</v>
      </c>
      <c r="C95" s="159">
        <v>0</v>
      </c>
      <c r="D95" s="159">
        <v>1</v>
      </c>
      <c r="E95" s="159">
        <v>0</v>
      </c>
      <c r="F95" s="159">
        <v>0</v>
      </c>
      <c r="G95" s="159">
        <v>0</v>
      </c>
      <c r="H95" s="159">
        <v>0</v>
      </c>
      <c r="I95" s="159">
        <v>0</v>
      </c>
      <c r="J95" s="159">
        <v>0</v>
      </c>
      <c r="K95" s="159">
        <v>0</v>
      </c>
      <c r="L95" s="160">
        <v>0</v>
      </c>
      <c r="M95" s="160">
        <v>0</v>
      </c>
      <c r="N95" s="161">
        <v>0</v>
      </c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</row>
    <row r="96" spans="1:96" ht="15.75">
      <c r="A96" s="167" t="s">
        <v>183</v>
      </c>
      <c r="B96" s="155">
        <f t="shared" si="2"/>
        <v>1</v>
      </c>
      <c r="C96" s="140">
        <v>0</v>
      </c>
      <c r="D96" s="141">
        <v>0</v>
      </c>
      <c r="E96" s="142">
        <v>1</v>
      </c>
      <c r="F96" s="168">
        <v>0</v>
      </c>
      <c r="G96" s="159">
        <v>0</v>
      </c>
      <c r="H96" s="159">
        <v>0</v>
      </c>
      <c r="I96" s="159">
        <v>0</v>
      </c>
      <c r="J96" s="159">
        <v>0</v>
      </c>
      <c r="K96" s="159">
        <v>0</v>
      </c>
      <c r="L96" s="160">
        <v>0</v>
      </c>
      <c r="M96" s="160">
        <v>0</v>
      </c>
      <c r="N96" s="161">
        <v>0</v>
      </c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</row>
    <row r="97" spans="1:96" ht="15.75">
      <c r="A97" s="133"/>
      <c r="B97" s="134"/>
      <c r="C97" s="135"/>
      <c r="D97" s="136"/>
      <c r="E97" s="137"/>
      <c r="F97" s="96"/>
      <c r="G97" s="96"/>
      <c r="H97" s="96"/>
      <c r="I97" s="96"/>
      <c r="J97" s="96"/>
      <c r="K97" s="96"/>
      <c r="L97" s="96"/>
      <c r="M97" s="96"/>
      <c r="N97" s="97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</row>
    <row r="98" spans="1:15" ht="15.75">
      <c r="A98" s="98" t="s">
        <v>125</v>
      </c>
      <c r="B98" s="143"/>
      <c r="C98" s="139"/>
      <c r="D98" s="139"/>
      <c r="O98" s="102"/>
    </row>
    <row r="99" spans="1:3" ht="15.75">
      <c r="A99" s="98" t="s">
        <v>184</v>
      </c>
      <c r="B99" s="144"/>
      <c r="C99" s="144"/>
    </row>
    <row r="100" spans="1:4" ht="15.75">
      <c r="A100" s="98"/>
      <c r="B100" s="144"/>
      <c r="C100" s="144"/>
      <c r="D100" s="105"/>
    </row>
    <row r="101" spans="1:8" ht="15.75">
      <c r="A101" s="145" t="s">
        <v>185</v>
      </c>
      <c r="B101" s="146"/>
      <c r="C101" s="146"/>
      <c r="D101" s="146"/>
      <c r="E101" s="146"/>
      <c r="F101" s="146"/>
      <c r="G101" s="146"/>
      <c r="H101" s="146"/>
    </row>
    <row r="102" spans="1:4" ht="13.5">
      <c r="A102" s="147"/>
      <c r="B102" s="147"/>
      <c r="C102" s="70"/>
      <c r="D102" s="102"/>
    </row>
    <row r="103" spans="2:11" ht="12.75">
      <c r="B103" s="102"/>
      <c r="K103" s="102"/>
    </row>
    <row r="104" ht="12.75">
      <c r="B104" s="102"/>
    </row>
  </sheetData>
  <sheetProtection/>
  <mergeCells count="6">
    <mergeCell ref="A1:N1"/>
    <mergeCell ref="A2:N2"/>
    <mergeCell ref="A3:N3"/>
    <mergeCell ref="A4:N4"/>
    <mergeCell ref="A6:A7"/>
    <mergeCell ref="B6:N6"/>
  </mergeCells>
  <printOptions horizontalCentered="1" verticalCentered="1"/>
  <pageMargins left="0" right="0" top="0" bottom="0" header="0.5118110236220472" footer="0.5118110236220472"/>
  <pageSetup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0"/>
  <sheetViews>
    <sheetView zoomScale="92" zoomScaleNormal="92" zoomScalePageLayoutView="0" workbookViewId="0" topLeftCell="A1">
      <selection activeCell="A6" sqref="A6:N7"/>
    </sheetView>
  </sheetViews>
  <sheetFormatPr defaultColWidth="9.140625" defaultRowHeight="15"/>
  <cols>
    <col min="1" max="1" width="23.421875" style="32" customWidth="1"/>
    <col min="2" max="2" width="9.7109375" style="32" customWidth="1"/>
    <col min="3" max="14" width="6.7109375" style="32" customWidth="1"/>
    <col min="15" max="16384" width="11.421875" style="32" customWidth="1"/>
  </cols>
  <sheetData>
    <row r="1" spans="1:14" ht="12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12.75">
      <c r="A2" s="203" t="s">
        <v>127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12.75">
      <c r="A3" s="203" t="s">
        <v>128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12.75">
      <c r="A4" s="203" t="s">
        <v>129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4" ht="12.75">
      <c r="A5" s="203"/>
      <c r="B5" s="203"/>
      <c r="C5" s="33"/>
      <c r="D5" s="33"/>
    </row>
    <row r="6" spans="1:14" ht="12.75">
      <c r="A6" s="34"/>
      <c r="B6" s="204" t="s">
        <v>130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4" ht="12.75">
      <c r="A7" s="35" t="s">
        <v>131</v>
      </c>
      <c r="B7" s="36" t="s">
        <v>5</v>
      </c>
      <c r="C7" s="37" t="s">
        <v>132</v>
      </c>
      <c r="D7" s="37" t="s">
        <v>133</v>
      </c>
      <c r="E7" s="37" t="s">
        <v>134</v>
      </c>
      <c r="F7" s="37" t="s">
        <v>135</v>
      </c>
      <c r="G7" s="37" t="s">
        <v>136</v>
      </c>
      <c r="H7" s="37" t="s">
        <v>137</v>
      </c>
      <c r="I7" s="37" t="s">
        <v>138</v>
      </c>
      <c r="J7" s="37" t="s">
        <v>139</v>
      </c>
      <c r="K7" s="37" t="s">
        <v>140</v>
      </c>
      <c r="L7" s="37" t="s">
        <v>141</v>
      </c>
      <c r="M7" s="37" t="s">
        <v>142</v>
      </c>
      <c r="N7" s="37" t="s">
        <v>143</v>
      </c>
    </row>
    <row r="8" spans="1:14" ht="12.75">
      <c r="A8" s="38"/>
      <c r="B8" s="39"/>
      <c r="C8" s="40"/>
      <c r="D8" s="40"/>
      <c r="E8" s="41"/>
      <c r="F8" s="41"/>
      <c r="G8" s="41"/>
      <c r="H8" s="41"/>
      <c r="I8" s="41"/>
      <c r="J8" s="41"/>
      <c r="K8" s="41"/>
      <c r="L8" s="41"/>
      <c r="M8" s="41"/>
      <c r="N8" s="42"/>
    </row>
    <row r="9" spans="1:16" ht="12.75">
      <c r="A9" s="43" t="s">
        <v>5</v>
      </c>
      <c r="B9" s="44">
        <f>C9+D9+E9+F9+G9+H9+I9+J9+K9+L9+M9+N9</f>
        <v>1149</v>
      </c>
      <c r="C9" s="45">
        <f>SUM(C11:C48)</f>
        <v>16</v>
      </c>
      <c r="D9" s="45">
        <f aca="true" t="shared" si="0" ref="D9:N9">SUM(D11:D48)</f>
        <v>77</v>
      </c>
      <c r="E9" s="45">
        <f t="shared" si="0"/>
        <v>61</v>
      </c>
      <c r="F9" s="45">
        <f t="shared" si="0"/>
        <v>54</v>
      </c>
      <c r="G9" s="45">
        <f t="shared" si="0"/>
        <v>62</v>
      </c>
      <c r="H9" s="45">
        <f t="shared" si="0"/>
        <v>60</v>
      </c>
      <c r="I9" s="45">
        <f t="shared" si="0"/>
        <v>111</v>
      </c>
      <c r="J9" s="45">
        <f t="shared" si="0"/>
        <v>146</v>
      </c>
      <c r="K9" s="45">
        <f t="shared" si="0"/>
        <v>143</v>
      </c>
      <c r="L9" s="45">
        <f t="shared" si="0"/>
        <v>217</v>
      </c>
      <c r="M9" s="45">
        <f t="shared" si="0"/>
        <v>156</v>
      </c>
      <c r="N9" s="46">
        <f t="shared" si="0"/>
        <v>46</v>
      </c>
      <c r="P9" s="47"/>
    </row>
    <row r="10" spans="1:14" ht="12.75">
      <c r="A10" s="43"/>
      <c r="B10" s="48"/>
      <c r="C10" s="31"/>
      <c r="D10" s="31"/>
      <c r="E10" s="49"/>
      <c r="F10" s="49"/>
      <c r="G10" s="49"/>
      <c r="H10" s="49"/>
      <c r="I10" s="49"/>
      <c r="J10" s="49"/>
      <c r="K10" s="49"/>
      <c r="L10" s="49"/>
      <c r="M10" s="49"/>
      <c r="N10" s="50"/>
    </row>
    <row r="11" spans="1:14" ht="12.75">
      <c r="A11" s="51" t="s">
        <v>25</v>
      </c>
      <c r="B11" s="48">
        <f aca="true" t="shared" si="1" ref="B11:B48">C11+D11+E11+F11+G11+H11+I11+J11+K11+L11+M11+N11</f>
        <v>1</v>
      </c>
      <c r="C11" s="52">
        <v>0</v>
      </c>
      <c r="D11" s="52">
        <v>0</v>
      </c>
      <c r="E11" s="49">
        <v>0</v>
      </c>
      <c r="F11" s="49">
        <v>0</v>
      </c>
      <c r="G11" s="49">
        <v>0</v>
      </c>
      <c r="H11" s="49">
        <v>0</v>
      </c>
      <c r="I11" s="49">
        <v>1</v>
      </c>
      <c r="J11" s="49">
        <v>0</v>
      </c>
      <c r="K11" s="53">
        <v>0</v>
      </c>
      <c r="L11" s="53">
        <v>0</v>
      </c>
      <c r="M11" s="49">
        <v>0</v>
      </c>
      <c r="N11" s="50">
        <v>0</v>
      </c>
    </row>
    <row r="12" spans="1:14" ht="12.75">
      <c r="A12" s="51" t="s">
        <v>27</v>
      </c>
      <c r="B12" s="48">
        <f t="shared" si="1"/>
        <v>1</v>
      </c>
      <c r="C12" s="52">
        <v>0</v>
      </c>
      <c r="D12" s="52">
        <v>0</v>
      </c>
      <c r="E12" s="49">
        <v>0</v>
      </c>
      <c r="F12" s="49">
        <v>0</v>
      </c>
      <c r="G12" s="49">
        <v>0</v>
      </c>
      <c r="H12" s="53">
        <v>0</v>
      </c>
      <c r="I12" s="53">
        <v>1</v>
      </c>
      <c r="J12" s="53">
        <v>0</v>
      </c>
      <c r="K12" s="53">
        <v>0</v>
      </c>
      <c r="L12" s="53">
        <v>0</v>
      </c>
      <c r="M12" s="53">
        <v>0</v>
      </c>
      <c r="N12" s="50">
        <v>0</v>
      </c>
    </row>
    <row r="13" spans="1:14" ht="12.75">
      <c r="A13" s="51" t="s">
        <v>30</v>
      </c>
      <c r="B13" s="48">
        <f t="shared" si="1"/>
        <v>1</v>
      </c>
      <c r="C13" s="52">
        <v>0</v>
      </c>
      <c r="D13" s="52">
        <v>0</v>
      </c>
      <c r="E13" s="49">
        <v>0</v>
      </c>
      <c r="F13" s="49">
        <v>0</v>
      </c>
      <c r="G13" s="49">
        <v>0</v>
      </c>
      <c r="H13" s="53">
        <v>0</v>
      </c>
      <c r="I13" s="53">
        <v>0</v>
      </c>
      <c r="J13" s="53">
        <v>0</v>
      </c>
      <c r="K13" s="53">
        <v>1</v>
      </c>
      <c r="L13" s="53">
        <v>0</v>
      </c>
      <c r="M13" s="53">
        <v>0</v>
      </c>
      <c r="N13" s="50">
        <v>0</v>
      </c>
    </row>
    <row r="14" spans="1:14" ht="12.75">
      <c r="A14" s="51" t="s">
        <v>35</v>
      </c>
      <c r="B14" s="48">
        <f t="shared" si="1"/>
        <v>1</v>
      </c>
      <c r="C14" s="52">
        <v>0</v>
      </c>
      <c r="D14" s="52">
        <v>0</v>
      </c>
      <c r="E14" s="49">
        <v>0</v>
      </c>
      <c r="F14" s="49">
        <v>0</v>
      </c>
      <c r="G14" s="49">
        <v>0</v>
      </c>
      <c r="H14" s="53">
        <v>1</v>
      </c>
      <c r="I14" s="49">
        <v>0</v>
      </c>
      <c r="J14" s="49">
        <v>0</v>
      </c>
      <c r="K14" s="53">
        <v>0</v>
      </c>
      <c r="L14" s="53">
        <v>0</v>
      </c>
      <c r="M14" s="53">
        <v>0</v>
      </c>
      <c r="N14" s="54">
        <v>0</v>
      </c>
    </row>
    <row r="15" spans="1:14" ht="12.75">
      <c r="A15" s="51" t="s">
        <v>38</v>
      </c>
      <c r="B15" s="48">
        <f t="shared" si="1"/>
        <v>1</v>
      </c>
      <c r="C15" s="52">
        <v>0</v>
      </c>
      <c r="D15" s="52">
        <v>0</v>
      </c>
      <c r="E15" s="49">
        <v>0</v>
      </c>
      <c r="F15" s="53">
        <v>0</v>
      </c>
      <c r="G15" s="53">
        <v>0</v>
      </c>
      <c r="H15" s="53">
        <v>0</v>
      </c>
      <c r="I15" s="49">
        <v>0</v>
      </c>
      <c r="J15" s="49">
        <v>0</v>
      </c>
      <c r="K15" s="53">
        <v>0</v>
      </c>
      <c r="L15" s="53">
        <v>0</v>
      </c>
      <c r="M15" s="53">
        <v>1</v>
      </c>
      <c r="N15" s="54">
        <v>0</v>
      </c>
    </row>
    <row r="16" spans="1:14" ht="12.75">
      <c r="A16" s="51" t="s">
        <v>42</v>
      </c>
      <c r="B16" s="48">
        <f t="shared" si="1"/>
        <v>4</v>
      </c>
      <c r="C16" s="52">
        <v>0</v>
      </c>
      <c r="D16" s="52">
        <v>0</v>
      </c>
      <c r="E16" s="53">
        <v>0</v>
      </c>
      <c r="F16" s="53">
        <v>0</v>
      </c>
      <c r="G16" s="53">
        <v>0</v>
      </c>
      <c r="H16" s="53">
        <v>1</v>
      </c>
      <c r="I16" s="49">
        <v>0</v>
      </c>
      <c r="J16" s="49">
        <v>1</v>
      </c>
      <c r="K16" s="53">
        <v>0</v>
      </c>
      <c r="L16" s="53">
        <v>0</v>
      </c>
      <c r="M16" s="53">
        <v>1</v>
      </c>
      <c r="N16" s="54">
        <v>1</v>
      </c>
    </row>
    <row r="17" spans="1:14" ht="12.75">
      <c r="A17" s="55" t="s">
        <v>44</v>
      </c>
      <c r="B17" s="48">
        <f t="shared" si="1"/>
        <v>39</v>
      </c>
      <c r="C17" s="52">
        <v>0</v>
      </c>
      <c r="D17" s="52">
        <v>9</v>
      </c>
      <c r="E17" s="49">
        <v>6</v>
      </c>
      <c r="F17" s="49">
        <v>3</v>
      </c>
      <c r="G17" s="49">
        <v>0</v>
      </c>
      <c r="H17" s="53">
        <v>1</v>
      </c>
      <c r="I17" s="53">
        <v>1</v>
      </c>
      <c r="J17" s="53">
        <v>2</v>
      </c>
      <c r="K17" s="53">
        <v>3</v>
      </c>
      <c r="L17" s="53">
        <v>3</v>
      </c>
      <c r="M17" s="53">
        <v>4</v>
      </c>
      <c r="N17" s="54">
        <v>7</v>
      </c>
    </row>
    <row r="18" spans="1:14" ht="12.75">
      <c r="A18" s="51" t="s">
        <v>45</v>
      </c>
      <c r="B18" s="48">
        <f t="shared" si="1"/>
        <v>560</v>
      </c>
      <c r="C18" s="52">
        <v>5</v>
      </c>
      <c r="D18" s="52">
        <v>6</v>
      </c>
      <c r="E18" s="53">
        <v>7</v>
      </c>
      <c r="F18" s="53">
        <v>13</v>
      </c>
      <c r="G18" s="53">
        <v>5</v>
      </c>
      <c r="H18" s="53">
        <v>0</v>
      </c>
      <c r="I18" s="53">
        <v>46</v>
      </c>
      <c r="J18" s="53">
        <v>103</v>
      </c>
      <c r="K18" s="53">
        <v>106</v>
      </c>
      <c r="L18" s="53">
        <f>131+24</f>
        <v>155</v>
      </c>
      <c r="M18" s="53">
        <v>112</v>
      </c>
      <c r="N18" s="54">
        <v>2</v>
      </c>
    </row>
    <row r="19" spans="1:14" ht="12.75">
      <c r="A19" s="51" t="s">
        <v>47</v>
      </c>
      <c r="B19" s="48">
        <f t="shared" si="1"/>
        <v>3</v>
      </c>
      <c r="C19" s="52">
        <v>0</v>
      </c>
      <c r="D19" s="52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2</v>
      </c>
      <c r="N19" s="54">
        <v>1</v>
      </c>
    </row>
    <row r="20" spans="1:14" ht="12.75">
      <c r="A20" s="51" t="s">
        <v>49</v>
      </c>
      <c r="B20" s="48">
        <f t="shared" si="1"/>
        <v>4</v>
      </c>
      <c r="C20" s="52">
        <v>0</v>
      </c>
      <c r="D20" s="52">
        <v>0</v>
      </c>
      <c r="E20" s="49">
        <v>0</v>
      </c>
      <c r="F20" s="49">
        <v>0</v>
      </c>
      <c r="G20" s="49">
        <v>2</v>
      </c>
      <c r="H20" s="53">
        <v>0</v>
      </c>
      <c r="I20" s="49">
        <v>0</v>
      </c>
      <c r="J20" s="53">
        <v>1</v>
      </c>
      <c r="K20" s="53">
        <v>0</v>
      </c>
      <c r="L20" s="53">
        <v>1</v>
      </c>
      <c r="M20" s="53">
        <v>0</v>
      </c>
      <c r="N20" s="50">
        <v>0</v>
      </c>
    </row>
    <row r="21" spans="1:14" ht="12.75">
      <c r="A21" s="51" t="s">
        <v>51</v>
      </c>
      <c r="B21" s="48">
        <f t="shared" si="1"/>
        <v>4</v>
      </c>
      <c r="C21" s="52">
        <v>0</v>
      </c>
      <c r="D21" s="52">
        <v>0</v>
      </c>
      <c r="E21" s="52">
        <v>0</v>
      </c>
      <c r="F21" s="52">
        <v>0</v>
      </c>
      <c r="G21" s="52">
        <v>2</v>
      </c>
      <c r="H21" s="52">
        <v>0</v>
      </c>
      <c r="I21" s="52">
        <v>0</v>
      </c>
      <c r="J21" s="52">
        <v>0</v>
      </c>
      <c r="K21" s="56">
        <v>0</v>
      </c>
      <c r="L21" s="56">
        <v>1</v>
      </c>
      <c r="M21" s="56">
        <v>0</v>
      </c>
      <c r="N21" s="57">
        <v>1</v>
      </c>
    </row>
    <row r="22" spans="1:14" ht="12.75">
      <c r="A22" s="55" t="s">
        <v>52</v>
      </c>
      <c r="B22" s="48">
        <f t="shared" si="1"/>
        <v>18</v>
      </c>
      <c r="C22" s="52">
        <v>0</v>
      </c>
      <c r="D22" s="52">
        <v>1</v>
      </c>
      <c r="E22" s="49">
        <v>2</v>
      </c>
      <c r="F22" s="49">
        <v>1</v>
      </c>
      <c r="G22" s="53">
        <v>2</v>
      </c>
      <c r="H22" s="53">
        <v>1</v>
      </c>
      <c r="I22" s="53">
        <v>0</v>
      </c>
      <c r="J22" s="53">
        <v>2</v>
      </c>
      <c r="K22" s="53">
        <v>3</v>
      </c>
      <c r="L22" s="53">
        <v>3</v>
      </c>
      <c r="M22" s="53">
        <v>1</v>
      </c>
      <c r="N22" s="54">
        <v>2</v>
      </c>
    </row>
    <row r="23" spans="1:14" ht="12.75">
      <c r="A23" s="51" t="s">
        <v>144</v>
      </c>
      <c r="B23" s="48">
        <f t="shared" si="1"/>
        <v>1</v>
      </c>
      <c r="C23" s="52">
        <v>0</v>
      </c>
      <c r="D23" s="52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53">
        <v>0</v>
      </c>
      <c r="L23" s="53">
        <v>0</v>
      </c>
      <c r="M23" s="53">
        <v>1</v>
      </c>
      <c r="N23" s="54">
        <v>0</v>
      </c>
    </row>
    <row r="24" spans="1:14" ht="12.75">
      <c r="A24" s="51" t="s">
        <v>56</v>
      </c>
      <c r="B24" s="48">
        <f t="shared" si="1"/>
        <v>1</v>
      </c>
      <c r="C24" s="52">
        <v>0</v>
      </c>
      <c r="D24" s="52">
        <v>0</v>
      </c>
      <c r="E24" s="53">
        <v>0</v>
      </c>
      <c r="F24" s="49">
        <v>0</v>
      </c>
      <c r="G24" s="53">
        <v>1</v>
      </c>
      <c r="H24" s="49">
        <v>0</v>
      </c>
      <c r="I24" s="49">
        <v>0</v>
      </c>
      <c r="J24" s="49">
        <v>0</v>
      </c>
      <c r="K24" s="53">
        <v>0</v>
      </c>
      <c r="L24" s="53">
        <v>0</v>
      </c>
      <c r="M24" s="53">
        <v>0</v>
      </c>
      <c r="N24" s="54">
        <v>0</v>
      </c>
    </row>
    <row r="25" spans="1:14" ht="12.75">
      <c r="A25" s="51" t="s">
        <v>59</v>
      </c>
      <c r="B25" s="48">
        <f t="shared" si="1"/>
        <v>4</v>
      </c>
      <c r="C25" s="52">
        <v>0</v>
      </c>
      <c r="D25" s="52">
        <v>1</v>
      </c>
      <c r="E25" s="53">
        <v>0</v>
      </c>
      <c r="F25" s="53">
        <v>0</v>
      </c>
      <c r="G25" s="49">
        <v>0</v>
      </c>
      <c r="H25" s="53">
        <v>0</v>
      </c>
      <c r="I25" s="49">
        <v>1</v>
      </c>
      <c r="J25" s="49">
        <v>1</v>
      </c>
      <c r="K25" s="53">
        <v>0</v>
      </c>
      <c r="L25" s="53">
        <v>0</v>
      </c>
      <c r="M25" s="53">
        <v>1</v>
      </c>
      <c r="N25" s="54">
        <v>0</v>
      </c>
    </row>
    <row r="26" spans="1:14" ht="12.75">
      <c r="A26" s="51" t="s">
        <v>62</v>
      </c>
      <c r="B26" s="48">
        <f t="shared" si="1"/>
        <v>10</v>
      </c>
      <c r="C26" s="52">
        <v>0</v>
      </c>
      <c r="D26" s="52">
        <v>1</v>
      </c>
      <c r="E26" s="49">
        <v>0</v>
      </c>
      <c r="F26" s="53">
        <v>0</v>
      </c>
      <c r="G26" s="53">
        <v>2</v>
      </c>
      <c r="H26" s="53">
        <v>2</v>
      </c>
      <c r="I26" s="49">
        <v>1</v>
      </c>
      <c r="J26" s="53">
        <v>1</v>
      </c>
      <c r="K26" s="53">
        <v>0</v>
      </c>
      <c r="L26" s="56">
        <v>1</v>
      </c>
      <c r="M26" s="56">
        <v>2</v>
      </c>
      <c r="N26" s="57">
        <v>0</v>
      </c>
    </row>
    <row r="27" spans="1:14" ht="12.75">
      <c r="A27" s="51" t="s">
        <v>68</v>
      </c>
      <c r="B27" s="48">
        <f t="shared" si="1"/>
        <v>1</v>
      </c>
      <c r="C27" s="52">
        <v>0</v>
      </c>
      <c r="D27" s="52">
        <v>0</v>
      </c>
      <c r="E27" s="49">
        <v>0</v>
      </c>
      <c r="F27" s="53">
        <v>0</v>
      </c>
      <c r="G27" s="53">
        <v>0</v>
      </c>
      <c r="H27" s="53">
        <v>0</v>
      </c>
      <c r="I27" s="49">
        <v>0</v>
      </c>
      <c r="J27" s="53">
        <v>0</v>
      </c>
      <c r="K27" s="53">
        <v>0</v>
      </c>
      <c r="L27" s="56">
        <v>1</v>
      </c>
      <c r="M27" s="56">
        <v>0</v>
      </c>
      <c r="N27" s="50">
        <v>0</v>
      </c>
    </row>
    <row r="28" spans="1:14" ht="12.75">
      <c r="A28" s="51" t="s">
        <v>69</v>
      </c>
      <c r="B28" s="48">
        <f t="shared" si="1"/>
        <v>1</v>
      </c>
      <c r="C28" s="52">
        <v>0</v>
      </c>
      <c r="D28" s="52">
        <v>0</v>
      </c>
      <c r="E28" s="49">
        <v>0</v>
      </c>
      <c r="F28" s="53">
        <v>0</v>
      </c>
      <c r="G28" s="53">
        <v>1</v>
      </c>
      <c r="H28" s="49">
        <v>0</v>
      </c>
      <c r="I28" s="49">
        <v>0</v>
      </c>
      <c r="J28" s="49">
        <v>0</v>
      </c>
      <c r="K28" s="53">
        <v>0</v>
      </c>
      <c r="L28" s="53">
        <v>0</v>
      </c>
      <c r="M28" s="53">
        <v>0</v>
      </c>
      <c r="N28" s="54">
        <v>0</v>
      </c>
    </row>
    <row r="29" spans="1:14" ht="12.75">
      <c r="A29" s="51" t="s">
        <v>70</v>
      </c>
      <c r="B29" s="48">
        <f t="shared" si="1"/>
        <v>3</v>
      </c>
      <c r="C29" s="52">
        <v>0</v>
      </c>
      <c r="D29" s="52">
        <v>0</v>
      </c>
      <c r="E29" s="49">
        <v>0</v>
      </c>
      <c r="F29" s="53">
        <v>1</v>
      </c>
      <c r="G29" s="53">
        <v>0</v>
      </c>
      <c r="H29" s="53">
        <v>0</v>
      </c>
      <c r="I29" s="53">
        <v>0</v>
      </c>
      <c r="J29" s="53">
        <v>1</v>
      </c>
      <c r="K29" s="53">
        <v>1</v>
      </c>
      <c r="L29" s="53">
        <v>0</v>
      </c>
      <c r="M29" s="53">
        <v>0</v>
      </c>
      <c r="N29" s="54">
        <v>0</v>
      </c>
    </row>
    <row r="30" spans="1:14" ht="12.75">
      <c r="A30" s="51" t="s">
        <v>145</v>
      </c>
      <c r="B30" s="48">
        <f t="shared" si="1"/>
        <v>1</v>
      </c>
      <c r="C30" s="52">
        <v>0</v>
      </c>
      <c r="D30" s="52">
        <v>0</v>
      </c>
      <c r="E30" s="53">
        <v>0</v>
      </c>
      <c r="F30" s="53">
        <v>0</v>
      </c>
      <c r="G30" s="53">
        <v>0</v>
      </c>
      <c r="H30" s="53">
        <v>0</v>
      </c>
      <c r="I30" s="49">
        <v>1</v>
      </c>
      <c r="J30" s="49">
        <v>0</v>
      </c>
      <c r="K30" s="53">
        <v>0</v>
      </c>
      <c r="L30" s="53">
        <v>0</v>
      </c>
      <c r="M30" s="56">
        <v>0</v>
      </c>
      <c r="N30" s="54">
        <v>0</v>
      </c>
    </row>
    <row r="31" spans="1:14" ht="12.75">
      <c r="A31" s="51" t="s">
        <v>84</v>
      </c>
      <c r="B31" s="48">
        <f t="shared" si="1"/>
        <v>12</v>
      </c>
      <c r="C31" s="52">
        <v>0</v>
      </c>
      <c r="D31" s="52">
        <v>0</v>
      </c>
      <c r="E31" s="49">
        <v>1</v>
      </c>
      <c r="F31" s="53">
        <v>0</v>
      </c>
      <c r="G31" s="53">
        <v>1</v>
      </c>
      <c r="H31" s="53">
        <v>1</v>
      </c>
      <c r="I31" s="53">
        <v>3</v>
      </c>
      <c r="J31" s="49">
        <v>0</v>
      </c>
      <c r="K31" s="53">
        <v>1</v>
      </c>
      <c r="L31" s="53">
        <v>2</v>
      </c>
      <c r="M31" s="49">
        <v>0</v>
      </c>
      <c r="N31" s="54">
        <v>3</v>
      </c>
    </row>
    <row r="32" spans="1:14" ht="12.75">
      <c r="A32" s="55" t="s">
        <v>146</v>
      </c>
      <c r="B32" s="48">
        <f t="shared" si="1"/>
        <v>430</v>
      </c>
      <c r="C32" s="52">
        <v>11</v>
      </c>
      <c r="D32" s="52">
        <f>38+15</f>
        <v>53</v>
      </c>
      <c r="E32" s="49">
        <v>43</v>
      </c>
      <c r="F32" s="49">
        <v>32</v>
      </c>
      <c r="G32" s="49">
        <v>42</v>
      </c>
      <c r="H32" s="53">
        <v>46</v>
      </c>
      <c r="I32" s="53">
        <v>54</v>
      </c>
      <c r="J32" s="53">
        <v>30</v>
      </c>
      <c r="K32" s="53">
        <v>26</v>
      </c>
      <c r="L32" s="53">
        <v>43</v>
      </c>
      <c r="M32" s="53">
        <v>27</v>
      </c>
      <c r="N32" s="54">
        <v>23</v>
      </c>
    </row>
    <row r="33" spans="1:14" ht="12.75">
      <c r="A33" s="51" t="s">
        <v>147</v>
      </c>
      <c r="B33" s="48">
        <f t="shared" si="1"/>
        <v>1</v>
      </c>
      <c r="C33" s="52">
        <v>0</v>
      </c>
      <c r="D33" s="52">
        <v>0</v>
      </c>
      <c r="E33" s="53">
        <v>0</v>
      </c>
      <c r="F33" s="53">
        <v>0</v>
      </c>
      <c r="G33" s="53">
        <v>0</v>
      </c>
      <c r="H33" s="53">
        <v>0</v>
      </c>
      <c r="I33" s="49">
        <v>0</v>
      </c>
      <c r="J33" s="49">
        <v>0</v>
      </c>
      <c r="K33" s="53">
        <v>1</v>
      </c>
      <c r="L33" s="53">
        <v>0</v>
      </c>
      <c r="M33" s="53">
        <v>0</v>
      </c>
      <c r="N33" s="54">
        <v>0</v>
      </c>
    </row>
    <row r="34" spans="1:14" ht="12.75">
      <c r="A34" s="51" t="s">
        <v>148</v>
      </c>
      <c r="B34" s="48">
        <f t="shared" si="1"/>
        <v>1</v>
      </c>
      <c r="C34" s="52">
        <v>0</v>
      </c>
      <c r="D34" s="52">
        <v>0</v>
      </c>
      <c r="E34" s="49">
        <v>0</v>
      </c>
      <c r="F34" s="49">
        <v>0</v>
      </c>
      <c r="G34" s="53">
        <v>0</v>
      </c>
      <c r="H34" s="53">
        <v>0</v>
      </c>
      <c r="I34" s="49">
        <v>0</v>
      </c>
      <c r="J34" s="49">
        <v>0</v>
      </c>
      <c r="K34" s="53">
        <v>0</v>
      </c>
      <c r="L34" s="53">
        <v>0</v>
      </c>
      <c r="M34" s="53">
        <v>1</v>
      </c>
      <c r="N34" s="54">
        <v>0</v>
      </c>
    </row>
    <row r="35" spans="1:14" ht="12.75">
      <c r="A35" s="51" t="s">
        <v>93</v>
      </c>
      <c r="B35" s="48">
        <f t="shared" si="1"/>
        <v>14</v>
      </c>
      <c r="C35" s="52">
        <v>0</v>
      </c>
      <c r="D35" s="52">
        <v>0</v>
      </c>
      <c r="E35" s="49">
        <v>0</v>
      </c>
      <c r="F35" s="53">
        <v>1</v>
      </c>
      <c r="G35" s="49">
        <v>2</v>
      </c>
      <c r="H35" s="49">
        <v>2</v>
      </c>
      <c r="I35" s="53">
        <v>1</v>
      </c>
      <c r="J35" s="53">
        <v>2</v>
      </c>
      <c r="K35" s="53">
        <v>0</v>
      </c>
      <c r="L35" s="53">
        <v>2</v>
      </c>
      <c r="M35" s="53">
        <v>0</v>
      </c>
      <c r="N35" s="54">
        <v>4</v>
      </c>
    </row>
    <row r="36" spans="1:14" ht="12.75">
      <c r="A36" s="51" t="s">
        <v>149</v>
      </c>
      <c r="B36" s="48">
        <f t="shared" si="1"/>
        <v>1</v>
      </c>
      <c r="C36" s="52">
        <v>0</v>
      </c>
      <c r="D36" s="52">
        <v>0</v>
      </c>
      <c r="E36" s="53">
        <v>0</v>
      </c>
      <c r="F36" s="53">
        <v>0</v>
      </c>
      <c r="G36" s="49">
        <v>0</v>
      </c>
      <c r="H36" s="53">
        <v>1</v>
      </c>
      <c r="I36" s="49">
        <v>0</v>
      </c>
      <c r="J36" s="49">
        <v>0</v>
      </c>
      <c r="K36" s="53">
        <v>0</v>
      </c>
      <c r="L36" s="53">
        <v>0</v>
      </c>
      <c r="M36" s="53">
        <v>0</v>
      </c>
      <c r="N36" s="54">
        <v>0</v>
      </c>
    </row>
    <row r="37" spans="1:14" ht="12.75">
      <c r="A37" s="51" t="s">
        <v>97</v>
      </c>
      <c r="B37" s="48">
        <f t="shared" si="1"/>
        <v>1</v>
      </c>
      <c r="C37" s="52">
        <v>0</v>
      </c>
      <c r="D37" s="52">
        <v>0</v>
      </c>
      <c r="E37" s="53">
        <v>0</v>
      </c>
      <c r="F37" s="53">
        <v>0</v>
      </c>
      <c r="G37" s="49">
        <v>1</v>
      </c>
      <c r="H37" s="53">
        <v>0</v>
      </c>
      <c r="I37" s="49">
        <v>0</v>
      </c>
      <c r="J37" s="49">
        <v>0</v>
      </c>
      <c r="K37" s="53">
        <v>0</v>
      </c>
      <c r="L37" s="53">
        <v>0</v>
      </c>
      <c r="M37" s="53">
        <v>0</v>
      </c>
      <c r="N37" s="54">
        <v>0</v>
      </c>
    </row>
    <row r="38" spans="1:14" ht="12.75">
      <c r="A38" s="51" t="s">
        <v>98</v>
      </c>
      <c r="B38" s="48">
        <f t="shared" si="1"/>
        <v>3</v>
      </c>
      <c r="C38" s="52">
        <v>0</v>
      </c>
      <c r="D38" s="52">
        <v>1</v>
      </c>
      <c r="E38" s="53">
        <v>1</v>
      </c>
      <c r="F38" s="53">
        <v>1</v>
      </c>
      <c r="G38" s="53">
        <v>0</v>
      </c>
      <c r="H38" s="53">
        <v>0</v>
      </c>
      <c r="I38" s="49">
        <v>0</v>
      </c>
      <c r="J38" s="49">
        <v>0</v>
      </c>
      <c r="K38" s="53">
        <v>0</v>
      </c>
      <c r="L38" s="53">
        <v>0</v>
      </c>
      <c r="M38" s="53">
        <v>0</v>
      </c>
      <c r="N38" s="54">
        <v>0</v>
      </c>
    </row>
    <row r="39" spans="1:14" ht="12.75">
      <c r="A39" s="51" t="s">
        <v>102</v>
      </c>
      <c r="B39" s="48">
        <f t="shared" si="1"/>
        <v>9</v>
      </c>
      <c r="C39" s="52">
        <v>0</v>
      </c>
      <c r="D39" s="52">
        <v>4</v>
      </c>
      <c r="E39" s="49">
        <v>0</v>
      </c>
      <c r="F39" s="53">
        <v>1</v>
      </c>
      <c r="G39" s="49">
        <v>0</v>
      </c>
      <c r="H39" s="53">
        <v>0</v>
      </c>
      <c r="I39" s="49">
        <v>1</v>
      </c>
      <c r="J39" s="53">
        <v>0</v>
      </c>
      <c r="K39" s="53">
        <v>0</v>
      </c>
      <c r="L39" s="53">
        <v>1</v>
      </c>
      <c r="M39" s="53">
        <v>1</v>
      </c>
      <c r="N39" s="54">
        <v>1</v>
      </c>
    </row>
    <row r="40" spans="1:14" ht="12.75">
      <c r="A40" s="51" t="s">
        <v>150</v>
      </c>
      <c r="B40" s="48">
        <f t="shared" si="1"/>
        <v>2</v>
      </c>
      <c r="C40" s="52">
        <v>0</v>
      </c>
      <c r="D40" s="52">
        <v>0</v>
      </c>
      <c r="E40" s="49">
        <v>0</v>
      </c>
      <c r="F40" s="49">
        <v>0</v>
      </c>
      <c r="G40" s="53">
        <v>0</v>
      </c>
      <c r="H40" s="53">
        <v>2</v>
      </c>
      <c r="I40" s="49">
        <v>0</v>
      </c>
      <c r="J40" s="49">
        <v>0</v>
      </c>
      <c r="K40" s="53">
        <v>0</v>
      </c>
      <c r="L40" s="53">
        <v>0</v>
      </c>
      <c r="M40" s="53">
        <v>0</v>
      </c>
      <c r="N40" s="54">
        <v>0</v>
      </c>
    </row>
    <row r="41" spans="1:14" ht="12.75">
      <c r="A41" s="51" t="s">
        <v>105</v>
      </c>
      <c r="B41" s="48">
        <f t="shared" si="1"/>
        <v>2</v>
      </c>
      <c r="C41" s="52">
        <v>0</v>
      </c>
      <c r="D41" s="52">
        <v>0</v>
      </c>
      <c r="E41" s="53">
        <v>1</v>
      </c>
      <c r="F41" s="53">
        <v>0</v>
      </c>
      <c r="G41" s="49">
        <v>0</v>
      </c>
      <c r="H41" s="49">
        <v>0</v>
      </c>
      <c r="I41" s="49">
        <v>0</v>
      </c>
      <c r="J41" s="49">
        <v>1</v>
      </c>
      <c r="K41" s="53">
        <v>0</v>
      </c>
      <c r="L41" s="53">
        <v>0</v>
      </c>
      <c r="M41" s="53">
        <v>0</v>
      </c>
      <c r="N41" s="54">
        <v>0</v>
      </c>
    </row>
    <row r="42" spans="1:14" ht="12.75">
      <c r="A42" s="51" t="s">
        <v>151</v>
      </c>
      <c r="B42" s="48">
        <f t="shared" si="1"/>
        <v>1</v>
      </c>
      <c r="C42" s="52">
        <v>0</v>
      </c>
      <c r="D42" s="52">
        <v>0</v>
      </c>
      <c r="E42" s="53">
        <v>0</v>
      </c>
      <c r="F42" s="53">
        <v>1</v>
      </c>
      <c r="G42" s="49">
        <v>0</v>
      </c>
      <c r="H42" s="49">
        <v>0</v>
      </c>
      <c r="I42" s="49">
        <v>0</v>
      </c>
      <c r="J42" s="49">
        <v>0</v>
      </c>
      <c r="K42" s="53">
        <v>0</v>
      </c>
      <c r="L42" s="53">
        <v>0</v>
      </c>
      <c r="M42" s="53">
        <v>0</v>
      </c>
      <c r="N42" s="54">
        <v>0</v>
      </c>
    </row>
    <row r="43" spans="1:14" ht="12.75">
      <c r="A43" s="51" t="s">
        <v>110</v>
      </c>
      <c r="B43" s="48">
        <f t="shared" si="1"/>
        <v>2</v>
      </c>
      <c r="C43" s="52">
        <v>0</v>
      </c>
      <c r="D43" s="52">
        <v>0</v>
      </c>
      <c r="E43" s="53">
        <v>0</v>
      </c>
      <c r="F43" s="53">
        <v>0</v>
      </c>
      <c r="G43" s="53">
        <v>0</v>
      </c>
      <c r="H43" s="53">
        <v>1</v>
      </c>
      <c r="I43" s="53">
        <v>0</v>
      </c>
      <c r="J43" s="53">
        <v>0</v>
      </c>
      <c r="K43" s="53">
        <v>1</v>
      </c>
      <c r="L43" s="53">
        <v>0</v>
      </c>
      <c r="M43" s="49">
        <v>0</v>
      </c>
      <c r="N43" s="54">
        <v>0</v>
      </c>
    </row>
    <row r="44" spans="1:14" ht="12.75">
      <c r="A44" s="51" t="s">
        <v>112</v>
      </c>
      <c r="B44" s="48">
        <f t="shared" si="1"/>
        <v>2</v>
      </c>
      <c r="C44" s="52">
        <v>0</v>
      </c>
      <c r="D44" s="52">
        <v>0</v>
      </c>
      <c r="E44" s="53">
        <v>0</v>
      </c>
      <c r="F44" s="53">
        <v>0</v>
      </c>
      <c r="G44" s="53">
        <v>1</v>
      </c>
      <c r="H44" s="53">
        <v>0</v>
      </c>
      <c r="I44" s="53">
        <v>0</v>
      </c>
      <c r="J44" s="53">
        <v>1</v>
      </c>
      <c r="K44" s="53">
        <v>0</v>
      </c>
      <c r="L44" s="53">
        <v>0</v>
      </c>
      <c r="M44" s="49">
        <v>0</v>
      </c>
      <c r="N44" s="54">
        <v>0</v>
      </c>
    </row>
    <row r="45" spans="1:14" ht="12.75">
      <c r="A45" s="51" t="s">
        <v>113</v>
      </c>
      <c r="B45" s="48">
        <f t="shared" si="1"/>
        <v>1</v>
      </c>
      <c r="C45" s="52">
        <v>0</v>
      </c>
      <c r="D45" s="52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49">
        <v>0</v>
      </c>
      <c r="N45" s="54">
        <v>1</v>
      </c>
    </row>
    <row r="46" spans="1:14" ht="12.75">
      <c r="A46" s="51" t="s">
        <v>120</v>
      </c>
      <c r="B46" s="48">
        <f t="shared" si="1"/>
        <v>1</v>
      </c>
      <c r="C46" s="52">
        <v>0</v>
      </c>
      <c r="D46" s="52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49">
        <v>1</v>
      </c>
      <c r="N46" s="54">
        <v>0</v>
      </c>
    </row>
    <row r="47" spans="1:14" ht="12.75">
      <c r="A47" s="51" t="s">
        <v>122</v>
      </c>
      <c r="B47" s="48">
        <f t="shared" si="1"/>
        <v>6</v>
      </c>
      <c r="C47" s="52">
        <v>0</v>
      </c>
      <c r="D47" s="52">
        <v>0</v>
      </c>
      <c r="E47" s="53">
        <v>0</v>
      </c>
      <c r="F47" s="49">
        <v>0</v>
      </c>
      <c r="G47" s="49">
        <v>0</v>
      </c>
      <c r="H47" s="53">
        <v>1</v>
      </c>
      <c r="I47" s="49">
        <v>0</v>
      </c>
      <c r="J47" s="49">
        <v>0</v>
      </c>
      <c r="K47" s="53">
        <v>0</v>
      </c>
      <c r="L47" s="53">
        <v>4</v>
      </c>
      <c r="M47" s="53">
        <v>1</v>
      </c>
      <c r="N47" s="54">
        <v>0</v>
      </c>
    </row>
    <row r="48" spans="1:14" ht="12.75">
      <c r="A48" s="51" t="s">
        <v>123</v>
      </c>
      <c r="B48" s="48">
        <f t="shared" si="1"/>
        <v>1</v>
      </c>
      <c r="C48" s="52">
        <v>0</v>
      </c>
      <c r="D48" s="52">
        <v>1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49">
        <v>0</v>
      </c>
      <c r="N48" s="54">
        <v>0</v>
      </c>
    </row>
    <row r="49" spans="1:14" ht="12.75">
      <c r="A49" s="58"/>
      <c r="B49" s="59"/>
      <c r="C49" s="60"/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62"/>
    </row>
    <row r="50" spans="1:2" ht="12.75">
      <c r="A50" s="63" t="s">
        <v>152</v>
      </c>
      <c r="B50" s="33"/>
    </row>
    <row r="51" spans="1:2" ht="12.75">
      <c r="A51" s="63" t="s">
        <v>153</v>
      </c>
      <c r="B51" s="33"/>
    </row>
    <row r="52" spans="1:2" ht="12.75">
      <c r="A52" s="63" t="s">
        <v>154</v>
      </c>
      <c r="B52" s="33"/>
    </row>
    <row r="53" spans="1:2" ht="12.75" customHeight="1" hidden="1">
      <c r="A53" s="64"/>
      <c r="B53" s="65"/>
    </row>
    <row r="54" spans="1:4" ht="12.75">
      <c r="A54" s="47"/>
      <c r="B54" s="47"/>
      <c r="C54" s="47"/>
      <c r="D54" s="47"/>
    </row>
    <row r="63" ht="12.75">
      <c r="B63" s="66"/>
    </row>
    <row r="64" ht="12.75">
      <c r="B64" s="67"/>
    </row>
    <row r="65" ht="12.75">
      <c r="B65" s="66"/>
    </row>
    <row r="66" ht="12.75">
      <c r="B66" s="67"/>
    </row>
    <row r="67" ht="12.75">
      <c r="B67" s="66"/>
    </row>
    <row r="70" spans="1:4" ht="12.75">
      <c r="A70" s="202"/>
      <c r="B70" s="202"/>
      <c r="C70" s="202"/>
      <c r="D70" s="202"/>
    </row>
  </sheetData>
  <sheetProtection/>
  <mergeCells count="7">
    <mergeCell ref="A70:D70"/>
    <mergeCell ref="A1:N1"/>
    <mergeCell ref="A2:N2"/>
    <mergeCell ref="A3:N3"/>
    <mergeCell ref="A4:N4"/>
    <mergeCell ref="A5:B5"/>
    <mergeCell ref="B6:N6"/>
  </mergeCells>
  <printOptions horizontalCentered="1" verticalCentered="1"/>
  <pageMargins left="0" right="0" top="0" bottom="0" header="0.5118110236220472" footer="0.5118110236220472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92" zoomScaleNormal="92" zoomScalePageLayoutView="0" workbookViewId="0" topLeftCell="A1">
      <selection activeCell="A6" sqref="A6:N7"/>
    </sheetView>
  </sheetViews>
  <sheetFormatPr defaultColWidth="9.140625" defaultRowHeight="15"/>
  <cols>
    <col min="1" max="1" width="23.421875" style="69" customWidth="1"/>
    <col min="2" max="2" width="9.7109375" style="69" customWidth="1"/>
    <col min="3" max="14" width="6.7109375" style="69" customWidth="1"/>
    <col min="15" max="16384" width="11.421875" style="69" customWidth="1"/>
  </cols>
  <sheetData>
    <row r="1" spans="1:14" ht="12.7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2.75">
      <c r="A2" s="207" t="s">
        <v>127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2.75">
      <c r="A3" s="207" t="s">
        <v>128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2.75">
      <c r="A4" s="207" t="s">
        <v>155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4" ht="12.75">
      <c r="A5" s="207"/>
      <c r="B5" s="207"/>
      <c r="C5" s="70"/>
      <c r="D5" s="70"/>
    </row>
    <row r="6" spans="1:14" ht="12.75">
      <c r="A6" s="71"/>
      <c r="B6" s="208" t="s">
        <v>130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4" ht="12.75">
      <c r="A7" s="72" t="s">
        <v>131</v>
      </c>
      <c r="B7" s="73" t="s">
        <v>5</v>
      </c>
      <c r="C7" s="74" t="s">
        <v>132</v>
      </c>
      <c r="D7" s="74" t="s">
        <v>133</v>
      </c>
      <c r="E7" s="74" t="s">
        <v>134</v>
      </c>
      <c r="F7" s="74" t="s">
        <v>135</v>
      </c>
      <c r="G7" s="74" t="s">
        <v>136</v>
      </c>
      <c r="H7" s="74" t="s">
        <v>137</v>
      </c>
      <c r="I7" s="74" t="s">
        <v>138</v>
      </c>
      <c r="J7" s="74" t="s">
        <v>139</v>
      </c>
      <c r="K7" s="74" t="s">
        <v>140</v>
      </c>
      <c r="L7" s="74" t="s">
        <v>141</v>
      </c>
      <c r="M7" s="74" t="s">
        <v>142</v>
      </c>
      <c r="N7" s="74" t="s">
        <v>143</v>
      </c>
    </row>
    <row r="8" spans="1:14" ht="12.75">
      <c r="A8" s="75"/>
      <c r="B8" s="76"/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12.75">
      <c r="A9" s="80" t="s">
        <v>5</v>
      </c>
      <c r="B9" s="81">
        <f>C9+D9+E9+F9+G9+H9+I9+J9+K9+L9+M9+N9</f>
        <v>724</v>
      </c>
      <c r="C9" s="82">
        <f aca="true" t="shared" si="0" ref="C9:N9">SUM(C11:C43)</f>
        <v>43</v>
      </c>
      <c r="D9" s="82">
        <f t="shared" si="0"/>
        <v>62</v>
      </c>
      <c r="E9" s="82">
        <f t="shared" si="0"/>
        <v>66</v>
      </c>
      <c r="F9" s="82">
        <f t="shared" si="0"/>
        <v>44</v>
      </c>
      <c r="G9" s="82">
        <f t="shared" si="0"/>
        <v>45</v>
      </c>
      <c r="H9" s="82">
        <f t="shared" si="0"/>
        <v>68</v>
      </c>
      <c r="I9" s="82">
        <f t="shared" si="0"/>
        <v>98</v>
      </c>
      <c r="J9" s="82">
        <f t="shared" si="0"/>
        <v>40</v>
      </c>
      <c r="K9" s="82">
        <f t="shared" si="0"/>
        <v>75</v>
      </c>
      <c r="L9" s="82">
        <f t="shared" si="0"/>
        <v>80</v>
      </c>
      <c r="M9" s="82">
        <f t="shared" si="0"/>
        <v>90</v>
      </c>
      <c r="N9" s="83">
        <f t="shared" si="0"/>
        <v>13</v>
      </c>
    </row>
    <row r="10" spans="1:14" ht="12.75">
      <c r="A10" s="80"/>
      <c r="B10" s="81"/>
      <c r="C10" s="68"/>
      <c r="D10" s="68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1:14" ht="12.75">
      <c r="A11" s="86" t="s">
        <v>25</v>
      </c>
      <c r="B11" s="81">
        <f aca="true" t="shared" si="1" ref="B11:B43">C11+D11+E11+F11+G11+H11+I11+J11+K11+L11+M11+N11</f>
        <v>3</v>
      </c>
      <c r="C11" s="87">
        <v>0</v>
      </c>
      <c r="D11" s="87">
        <v>1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1</v>
      </c>
      <c r="K11" s="88">
        <v>1</v>
      </c>
      <c r="L11" s="88">
        <v>0</v>
      </c>
      <c r="M11" s="84">
        <v>0</v>
      </c>
      <c r="N11" s="85">
        <v>0</v>
      </c>
    </row>
    <row r="12" spans="1:14" ht="12.75">
      <c r="A12" s="86" t="s">
        <v>27</v>
      </c>
      <c r="B12" s="81">
        <f t="shared" si="1"/>
        <v>1</v>
      </c>
      <c r="C12" s="87">
        <v>0</v>
      </c>
      <c r="D12" s="87">
        <v>0</v>
      </c>
      <c r="E12" s="84">
        <v>0</v>
      </c>
      <c r="F12" s="84">
        <v>0</v>
      </c>
      <c r="G12" s="84">
        <v>0</v>
      </c>
      <c r="H12" s="88">
        <v>1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5">
        <v>0</v>
      </c>
    </row>
    <row r="13" spans="1:14" ht="12.75">
      <c r="A13" s="86" t="s">
        <v>156</v>
      </c>
      <c r="B13" s="81">
        <f t="shared" si="1"/>
        <v>1</v>
      </c>
      <c r="C13" s="87">
        <v>1</v>
      </c>
      <c r="D13" s="87">
        <v>0</v>
      </c>
      <c r="E13" s="84">
        <v>0</v>
      </c>
      <c r="F13" s="84">
        <v>0</v>
      </c>
      <c r="G13" s="84">
        <v>0</v>
      </c>
      <c r="H13" s="88">
        <v>0</v>
      </c>
      <c r="I13" s="84">
        <v>0</v>
      </c>
      <c r="J13" s="84">
        <v>0</v>
      </c>
      <c r="K13" s="88">
        <v>0</v>
      </c>
      <c r="L13" s="88">
        <v>0</v>
      </c>
      <c r="M13" s="88">
        <v>0</v>
      </c>
      <c r="N13" s="89">
        <v>0</v>
      </c>
    </row>
    <row r="14" spans="1:14" ht="12.75">
      <c r="A14" s="86" t="s">
        <v>36</v>
      </c>
      <c r="B14" s="81">
        <f t="shared" si="1"/>
        <v>1</v>
      </c>
      <c r="C14" s="87">
        <v>0</v>
      </c>
      <c r="D14" s="87">
        <v>0</v>
      </c>
      <c r="E14" s="84">
        <v>0</v>
      </c>
      <c r="F14" s="84">
        <v>0</v>
      </c>
      <c r="G14" s="84">
        <v>0</v>
      </c>
      <c r="H14" s="88">
        <v>0</v>
      </c>
      <c r="I14" s="84">
        <v>0</v>
      </c>
      <c r="J14" s="84">
        <v>0</v>
      </c>
      <c r="K14" s="88">
        <v>0</v>
      </c>
      <c r="L14" s="88">
        <v>0</v>
      </c>
      <c r="M14" s="88">
        <v>0</v>
      </c>
      <c r="N14" s="89">
        <v>1</v>
      </c>
    </row>
    <row r="15" spans="1:14" ht="12.75">
      <c r="A15" s="86" t="s">
        <v>38</v>
      </c>
      <c r="B15" s="81">
        <f t="shared" si="1"/>
        <v>7</v>
      </c>
      <c r="C15" s="87">
        <v>0</v>
      </c>
      <c r="D15" s="87">
        <v>1</v>
      </c>
      <c r="E15" s="84">
        <v>0</v>
      </c>
      <c r="F15" s="88">
        <v>0</v>
      </c>
      <c r="G15" s="88">
        <v>0</v>
      </c>
      <c r="H15" s="88">
        <v>0</v>
      </c>
      <c r="I15" s="84">
        <v>3</v>
      </c>
      <c r="J15" s="84">
        <v>0</v>
      </c>
      <c r="K15" s="88">
        <v>0</v>
      </c>
      <c r="L15" s="88">
        <v>0</v>
      </c>
      <c r="M15" s="88">
        <v>2</v>
      </c>
      <c r="N15" s="89">
        <v>1</v>
      </c>
    </row>
    <row r="16" spans="1:14" ht="12.75">
      <c r="A16" s="86" t="s">
        <v>42</v>
      </c>
      <c r="B16" s="81">
        <f t="shared" si="1"/>
        <v>1</v>
      </c>
      <c r="C16" s="87">
        <v>0</v>
      </c>
      <c r="D16" s="87">
        <v>0</v>
      </c>
      <c r="E16" s="88">
        <v>0</v>
      </c>
      <c r="F16" s="88">
        <v>0</v>
      </c>
      <c r="G16" s="88">
        <v>0</v>
      </c>
      <c r="H16" s="88">
        <v>0</v>
      </c>
      <c r="I16" s="84">
        <v>0</v>
      </c>
      <c r="J16" s="84">
        <v>0</v>
      </c>
      <c r="K16" s="88">
        <v>1</v>
      </c>
      <c r="L16" s="88">
        <v>0</v>
      </c>
      <c r="M16" s="88">
        <v>0</v>
      </c>
      <c r="N16" s="89">
        <v>0</v>
      </c>
    </row>
    <row r="17" spans="1:14" ht="12.75">
      <c r="A17" s="90" t="s">
        <v>44</v>
      </c>
      <c r="B17" s="81">
        <f t="shared" si="1"/>
        <v>35</v>
      </c>
      <c r="C17" s="87">
        <v>3</v>
      </c>
      <c r="D17" s="87">
        <v>2</v>
      </c>
      <c r="E17" s="84">
        <v>6</v>
      </c>
      <c r="F17" s="84">
        <v>2</v>
      </c>
      <c r="G17" s="84">
        <v>3</v>
      </c>
      <c r="H17" s="88">
        <v>4</v>
      </c>
      <c r="I17" s="88">
        <v>5</v>
      </c>
      <c r="J17" s="88">
        <v>2</v>
      </c>
      <c r="K17" s="88">
        <v>1</v>
      </c>
      <c r="L17" s="88">
        <v>3</v>
      </c>
      <c r="M17" s="88">
        <v>4</v>
      </c>
      <c r="N17" s="89">
        <v>0</v>
      </c>
    </row>
    <row r="18" spans="1:14" ht="12.75">
      <c r="A18" s="86" t="s">
        <v>45</v>
      </c>
      <c r="B18" s="81">
        <f t="shared" si="1"/>
        <v>41</v>
      </c>
      <c r="C18" s="87">
        <v>0</v>
      </c>
      <c r="D18" s="87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1</v>
      </c>
      <c r="L18" s="88">
        <v>0</v>
      </c>
      <c r="M18" s="88">
        <v>40</v>
      </c>
      <c r="N18" s="89">
        <v>0</v>
      </c>
    </row>
    <row r="19" spans="1:14" ht="12.75">
      <c r="A19" s="86" t="s">
        <v>157</v>
      </c>
      <c r="B19" s="81">
        <f t="shared" si="1"/>
        <v>2</v>
      </c>
      <c r="C19" s="87">
        <v>0</v>
      </c>
      <c r="D19" s="87">
        <v>0</v>
      </c>
      <c r="E19" s="88">
        <v>0</v>
      </c>
      <c r="F19" s="88">
        <v>2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9">
        <v>0</v>
      </c>
    </row>
    <row r="20" spans="1:14" ht="12.75">
      <c r="A20" s="86" t="s">
        <v>49</v>
      </c>
      <c r="B20" s="81">
        <f t="shared" si="1"/>
        <v>6</v>
      </c>
      <c r="C20" s="87">
        <v>0</v>
      </c>
      <c r="D20" s="87">
        <v>1</v>
      </c>
      <c r="E20" s="84">
        <v>0</v>
      </c>
      <c r="F20" s="84">
        <v>0</v>
      </c>
      <c r="G20" s="84">
        <v>1</v>
      </c>
      <c r="H20" s="88">
        <v>3</v>
      </c>
      <c r="I20" s="84">
        <v>0</v>
      </c>
      <c r="J20" s="84">
        <v>0</v>
      </c>
      <c r="K20" s="88">
        <v>0</v>
      </c>
      <c r="L20" s="88">
        <v>1</v>
      </c>
      <c r="M20" s="88">
        <v>0</v>
      </c>
      <c r="N20" s="85">
        <v>0</v>
      </c>
    </row>
    <row r="21" spans="1:14" ht="12.75">
      <c r="A21" s="86" t="s">
        <v>51</v>
      </c>
      <c r="B21" s="81">
        <f t="shared" si="1"/>
        <v>3</v>
      </c>
      <c r="C21" s="87">
        <v>2</v>
      </c>
      <c r="D21" s="87">
        <v>0</v>
      </c>
      <c r="E21" s="87">
        <v>0</v>
      </c>
      <c r="F21" s="87">
        <v>0</v>
      </c>
      <c r="G21" s="87">
        <v>1</v>
      </c>
      <c r="H21" s="87">
        <v>0</v>
      </c>
      <c r="I21" s="87">
        <v>0</v>
      </c>
      <c r="J21" s="87">
        <v>0</v>
      </c>
      <c r="K21" s="91">
        <v>0</v>
      </c>
      <c r="L21" s="91">
        <v>0</v>
      </c>
      <c r="M21" s="91">
        <v>0</v>
      </c>
      <c r="N21" s="92">
        <v>0</v>
      </c>
    </row>
    <row r="22" spans="1:14" ht="12.75">
      <c r="A22" s="90" t="s">
        <v>52</v>
      </c>
      <c r="B22" s="81">
        <f t="shared" si="1"/>
        <v>43</v>
      </c>
      <c r="C22" s="87">
        <v>3</v>
      </c>
      <c r="D22" s="87">
        <v>11</v>
      </c>
      <c r="E22" s="84">
        <v>8</v>
      </c>
      <c r="F22" s="84">
        <v>3</v>
      </c>
      <c r="G22" s="84">
        <v>3</v>
      </c>
      <c r="H22" s="88">
        <v>5</v>
      </c>
      <c r="I22" s="88">
        <v>5</v>
      </c>
      <c r="J22" s="84">
        <v>0</v>
      </c>
      <c r="K22" s="88">
        <v>2</v>
      </c>
      <c r="L22" s="88">
        <v>1</v>
      </c>
      <c r="M22" s="88">
        <v>1</v>
      </c>
      <c r="N22" s="89">
        <v>1</v>
      </c>
    </row>
    <row r="23" spans="1:14" ht="12.75">
      <c r="A23" s="86" t="s">
        <v>144</v>
      </c>
      <c r="B23" s="81">
        <f t="shared" si="1"/>
        <v>1</v>
      </c>
      <c r="C23" s="87">
        <v>0</v>
      </c>
      <c r="D23" s="87">
        <v>0</v>
      </c>
      <c r="E23" s="84">
        <v>1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8">
        <v>0</v>
      </c>
      <c r="L23" s="88">
        <v>0</v>
      </c>
      <c r="M23" s="88">
        <v>0</v>
      </c>
      <c r="N23" s="89">
        <v>0</v>
      </c>
    </row>
    <row r="24" spans="1:14" ht="12.75">
      <c r="A24" s="86" t="s">
        <v>56</v>
      </c>
      <c r="B24" s="81">
        <f t="shared" si="1"/>
        <v>1</v>
      </c>
      <c r="C24" s="87">
        <v>0</v>
      </c>
      <c r="D24" s="87">
        <v>0</v>
      </c>
      <c r="E24" s="88">
        <v>0</v>
      </c>
      <c r="F24" s="84">
        <v>0</v>
      </c>
      <c r="G24" s="88">
        <v>0</v>
      </c>
      <c r="H24" s="84">
        <v>0</v>
      </c>
      <c r="I24" s="84">
        <v>0</v>
      </c>
      <c r="J24" s="84">
        <v>1</v>
      </c>
      <c r="K24" s="88">
        <v>0</v>
      </c>
      <c r="L24" s="88">
        <v>0</v>
      </c>
      <c r="M24" s="88">
        <v>0</v>
      </c>
      <c r="N24" s="89">
        <v>0</v>
      </c>
    </row>
    <row r="25" spans="1:14" ht="12.75">
      <c r="A25" s="86" t="s">
        <v>59</v>
      </c>
      <c r="B25" s="81">
        <f t="shared" si="1"/>
        <v>9</v>
      </c>
      <c r="C25" s="87">
        <v>0</v>
      </c>
      <c r="D25" s="87">
        <v>0</v>
      </c>
      <c r="E25" s="88">
        <v>2</v>
      </c>
      <c r="F25" s="88">
        <v>1</v>
      </c>
      <c r="G25" s="84">
        <v>0</v>
      </c>
      <c r="H25" s="88">
        <v>0</v>
      </c>
      <c r="I25" s="84">
        <v>0</v>
      </c>
      <c r="J25" s="84">
        <v>1</v>
      </c>
      <c r="K25" s="88">
        <v>2</v>
      </c>
      <c r="L25" s="88">
        <v>0</v>
      </c>
      <c r="M25" s="88">
        <v>3</v>
      </c>
      <c r="N25" s="89">
        <v>0</v>
      </c>
    </row>
    <row r="26" spans="1:14" ht="12.75">
      <c r="A26" s="86" t="s">
        <v>62</v>
      </c>
      <c r="B26" s="81">
        <f t="shared" si="1"/>
        <v>13</v>
      </c>
      <c r="C26" s="87">
        <v>0</v>
      </c>
      <c r="D26" s="87">
        <v>1</v>
      </c>
      <c r="E26" s="84">
        <v>0</v>
      </c>
      <c r="F26" s="88">
        <v>1</v>
      </c>
      <c r="G26" s="88">
        <v>3</v>
      </c>
      <c r="H26" s="88">
        <v>1</v>
      </c>
      <c r="I26" s="84">
        <v>0</v>
      </c>
      <c r="J26" s="88">
        <v>2</v>
      </c>
      <c r="K26" s="88">
        <v>1</v>
      </c>
      <c r="L26" s="91">
        <v>1</v>
      </c>
      <c r="M26" s="91">
        <v>3</v>
      </c>
      <c r="N26" s="92">
        <v>0</v>
      </c>
    </row>
    <row r="27" spans="1:14" ht="12.75">
      <c r="A27" s="86" t="s">
        <v>68</v>
      </c>
      <c r="B27" s="81">
        <f t="shared" si="1"/>
        <v>2</v>
      </c>
      <c r="C27" s="87">
        <v>0</v>
      </c>
      <c r="D27" s="87">
        <v>0</v>
      </c>
      <c r="E27" s="84">
        <v>0</v>
      </c>
      <c r="F27" s="88">
        <v>0</v>
      </c>
      <c r="G27" s="88">
        <v>0</v>
      </c>
      <c r="H27" s="88">
        <v>1</v>
      </c>
      <c r="I27" s="84">
        <v>0</v>
      </c>
      <c r="J27" s="88">
        <v>1</v>
      </c>
      <c r="K27" s="88">
        <v>0</v>
      </c>
      <c r="L27" s="91">
        <v>0</v>
      </c>
      <c r="M27" s="91">
        <v>0</v>
      </c>
      <c r="N27" s="85">
        <v>0</v>
      </c>
    </row>
    <row r="28" spans="1:14" ht="12.75">
      <c r="A28" s="86" t="s">
        <v>69</v>
      </c>
      <c r="B28" s="81">
        <f t="shared" si="1"/>
        <v>5</v>
      </c>
      <c r="C28" s="87">
        <v>0</v>
      </c>
      <c r="D28" s="87">
        <v>0</v>
      </c>
      <c r="E28" s="84">
        <v>1</v>
      </c>
      <c r="F28" s="88">
        <v>0</v>
      </c>
      <c r="G28" s="88">
        <v>0</v>
      </c>
      <c r="H28" s="84">
        <v>0</v>
      </c>
      <c r="I28" s="84">
        <v>2</v>
      </c>
      <c r="J28" s="84">
        <v>0</v>
      </c>
      <c r="K28" s="88">
        <v>0</v>
      </c>
      <c r="L28" s="88">
        <v>1</v>
      </c>
      <c r="M28" s="88">
        <v>0</v>
      </c>
      <c r="N28" s="89">
        <v>1</v>
      </c>
    </row>
    <row r="29" spans="1:14" ht="12.75">
      <c r="A29" s="86" t="s">
        <v>70</v>
      </c>
      <c r="B29" s="81">
        <f t="shared" si="1"/>
        <v>10</v>
      </c>
      <c r="C29" s="87">
        <v>1</v>
      </c>
      <c r="D29" s="87">
        <v>0</v>
      </c>
      <c r="E29" s="84">
        <v>2</v>
      </c>
      <c r="F29" s="88">
        <v>0</v>
      </c>
      <c r="G29" s="88">
        <v>1</v>
      </c>
      <c r="H29" s="88">
        <v>2</v>
      </c>
      <c r="I29" s="88">
        <v>1</v>
      </c>
      <c r="J29" s="88">
        <v>1</v>
      </c>
      <c r="K29" s="88">
        <v>0</v>
      </c>
      <c r="L29" s="88">
        <v>0</v>
      </c>
      <c r="M29" s="88">
        <v>2</v>
      </c>
      <c r="N29" s="89">
        <v>0</v>
      </c>
    </row>
    <row r="30" spans="1:14" ht="12.75">
      <c r="A30" s="86" t="s">
        <v>145</v>
      </c>
      <c r="B30" s="81">
        <f t="shared" si="1"/>
        <v>1</v>
      </c>
      <c r="C30" s="87">
        <v>0</v>
      </c>
      <c r="D30" s="87">
        <v>0</v>
      </c>
      <c r="E30" s="88">
        <v>0</v>
      </c>
      <c r="F30" s="88">
        <v>0</v>
      </c>
      <c r="G30" s="88">
        <v>0</v>
      </c>
      <c r="H30" s="88">
        <v>1</v>
      </c>
      <c r="I30" s="84">
        <v>0</v>
      </c>
      <c r="J30" s="84">
        <v>0</v>
      </c>
      <c r="K30" s="88">
        <v>0</v>
      </c>
      <c r="L30" s="88">
        <v>0</v>
      </c>
      <c r="M30" s="91">
        <v>0</v>
      </c>
      <c r="N30" s="89">
        <v>0</v>
      </c>
    </row>
    <row r="31" spans="1:14" ht="12.75">
      <c r="A31" s="86" t="s">
        <v>84</v>
      </c>
      <c r="B31" s="81">
        <f t="shared" si="1"/>
        <v>4</v>
      </c>
      <c r="C31" s="87">
        <v>0</v>
      </c>
      <c r="D31" s="87">
        <v>0</v>
      </c>
      <c r="E31" s="84">
        <v>0</v>
      </c>
      <c r="F31" s="88">
        <v>0</v>
      </c>
      <c r="G31" s="88">
        <v>0</v>
      </c>
      <c r="H31" s="88">
        <v>2</v>
      </c>
      <c r="I31" s="84">
        <v>0</v>
      </c>
      <c r="J31" s="84">
        <v>0</v>
      </c>
      <c r="K31" s="88">
        <v>0</v>
      </c>
      <c r="L31" s="88">
        <v>0</v>
      </c>
      <c r="M31" s="84">
        <v>1</v>
      </c>
      <c r="N31" s="89">
        <v>1</v>
      </c>
    </row>
    <row r="32" spans="1:14" ht="12.75">
      <c r="A32" s="90" t="s">
        <v>146</v>
      </c>
      <c r="B32" s="81">
        <f t="shared" si="1"/>
        <v>497</v>
      </c>
      <c r="C32" s="87">
        <v>28</v>
      </c>
      <c r="D32" s="87">
        <v>42</v>
      </c>
      <c r="E32" s="84">
        <v>42</v>
      </c>
      <c r="F32" s="84">
        <v>31</v>
      </c>
      <c r="G32" s="84">
        <v>33</v>
      </c>
      <c r="H32" s="88">
        <v>44</v>
      </c>
      <c r="I32" s="88">
        <v>78</v>
      </c>
      <c r="J32" s="88">
        <v>30</v>
      </c>
      <c r="K32" s="88">
        <v>64</v>
      </c>
      <c r="L32" s="88">
        <v>67</v>
      </c>
      <c r="M32" s="88">
        <v>32</v>
      </c>
      <c r="N32" s="89">
        <v>6</v>
      </c>
    </row>
    <row r="33" spans="1:14" ht="12.75">
      <c r="A33" s="86" t="s">
        <v>90</v>
      </c>
      <c r="B33" s="81">
        <f t="shared" si="1"/>
        <v>1</v>
      </c>
      <c r="C33" s="87">
        <v>0</v>
      </c>
      <c r="D33" s="87">
        <v>1</v>
      </c>
      <c r="E33" s="84">
        <v>0</v>
      </c>
      <c r="F33" s="84">
        <v>0</v>
      </c>
      <c r="G33" s="88">
        <v>0</v>
      </c>
      <c r="H33" s="88">
        <v>0</v>
      </c>
      <c r="I33" s="84">
        <v>0</v>
      </c>
      <c r="J33" s="84">
        <v>0</v>
      </c>
      <c r="K33" s="88">
        <v>0</v>
      </c>
      <c r="L33" s="88">
        <v>0</v>
      </c>
      <c r="M33" s="88">
        <v>0</v>
      </c>
      <c r="N33" s="89">
        <v>0</v>
      </c>
    </row>
    <row r="34" spans="1:14" ht="12.75">
      <c r="A34" s="86" t="s">
        <v>147</v>
      </c>
      <c r="B34" s="81">
        <f t="shared" si="1"/>
        <v>2</v>
      </c>
      <c r="C34" s="87">
        <v>1</v>
      </c>
      <c r="D34" s="87">
        <v>0</v>
      </c>
      <c r="E34" s="88">
        <v>0</v>
      </c>
      <c r="F34" s="88">
        <v>0</v>
      </c>
      <c r="G34" s="88">
        <v>0</v>
      </c>
      <c r="H34" s="88">
        <v>1</v>
      </c>
      <c r="I34" s="84">
        <v>0</v>
      </c>
      <c r="J34" s="84">
        <v>0</v>
      </c>
      <c r="K34" s="88">
        <v>0</v>
      </c>
      <c r="L34" s="88">
        <v>0</v>
      </c>
      <c r="M34" s="88">
        <v>0</v>
      </c>
      <c r="N34" s="89">
        <v>0</v>
      </c>
    </row>
    <row r="35" spans="1:14" ht="12.75">
      <c r="A35" s="86" t="s">
        <v>93</v>
      </c>
      <c r="B35" s="81">
        <f t="shared" si="1"/>
        <v>6</v>
      </c>
      <c r="C35" s="87">
        <v>0</v>
      </c>
      <c r="D35" s="87">
        <v>0</v>
      </c>
      <c r="E35" s="84">
        <v>0</v>
      </c>
      <c r="F35" s="88">
        <v>1</v>
      </c>
      <c r="G35" s="84">
        <v>0</v>
      </c>
      <c r="H35" s="84">
        <v>0</v>
      </c>
      <c r="I35" s="84">
        <v>1</v>
      </c>
      <c r="J35" s="84">
        <v>0</v>
      </c>
      <c r="K35" s="88">
        <v>0</v>
      </c>
      <c r="L35" s="88">
        <v>0</v>
      </c>
      <c r="M35" s="88">
        <v>2</v>
      </c>
      <c r="N35" s="89">
        <v>2</v>
      </c>
    </row>
    <row r="36" spans="1:14" ht="12.75">
      <c r="A36" s="86" t="s">
        <v>149</v>
      </c>
      <c r="B36" s="81">
        <f t="shared" si="1"/>
        <v>1</v>
      </c>
      <c r="C36" s="87">
        <v>0</v>
      </c>
      <c r="D36" s="87">
        <v>0</v>
      </c>
      <c r="E36" s="88">
        <v>1</v>
      </c>
      <c r="F36" s="88">
        <v>0</v>
      </c>
      <c r="G36" s="84">
        <v>0</v>
      </c>
      <c r="H36" s="88">
        <v>0</v>
      </c>
      <c r="I36" s="84">
        <v>0</v>
      </c>
      <c r="J36" s="84">
        <v>0</v>
      </c>
      <c r="K36" s="88">
        <v>0</v>
      </c>
      <c r="L36" s="88">
        <v>0</v>
      </c>
      <c r="M36" s="88">
        <v>0</v>
      </c>
      <c r="N36" s="89">
        <v>0</v>
      </c>
    </row>
    <row r="37" spans="1:14" ht="12.75">
      <c r="A37" s="86" t="s">
        <v>98</v>
      </c>
      <c r="B37" s="81">
        <f t="shared" si="1"/>
        <v>1</v>
      </c>
      <c r="C37" s="87">
        <v>0</v>
      </c>
      <c r="D37" s="87">
        <v>1</v>
      </c>
      <c r="E37" s="88">
        <v>0</v>
      </c>
      <c r="F37" s="88">
        <v>0</v>
      </c>
      <c r="G37" s="88">
        <v>0</v>
      </c>
      <c r="H37" s="88">
        <v>0</v>
      </c>
      <c r="I37" s="84">
        <v>0</v>
      </c>
      <c r="J37" s="84">
        <v>0</v>
      </c>
      <c r="K37" s="88">
        <v>0</v>
      </c>
      <c r="L37" s="88">
        <v>0</v>
      </c>
      <c r="M37" s="88">
        <v>0</v>
      </c>
      <c r="N37" s="89">
        <v>0</v>
      </c>
    </row>
    <row r="38" spans="1:14" ht="12.75">
      <c r="A38" s="86" t="s">
        <v>150</v>
      </c>
      <c r="B38" s="81">
        <f t="shared" si="1"/>
        <v>1</v>
      </c>
      <c r="C38" s="87">
        <v>0</v>
      </c>
      <c r="D38" s="87">
        <v>0</v>
      </c>
      <c r="E38" s="84">
        <v>1</v>
      </c>
      <c r="F38" s="84">
        <v>0</v>
      </c>
      <c r="G38" s="88">
        <v>0</v>
      </c>
      <c r="H38" s="88">
        <v>0</v>
      </c>
      <c r="I38" s="84">
        <v>0</v>
      </c>
      <c r="J38" s="84">
        <v>0</v>
      </c>
      <c r="K38" s="88">
        <v>0</v>
      </c>
      <c r="L38" s="88">
        <v>0</v>
      </c>
      <c r="M38" s="88">
        <v>0</v>
      </c>
      <c r="N38" s="89">
        <v>0</v>
      </c>
    </row>
    <row r="39" spans="1:14" ht="12.75">
      <c r="A39" s="86" t="s">
        <v>102</v>
      </c>
      <c r="B39" s="81">
        <f t="shared" si="1"/>
        <v>15</v>
      </c>
      <c r="C39" s="87">
        <v>3</v>
      </c>
      <c r="D39" s="87">
        <v>0</v>
      </c>
      <c r="E39" s="84">
        <v>1</v>
      </c>
      <c r="F39" s="88">
        <v>3</v>
      </c>
      <c r="G39" s="84">
        <v>0</v>
      </c>
      <c r="H39" s="88">
        <v>1</v>
      </c>
      <c r="I39" s="84">
        <v>0</v>
      </c>
      <c r="J39" s="88">
        <v>1</v>
      </c>
      <c r="K39" s="88">
        <v>0</v>
      </c>
      <c r="L39" s="88">
        <v>6</v>
      </c>
      <c r="M39" s="88">
        <v>0</v>
      </c>
      <c r="N39" s="89">
        <v>0</v>
      </c>
    </row>
    <row r="40" spans="1:14" ht="12.75">
      <c r="A40" s="86" t="s">
        <v>105</v>
      </c>
      <c r="B40" s="81">
        <f t="shared" si="1"/>
        <v>3</v>
      </c>
      <c r="C40" s="87">
        <v>0</v>
      </c>
      <c r="D40" s="87">
        <v>1</v>
      </c>
      <c r="E40" s="88">
        <v>1</v>
      </c>
      <c r="F40" s="88">
        <v>0</v>
      </c>
      <c r="G40" s="84">
        <v>0</v>
      </c>
      <c r="H40" s="84">
        <v>1</v>
      </c>
      <c r="I40" s="84">
        <v>0</v>
      </c>
      <c r="J40" s="84">
        <v>0</v>
      </c>
      <c r="K40" s="88">
        <v>0</v>
      </c>
      <c r="L40" s="88">
        <v>0</v>
      </c>
      <c r="M40" s="88">
        <v>0</v>
      </c>
      <c r="N40" s="89">
        <v>0</v>
      </c>
    </row>
    <row r="41" spans="1:14" ht="12.75">
      <c r="A41" s="86" t="s">
        <v>113</v>
      </c>
      <c r="B41" s="81">
        <f t="shared" si="1"/>
        <v>1</v>
      </c>
      <c r="C41" s="87">
        <v>0</v>
      </c>
      <c r="D41" s="87">
        <v>0</v>
      </c>
      <c r="E41" s="88">
        <v>0</v>
      </c>
      <c r="F41" s="88">
        <v>0</v>
      </c>
      <c r="G41" s="88">
        <v>0</v>
      </c>
      <c r="H41" s="88">
        <v>1</v>
      </c>
      <c r="I41" s="88">
        <v>0</v>
      </c>
      <c r="J41" s="88">
        <v>0</v>
      </c>
      <c r="K41" s="88">
        <v>0</v>
      </c>
      <c r="L41" s="88">
        <v>0</v>
      </c>
      <c r="M41" s="84">
        <v>0</v>
      </c>
      <c r="N41" s="89">
        <v>0</v>
      </c>
    </row>
    <row r="42" spans="1:14" ht="12.75">
      <c r="A42" s="86" t="s">
        <v>112</v>
      </c>
      <c r="B42" s="81">
        <f t="shared" si="1"/>
        <v>1</v>
      </c>
      <c r="C42" s="87">
        <v>0</v>
      </c>
      <c r="D42" s="87">
        <v>0</v>
      </c>
      <c r="E42" s="88">
        <v>0</v>
      </c>
      <c r="F42" s="88">
        <v>0</v>
      </c>
      <c r="G42" s="88">
        <v>0</v>
      </c>
      <c r="H42" s="88">
        <v>0</v>
      </c>
      <c r="I42" s="88">
        <v>1</v>
      </c>
      <c r="J42" s="88">
        <v>0</v>
      </c>
      <c r="K42" s="88">
        <v>0</v>
      </c>
      <c r="L42" s="88">
        <v>0</v>
      </c>
      <c r="M42" s="84">
        <v>0</v>
      </c>
      <c r="N42" s="89">
        <v>0</v>
      </c>
    </row>
    <row r="43" spans="1:14" ht="12.75">
      <c r="A43" s="86" t="s">
        <v>122</v>
      </c>
      <c r="B43" s="81">
        <f t="shared" si="1"/>
        <v>5</v>
      </c>
      <c r="C43" s="87">
        <v>1</v>
      </c>
      <c r="D43" s="87">
        <v>0</v>
      </c>
      <c r="E43" s="88">
        <v>0</v>
      </c>
      <c r="F43" s="84">
        <v>0</v>
      </c>
      <c r="G43" s="84">
        <v>0</v>
      </c>
      <c r="H43" s="88">
        <v>0</v>
      </c>
      <c r="I43" s="84">
        <v>2</v>
      </c>
      <c r="J43" s="84">
        <v>0</v>
      </c>
      <c r="K43" s="88">
        <v>2</v>
      </c>
      <c r="L43" s="88">
        <v>0</v>
      </c>
      <c r="M43" s="88">
        <v>0</v>
      </c>
      <c r="N43" s="89">
        <v>0</v>
      </c>
    </row>
    <row r="44" spans="1:14" ht="12.75">
      <c r="A44" s="93"/>
      <c r="B44" s="94"/>
      <c r="C44" s="95"/>
      <c r="D44" s="95"/>
      <c r="E44" s="96"/>
      <c r="F44" s="96"/>
      <c r="G44" s="96"/>
      <c r="H44" s="96"/>
      <c r="I44" s="96"/>
      <c r="J44" s="96"/>
      <c r="K44" s="96"/>
      <c r="L44" s="96"/>
      <c r="M44" s="96"/>
      <c r="N44" s="97"/>
    </row>
    <row r="45" spans="1:2" ht="12.75">
      <c r="A45" s="28" t="s">
        <v>152</v>
      </c>
      <c r="B45" s="70"/>
    </row>
    <row r="46" spans="1:2" ht="12.75">
      <c r="A46" s="28" t="s">
        <v>158</v>
      </c>
      <c r="B46" s="70"/>
    </row>
    <row r="47" spans="1:2" ht="12.75">
      <c r="A47" s="28" t="s">
        <v>159</v>
      </c>
      <c r="B47" s="70"/>
    </row>
    <row r="48" spans="1:2" ht="12.75" customHeight="1" hidden="1">
      <c r="A48" s="98"/>
      <c r="B48" s="99"/>
    </row>
    <row r="49" spans="1:4" ht="12.75">
      <c r="A49" s="100"/>
      <c r="B49" s="100"/>
      <c r="C49" s="100"/>
      <c r="D49" s="100"/>
    </row>
    <row r="58" ht="12.75">
      <c r="B58" s="101"/>
    </row>
    <row r="59" ht="12.75">
      <c r="B59" s="102"/>
    </row>
    <row r="60" ht="12.75">
      <c r="B60" s="101"/>
    </row>
    <row r="61" ht="12.75">
      <c r="B61" s="102"/>
    </row>
    <row r="62" ht="12.75">
      <c r="B62" s="101"/>
    </row>
    <row r="65" spans="1:4" ht="12.75">
      <c r="A65" s="206"/>
      <c r="B65" s="206"/>
      <c r="C65" s="206"/>
      <c r="D65" s="206"/>
    </row>
  </sheetData>
  <sheetProtection/>
  <mergeCells count="7">
    <mergeCell ref="A65:D65"/>
    <mergeCell ref="A1:N1"/>
    <mergeCell ref="A2:N2"/>
    <mergeCell ref="A3:N3"/>
    <mergeCell ref="A4:N4"/>
    <mergeCell ref="A5:B5"/>
    <mergeCell ref="B6:N6"/>
  </mergeCells>
  <printOptions horizontalCentered="1" verticalCentered="1"/>
  <pageMargins left="0" right="0" top="0" bottom="0" header="0.5118110236220472" footer="0.5118110236220472"/>
  <pageSetup horizontalDpi="300" verticalDpi="3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6" sqref="A6:N7"/>
    </sheetView>
  </sheetViews>
  <sheetFormatPr defaultColWidth="9.140625" defaultRowHeight="15"/>
  <cols>
    <col min="1" max="1" width="23.421875" style="69" customWidth="1"/>
    <col min="2" max="2" width="9.7109375" style="69" customWidth="1"/>
    <col min="3" max="14" width="6.7109375" style="69" customWidth="1"/>
    <col min="15" max="16384" width="11.421875" style="69" customWidth="1"/>
  </cols>
  <sheetData>
    <row r="1" spans="1:14" ht="12.75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12.75">
      <c r="A2" s="207" t="s">
        <v>127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2.75">
      <c r="A3" s="207" t="s">
        <v>128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2.75">
      <c r="A4" s="207" t="s">
        <v>186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4" ht="12.75">
      <c r="A5" s="207"/>
      <c r="B5" s="207"/>
      <c r="C5" s="70"/>
      <c r="D5" s="70"/>
    </row>
    <row r="6" spans="1:14" ht="12.75">
      <c r="A6" s="210" t="s">
        <v>131</v>
      </c>
      <c r="B6" s="212" t="s">
        <v>130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ht="12.75">
      <c r="A7" s="211"/>
      <c r="B7" s="148" t="s">
        <v>5</v>
      </c>
      <c r="C7" s="149" t="s">
        <v>132</v>
      </c>
      <c r="D7" s="149" t="s">
        <v>133</v>
      </c>
      <c r="E7" s="149" t="s">
        <v>134</v>
      </c>
      <c r="F7" s="149" t="s">
        <v>135</v>
      </c>
      <c r="G7" s="149" t="s">
        <v>136</v>
      </c>
      <c r="H7" s="149" t="s">
        <v>137</v>
      </c>
      <c r="I7" s="149" t="s">
        <v>138</v>
      </c>
      <c r="J7" s="149" t="s">
        <v>139</v>
      </c>
      <c r="K7" s="149" t="s">
        <v>140</v>
      </c>
      <c r="L7" s="149" t="s">
        <v>141</v>
      </c>
      <c r="M7" s="149" t="s">
        <v>142</v>
      </c>
      <c r="N7" s="149" t="s">
        <v>143</v>
      </c>
    </row>
    <row r="8" spans="1:14" ht="12.75">
      <c r="A8" s="75"/>
      <c r="B8" s="76"/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12.75">
      <c r="A9" s="80" t="s">
        <v>5</v>
      </c>
      <c r="B9" s="81">
        <f>C9+D9+E9+F9+G9+H9+I9+J9+K9+L9+M9+N9</f>
        <v>777</v>
      </c>
      <c r="C9" s="82">
        <f>SUM(C11:C50)</f>
        <v>52</v>
      </c>
      <c r="D9" s="82">
        <f aca="true" t="shared" si="0" ref="D9:N9">SUM(D11:D50)</f>
        <v>79</v>
      </c>
      <c r="E9" s="82">
        <f t="shared" si="0"/>
        <v>67</v>
      </c>
      <c r="F9" s="82">
        <f t="shared" si="0"/>
        <v>46</v>
      </c>
      <c r="G9" s="82">
        <f t="shared" si="0"/>
        <v>71</v>
      </c>
      <c r="H9" s="82">
        <f t="shared" si="0"/>
        <v>69</v>
      </c>
      <c r="I9" s="82">
        <f t="shared" si="0"/>
        <v>66</v>
      </c>
      <c r="J9" s="82">
        <f t="shared" si="0"/>
        <v>67</v>
      </c>
      <c r="K9" s="82">
        <f t="shared" si="0"/>
        <v>69</v>
      </c>
      <c r="L9" s="82">
        <f t="shared" si="0"/>
        <v>64</v>
      </c>
      <c r="M9" s="82">
        <f t="shared" si="0"/>
        <v>64</v>
      </c>
      <c r="N9" s="83">
        <f t="shared" si="0"/>
        <v>63</v>
      </c>
    </row>
    <row r="10" spans="1:14" ht="12.75">
      <c r="A10" s="80"/>
      <c r="B10" s="81"/>
      <c r="C10" s="68"/>
      <c r="D10" s="68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1:14" ht="12.75">
      <c r="A11" s="86" t="s">
        <v>25</v>
      </c>
      <c r="B11" s="81">
        <f aca="true" t="shared" si="1" ref="B11:B50">C11+D11+E11+F11+G11+H11+I11+J11+K11+L11+M11+N11</f>
        <v>4</v>
      </c>
      <c r="C11" s="87">
        <v>0</v>
      </c>
      <c r="D11" s="87">
        <v>0</v>
      </c>
      <c r="E11" s="84">
        <v>1</v>
      </c>
      <c r="F11" s="84">
        <v>0</v>
      </c>
      <c r="G11" s="84">
        <v>0</v>
      </c>
      <c r="H11" s="84">
        <v>1</v>
      </c>
      <c r="I11" s="84">
        <v>0</v>
      </c>
      <c r="J11" s="84">
        <v>0</v>
      </c>
      <c r="K11" s="88">
        <v>1</v>
      </c>
      <c r="L11" s="88">
        <v>0</v>
      </c>
      <c r="M11" s="84">
        <v>1</v>
      </c>
      <c r="N11" s="85">
        <v>0</v>
      </c>
    </row>
    <row r="12" spans="1:14" ht="12.75">
      <c r="A12" s="86" t="s">
        <v>187</v>
      </c>
      <c r="B12" s="81">
        <f t="shared" si="1"/>
        <v>1</v>
      </c>
      <c r="C12" s="87">
        <v>0</v>
      </c>
      <c r="D12" s="87">
        <v>0</v>
      </c>
      <c r="E12" s="84">
        <v>0</v>
      </c>
      <c r="F12" s="84">
        <v>0</v>
      </c>
      <c r="G12" s="84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5">
        <v>1</v>
      </c>
    </row>
    <row r="13" spans="1:14" ht="12.75">
      <c r="A13" s="86" t="s">
        <v>30</v>
      </c>
      <c r="B13" s="81">
        <f t="shared" si="1"/>
        <v>1</v>
      </c>
      <c r="C13" s="87">
        <v>0</v>
      </c>
      <c r="D13" s="87">
        <v>0</v>
      </c>
      <c r="E13" s="84">
        <v>0</v>
      </c>
      <c r="F13" s="84">
        <v>0</v>
      </c>
      <c r="G13" s="84">
        <v>1</v>
      </c>
      <c r="H13" s="88">
        <v>0</v>
      </c>
      <c r="I13" s="84">
        <v>0</v>
      </c>
      <c r="J13" s="84">
        <v>0</v>
      </c>
      <c r="K13" s="88">
        <v>0</v>
      </c>
      <c r="L13" s="88">
        <v>0</v>
      </c>
      <c r="M13" s="88">
        <v>0</v>
      </c>
      <c r="N13" s="89">
        <v>0</v>
      </c>
    </row>
    <row r="14" spans="1:14" ht="12.75">
      <c r="A14" s="86" t="s">
        <v>32</v>
      </c>
      <c r="B14" s="81">
        <f t="shared" si="1"/>
        <v>1</v>
      </c>
      <c r="C14" s="87">
        <v>0</v>
      </c>
      <c r="D14" s="87">
        <v>0</v>
      </c>
      <c r="E14" s="84">
        <v>0</v>
      </c>
      <c r="F14" s="84">
        <v>0</v>
      </c>
      <c r="G14" s="84">
        <v>0</v>
      </c>
      <c r="H14" s="88">
        <v>0</v>
      </c>
      <c r="I14" s="84">
        <v>1</v>
      </c>
      <c r="J14" s="84">
        <v>0</v>
      </c>
      <c r="K14" s="88">
        <v>0</v>
      </c>
      <c r="L14" s="88">
        <v>0</v>
      </c>
      <c r="M14" s="88">
        <v>0</v>
      </c>
      <c r="N14" s="89">
        <v>0</v>
      </c>
    </row>
    <row r="15" spans="1:14" ht="12.75">
      <c r="A15" s="86" t="s">
        <v>33</v>
      </c>
      <c r="B15" s="81">
        <f t="shared" si="1"/>
        <v>1</v>
      </c>
      <c r="C15" s="87">
        <v>0</v>
      </c>
      <c r="D15" s="87">
        <v>0</v>
      </c>
      <c r="E15" s="88">
        <v>0</v>
      </c>
      <c r="F15" s="84">
        <v>1</v>
      </c>
      <c r="G15" s="88">
        <v>0</v>
      </c>
      <c r="H15" s="88">
        <v>0</v>
      </c>
      <c r="I15" s="84">
        <v>0</v>
      </c>
      <c r="J15" s="84">
        <v>0</v>
      </c>
      <c r="K15" s="88">
        <v>0</v>
      </c>
      <c r="L15" s="88">
        <v>0</v>
      </c>
      <c r="M15" s="88">
        <v>0</v>
      </c>
      <c r="N15" s="89">
        <v>0</v>
      </c>
    </row>
    <row r="16" spans="1:14" ht="12.75">
      <c r="A16" s="86" t="s">
        <v>36</v>
      </c>
      <c r="B16" s="81">
        <f t="shared" si="1"/>
        <v>3</v>
      </c>
      <c r="C16" s="87">
        <v>0</v>
      </c>
      <c r="D16" s="87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3</v>
      </c>
      <c r="L16" s="88">
        <v>0</v>
      </c>
      <c r="M16" s="88">
        <v>0</v>
      </c>
      <c r="N16" s="89">
        <v>0</v>
      </c>
    </row>
    <row r="17" spans="1:14" ht="12.75">
      <c r="A17" s="86" t="s">
        <v>38</v>
      </c>
      <c r="B17" s="81">
        <f t="shared" si="1"/>
        <v>1</v>
      </c>
      <c r="C17" s="87">
        <v>0</v>
      </c>
      <c r="D17" s="87">
        <v>0</v>
      </c>
      <c r="E17" s="84">
        <v>1</v>
      </c>
      <c r="F17" s="88">
        <v>0</v>
      </c>
      <c r="G17" s="88">
        <v>0</v>
      </c>
      <c r="H17" s="88">
        <v>0</v>
      </c>
      <c r="I17" s="84">
        <v>0</v>
      </c>
      <c r="J17" s="84">
        <v>0</v>
      </c>
      <c r="K17" s="88">
        <v>0</v>
      </c>
      <c r="L17" s="88">
        <v>0</v>
      </c>
      <c r="M17" s="88">
        <v>0</v>
      </c>
      <c r="N17" s="89">
        <v>0</v>
      </c>
    </row>
    <row r="18" spans="1:14" ht="12.75">
      <c r="A18" s="86" t="s">
        <v>42</v>
      </c>
      <c r="B18" s="81">
        <f t="shared" si="1"/>
        <v>2</v>
      </c>
      <c r="C18" s="87">
        <v>0</v>
      </c>
      <c r="D18" s="87">
        <v>0</v>
      </c>
      <c r="E18" s="88">
        <v>0</v>
      </c>
      <c r="F18" s="88">
        <v>0</v>
      </c>
      <c r="G18" s="88">
        <v>0</v>
      </c>
      <c r="H18" s="88">
        <v>0</v>
      </c>
      <c r="I18" s="84">
        <v>1</v>
      </c>
      <c r="J18" s="84">
        <v>0</v>
      </c>
      <c r="K18" s="88">
        <v>0</v>
      </c>
      <c r="L18" s="88">
        <v>1</v>
      </c>
      <c r="M18" s="88">
        <v>0</v>
      </c>
      <c r="N18" s="89">
        <v>0</v>
      </c>
    </row>
    <row r="19" spans="1:14" ht="12.75">
      <c r="A19" s="90" t="s">
        <v>44</v>
      </c>
      <c r="B19" s="81">
        <f t="shared" si="1"/>
        <v>58</v>
      </c>
      <c r="C19" s="87">
        <v>4</v>
      </c>
      <c r="D19" s="87">
        <v>7</v>
      </c>
      <c r="E19" s="84">
        <v>3</v>
      </c>
      <c r="F19" s="84">
        <v>2</v>
      </c>
      <c r="G19" s="84">
        <v>3</v>
      </c>
      <c r="H19" s="84">
        <v>8</v>
      </c>
      <c r="I19" s="84">
        <v>4</v>
      </c>
      <c r="J19" s="84">
        <v>6</v>
      </c>
      <c r="K19" s="88">
        <v>3</v>
      </c>
      <c r="L19" s="88">
        <v>8</v>
      </c>
      <c r="M19" s="88">
        <v>4</v>
      </c>
      <c r="N19" s="89">
        <v>6</v>
      </c>
    </row>
    <row r="20" spans="1:14" ht="12.75">
      <c r="A20" s="86" t="s">
        <v>45</v>
      </c>
      <c r="B20" s="81">
        <f t="shared" si="1"/>
        <v>2</v>
      </c>
      <c r="C20" s="87">
        <v>0</v>
      </c>
      <c r="D20" s="87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2</v>
      </c>
      <c r="N20" s="89">
        <v>0</v>
      </c>
    </row>
    <row r="21" spans="1:14" ht="12.75">
      <c r="A21" s="86" t="s">
        <v>47</v>
      </c>
      <c r="B21" s="81">
        <f t="shared" si="1"/>
        <v>1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91">
        <v>0</v>
      </c>
      <c r="K21" s="91">
        <v>0</v>
      </c>
      <c r="L21" s="91">
        <v>0</v>
      </c>
      <c r="M21" s="91">
        <v>0</v>
      </c>
      <c r="N21" s="85">
        <v>1</v>
      </c>
    </row>
    <row r="22" spans="1:14" ht="12.75">
      <c r="A22" s="86" t="s">
        <v>49</v>
      </c>
      <c r="B22" s="81">
        <f t="shared" si="1"/>
        <v>17</v>
      </c>
      <c r="C22" s="87">
        <v>0</v>
      </c>
      <c r="D22" s="87">
        <v>3</v>
      </c>
      <c r="E22" s="84">
        <v>2</v>
      </c>
      <c r="F22" s="84">
        <v>2</v>
      </c>
      <c r="G22" s="84">
        <v>2</v>
      </c>
      <c r="H22" s="88">
        <v>0</v>
      </c>
      <c r="I22" s="84">
        <v>2</v>
      </c>
      <c r="J22" s="84">
        <v>1</v>
      </c>
      <c r="K22" s="88">
        <v>4</v>
      </c>
      <c r="L22" s="88">
        <v>0</v>
      </c>
      <c r="M22" s="88">
        <v>0</v>
      </c>
      <c r="N22" s="85">
        <v>1</v>
      </c>
    </row>
    <row r="23" spans="1:14" ht="12.75">
      <c r="A23" s="86" t="s">
        <v>188</v>
      </c>
      <c r="B23" s="81">
        <f t="shared" si="1"/>
        <v>1</v>
      </c>
      <c r="C23" s="87">
        <v>0</v>
      </c>
      <c r="D23" s="87">
        <v>0</v>
      </c>
      <c r="E23" s="88">
        <v>0</v>
      </c>
      <c r="F23" s="88">
        <v>0</v>
      </c>
      <c r="G23" s="84">
        <v>1</v>
      </c>
      <c r="H23" s="88">
        <v>0</v>
      </c>
      <c r="I23" s="84">
        <v>0</v>
      </c>
      <c r="J23" s="84">
        <v>0</v>
      </c>
      <c r="K23" s="88">
        <v>0</v>
      </c>
      <c r="L23" s="88">
        <v>0</v>
      </c>
      <c r="M23" s="88">
        <v>0</v>
      </c>
      <c r="N23" s="89">
        <v>0</v>
      </c>
    </row>
    <row r="24" spans="1:14" ht="12.75">
      <c r="A24" s="86" t="s">
        <v>51</v>
      </c>
      <c r="B24" s="81">
        <f t="shared" si="1"/>
        <v>3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91">
        <v>1</v>
      </c>
      <c r="L24" s="91">
        <v>2</v>
      </c>
      <c r="M24" s="91">
        <v>0</v>
      </c>
      <c r="N24" s="92">
        <v>0</v>
      </c>
    </row>
    <row r="25" spans="1:14" ht="12.75">
      <c r="A25" s="90" t="s">
        <v>52</v>
      </c>
      <c r="B25" s="81">
        <f t="shared" si="1"/>
        <v>35</v>
      </c>
      <c r="C25" s="87">
        <v>1</v>
      </c>
      <c r="D25" s="87">
        <v>1</v>
      </c>
      <c r="E25" s="84">
        <v>1</v>
      </c>
      <c r="F25" s="84">
        <v>3</v>
      </c>
      <c r="G25" s="84">
        <v>4</v>
      </c>
      <c r="H25" s="84">
        <v>9</v>
      </c>
      <c r="I25" s="84">
        <v>2</v>
      </c>
      <c r="J25" s="84">
        <v>5</v>
      </c>
      <c r="K25" s="88">
        <v>2</v>
      </c>
      <c r="L25" s="88">
        <v>2</v>
      </c>
      <c r="M25" s="88">
        <v>1</v>
      </c>
      <c r="N25" s="89">
        <v>4</v>
      </c>
    </row>
    <row r="26" spans="1:14" ht="12.75">
      <c r="A26" s="86" t="s">
        <v>168</v>
      </c>
      <c r="B26" s="81">
        <f t="shared" si="1"/>
        <v>1</v>
      </c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4">
        <v>1</v>
      </c>
      <c r="K26" s="91">
        <v>0</v>
      </c>
      <c r="L26" s="91">
        <v>0</v>
      </c>
      <c r="M26" s="91">
        <v>0</v>
      </c>
      <c r="N26" s="92">
        <v>0</v>
      </c>
    </row>
    <row r="27" spans="1:14" ht="12.75">
      <c r="A27" s="86" t="s">
        <v>56</v>
      </c>
      <c r="B27" s="81">
        <f t="shared" si="1"/>
        <v>2</v>
      </c>
      <c r="C27" s="87">
        <v>0</v>
      </c>
      <c r="D27" s="87">
        <v>0</v>
      </c>
      <c r="E27" s="88">
        <v>0</v>
      </c>
      <c r="F27" s="84">
        <v>1</v>
      </c>
      <c r="G27" s="88">
        <v>0</v>
      </c>
      <c r="H27" s="84">
        <v>1</v>
      </c>
      <c r="I27" s="84">
        <v>0</v>
      </c>
      <c r="J27" s="84">
        <v>0</v>
      </c>
      <c r="K27" s="88">
        <v>0</v>
      </c>
      <c r="L27" s="88">
        <v>0</v>
      </c>
      <c r="M27" s="88">
        <v>0</v>
      </c>
      <c r="N27" s="89">
        <v>0</v>
      </c>
    </row>
    <row r="28" spans="1:14" ht="12.75">
      <c r="A28" s="86" t="s">
        <v>57</v>
      </c>
      <c r="B28" s="81">
        <f t="shared" si="1"/>
        <v>1</v>
      </c>
      <c r="C28" s="87">
        <v>0</v>
      </c>
      <c r="D28" s="87">
        <v>0</v>
      </c>
      <c r="E28" s="88">
        <v>0</v>
      </c>
      <c r="F28" s="88">
        <v>0</v>
      </c>
      <c r="G28" s="84">
        <v>1</v>
      </c>
      <c r="H28" s="88">
        <v>0</v>
      </c>
      <c r="I28" s="84">
        <v>0</v>
      </c>
      <c r="J28" s="84">
        <v>0</v>
      </c>
      <c r="K28" s="91">
        <v>0</v>
      </c>
      <c r="L28" s="91">
        <v>0</v>
      </c>
      <c r="M28" s="91">
        <v>0</v>
      </c>
      <c r="N28" s="92">
        <v>0</v>
      </c>
    </row>
    <row r="29" spans="1:14" ht="12.75">
      <c r="A29" s="86" t="s">
        <v>59</v>
      </c>
      <c r="B29" s="81">
        <f t="shared" si="1"/>
        <v>7</v>
      </c>
      <c r="C29" s="87">
        <v>0</v>
      </c>
      <c r="D29" s="87">
        <v>0</v>
      </c>
      <c r="E29" s="88">
        <v>0</v>
      </c>
      <c r="F29" s="88">
        <v>0</v>
      </c>
      <c r="G29" s="84">
        <v>2</v>
      </c>
      <c r="H29" s="88">
        <v>0</v>
      </c>
      <c r="I29" s="84">
        <v>2</v>
      </c>
      <c r="J29" s="84">
        <v>0</v>
      </c>
      <c r="K29" s="88">
        <v>0</v>
      </c>
      <c r="L29" s="88">
        <v>1</v>
      </c>
      <c r="M29" s="88">
        <v>1</v>
      </c>
      <c r="N29" s="89">
        <v>1</v>
      </c>
    </row>
    <row r="30" spans="1:14" ht="12.75">
      <c r="A30" s="86" t="s">
        <v>62</v>
      </c>
      <c r="B30" s="81">
        <f t="shared" si="1"/>
        <v>4</v>
      </c>
      <c r="C30" s="87">
        <v>0</v>
      </c>
      <c r="D30" s="87">
        <v>1</v>
      </c>
      <c r="E30" s="84">
        <v>0</v>
      </c>
      <c r="F30" s="88">
        <v>0</v>
      </c>
      <c r="G30" s="88">
        <v>0</v>
      </c>
      <c r="H30" s="84">
        <v>1</v>
      </c>
      <c r="I30" s="84">
        <v>0</v>
      </c>
      <c r="J30" s="84">
        <v>0</v>
      </c>
      <c r="K30" s="88">
        <v>2</v>
      </c>
      <c r="L30" s="91">
        <v>0</v>
      </c>
      <c r="M30" s="91">
        <v>0</v>
      </c>
      <c r="N30" s="92">
        <v>0</v>
      </c>
    </row>
    <row r="31" spans="1:14" ht="12.75">
      <c r="A31" s="86" t="s">
        <v>189</v>
      </c>
      <c r="B31" s="81">
        <f t="shared" si="1"/>
        <v>2</v>
      </c>
      <c r="C31" s="87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4">
        <v>1</v>
      </c>
      <c r="M31" s="91">
        <v>0</v>
      </c>
      <c r="N31" s="92">
        <v>1</v>
      </c>
    </row>
    <row r="32" spans="1:14" ht="12.75">
      <c r="A32" s="86" t="s">
        <v>68</v>
      </c>
      <c r="B32" s="81">
        <f t="shared" si="1"/>
        <v>2</v>
      </c>
      <c r="C32" s="87">
        <v>0</v>
      </c>
      <c r="D32" s="87">
        <v>1</v>
      </c>
      <c r="E32" s="84">
        <v>0</v>
      </c>
      <c r="F32" s="88">
        <v>0</v>
      </c>
      <c r="G32" s="88">
        <v>0</v>
      </c>
      <c r="H32" s="88">
        <v>0</v>
      </c>
      <c r="I32" s="84">
        <v>0</v>
      </c>
      <c r="J32" s="84">
        <v>0</v>
      </c>
      <c r="K32" s="88">
        <v>0</v>
      </c>
      <c r="L32" s="91">
        <v>0</v>
      </c>
      <c r="M32" s="91">
        <v>0</v>
      </c>
      <c r="N32" s="85">
        <v>1</v>
      </c>
    </row>
    <row r="33" spans="1:14" ht="12.75">
      <c r="A33" s="86" t="s">
        <v>69</v>
      </c>
      <c r="B33" s="81">
        <f t="shared" si="1"/>
        <v>6</v>
      </c>
      <c r="C33" s="87">
        <v>0</v>
      </c>
      <c r="D33" s="87">
        <v>1</v>
      </c>
      <c r="E33" s="84">
        <v>0</v>
      </c>
      <c r="F33" s="88">
        <v>0</v>
      </c>
      <c r="G33" s="88">
        <v>0</v>
      </c>
      <c r="H33" s="84">
        <v>2</v>
      </c>
      <c r="I33" s="84">
        <v>0</v>
      </c>
      <c r="J33" s="84">
        <v>0</v>
      </c>
      <c r="K33" s="88">
        <v>0</v>
      </c>
      <c r="L33" s="88">
        <v>1</v>
      </c>
      <c r="M33" s="88">
        <v>1</v>
      </c>
      <c r="N33" s="89">
        <v>1</v>
      </c>
    </row>
    <row r="34" spans="1:14" ht="12.75">
      <c r="A34" s="86" t="s">
        <v>70</v>
      </c>
      <c r="B34" s="81">
        <f t="shared" si="1"/>
        <v>14</v>
      </c>
      <c r="C34" s="87">
        <v>0</v>
      </c>
      <c r="D34" s="87">
        <v>1</v>
      </c>
      <c r="E34" s="84">
        <v>1</v>
      </c>
      <c r="F34" s="88">
        <v>0</v>
      </c>
      <c r="G34" s="88">
        <v>0</v>
      </c>
      <c r="H34" s="84">
        <v>2</v>
      </c>
      <c r="I34" s="84">
        <v>1</v>
      </c>
      <c r="J34" s="84">
        <v>0</v>
      </c>
      <c r="K34" s="88">
        <v>0</v>
      </c>
      <c r="L34" s="88">
        <v>6</v>
      </c>
      <c r="M34" s="88">
        <v>2</v>
      </c>
      <c r="N34" s="89">
        <v>1</v>
      </c>
    </row>
    <row r="35" spans="1:14" ht="12.75">
      <c r="A35" s="86" t="s">
        <v>145</v>
      </c>
      <c r="B35" s="81">
        <f t="shared" si="1"/>
        <v>1</v>
      </c>
      <c r="C35" s="87">
        <v>0</v>
      </c>
      <c r="D35" s="87">
        <v>0</v>
      </c>
      <c r="E35" s="88">
        <v>0</v>
      </c>
      <c r="F35" s="88">
        <v>0</v>
      </c>
      <c r="G35" s="88">
        <v>0</v>
      </c>
      <c r="H35" s="84">
        <v>1</v>
      </c>
      <c r="I35" s="84">
        <v>0</v>
      </c>
      <c r="J35" s="84">
        <v>0</v>
      </c>
      <c r="K35" s="88">
        <v>0</v>
      </c>
      <c r="L35" s="88">
        <v>0</v>
      </c>
      <c r="M35" s="91">
        <v>0</v>
      </c>
      <c r="N35" s="89">
        <v>0</v>
      </c>
    </row>
    <row r="36" spans="1:14" ht="12.75">
      <c r="A36" s="86" t="s">
        <v>84</v>
      </c>
      <c r="B36" s="81">
        <f t="shared" si="1"/>
        <v>10</v>
      </c>
      <c r="C36" s="87">
        <v>1</v>
      </c>
      <c r="D36" s="87">
        <v>0</v>
      </c>
      <c r="E36" s="84">
        <v>0</v>
      </c>
      <c r="F36" s="88">
        <v>0</v>
      </c>
      <c r="G36" s="88">
        <v>0</v>
      </c>
      <c r="H36" s="84">
        <v>1</v>
      </c>
      <c r="I36" s="84">
        <v>3</v>
      </c>
      <c r="J36" s="84">
        <v>0</v>
      </c>
      <c r="K36" s="88">
        <v>4</v>
      </c>
      <c r="L36" s="88">
        <v>0</v>
      </c>
      <c r="M36" s="84">
        <v>1</v>
      </c>
      <c r="N36" s="89">
        <v>0</v>
      </c>
    </row>
    <row r="37" spans="1:14" ht="12.75">
      <c r="A37" s="86" t="s">
        <v>85</v>
      </c>
      <c r="B37" s="81">
        <f t="shared" si="1"/>
        <v>1</v>
      </c>
      <c r="C37" s="87">
        <v>0</v>
      </c>
      <c r="D37" s="87">
        <v>0</v>
      </c>
      <c r="E37" s="88">
        <v>0</v>
      </c>
      <c r="F37" s="88">
        <v>0</v>
      </c>
      <c r="G37" s="84">
        <v>1</v>
      </c>
      <c r="H37" s="88">
        <v>0</v>
      </c>
      <c r="I37" s="84">
        <v>0</v>
      </c>
      <c r="J37" s="84">
        <v>0</v>
      </c>
      <c r="K37" s="88">
        <v>0</v>
      </c>
      <c r="L37" s="88">
        <v>0</v>
      </c>
      <c r="M37" s="88">
        <v>0</v>
      </c>
      <c r="N37" s="89">
        <v>0</v>
      </c>
    </row>
    <row r="38" spans="1:14" ht="12.75">
      <c r="A38" s="90" t="s">
        <v>146</v>
      </c>
      <c r="B38" s="81">
        <f t="shared" si="1"/>
        <v>536</v>
      </c>
      <c r="C38" s="87">
        <v>44</v>
      </c>
      <c r="D38" s="87">
        <v>60</v>
      </c>
      <c r="E38" s="84">
        <v>52</v>
      </c>
      <c r="F38" s="84">
        <v>32</v>
      </c>
      <c r="G38" s="84">
        <v>44</v>
      </c>
      <c r="H38" s="84">
        <v>40</v>
      </c>
      <c r="I38" s="84">
        <v>45</v>
      </c>
      <c r="J38" s="84">
        <v>47</v>
      </c>
      <c r="K38" s="88">
        <v>46</v>
      </c>
      <c r="L38" s="88">
        <v>39</v>
      </c>
      <c r="M38" s="88">
        <v>48</v>
      </c>
      <c r="N38" s="89">
        <v>39</v>
      </c>
    </row>
    <row r="39" spans="1:14" ht="12.75">
      <c r="A39" s="86" t="s">
        <v>89</v>
      </c>
      <c r="B39" s="81">
        <f t="shared" si="1"/>
        <v>2</v>
      </c>
      <c r="C39" s="87">
        <v>0</v>
      </c>
      <c r="D39" s="87">
        <v>0</v>
      </c>
      <c r="E39" s="84">
        <v>1</v>
      </c>
      <c r="F39" s="84">
        <v>1</v>
      </c>
      <c r="G39" s="88">
        <v>0</v>
      </c>
      <c r="H39" s="88">
        <v>0</v>
      </c>
      <c r="I39" s="84">
        <v>0</v>
      </c>
      <c r="J39" s="84">
        <v>0</v>
      </c>
      <c r="K39" s="88">
        <v>0</v>
      </c>
      <c r="L39" s="88">
        <v>0</v>
      </c>
      <c r="M39" s="88">
        <v>0</v>
      </c>
      <c r="N39" s="89">
        <v>0</v>
      </c>
    </row>
    <row r="40" spans="1:14" ht="12.75">
      <c r="A40" s="86" t="s">
        <v>147</v>
      </c>
      <c r="B40" s="81">
        <f t="shared" si="1"/>
        <v>2</v>
      </c>
      <c r="C40" s="87">
        <v>0</v>
      </c>
      <c r="D40" s="87">
        <v>0</v>
      </c>
      <c r="E40" s="88">
        <v>0</v>
      </c>
      <c r="F40" s="88">
        <v>0</v>
      </c>
      <c r="G40" s="88">
        <v>0</v>
      </c>
      <c r="H40" s="88">
        <v>0</v>
      </c>
      <c r="I40" s="84">
        <v>1</v>
      </c>
      <c r="J40" s="84">
        <v>1</v>
      </c>
      <c r="K40" s="88">
        <v>0</v>
      </c>
      <c r="L40" s="88">
        <v>0</v>
      </c>
      <c r="M40" s="88">
        <v>0</v>
      </c>
      <c r="N40" s="89">
        <v>0</v>
      </c>
    </row>
    <row r="41" spans="1:14" ht="12.75">
      <c r="A41" s="86" t="s">
        <v>93</v>
      </c>
      <c r="B41" s="81">
        <f t="shared" si="1"/>
        <v>15</v>
      </c>
      <c r="C41" s="87">
        <v>0</v>
      </c>
      <c r="D41" s="87">
        <v>2</v>
      </c>
      <c r="E41" s="84">
        <v>3</v>
      </c>
      <c r="F41" s="88">
        <v>0</v>
      </c>
      <c r="G41" s="84">
        <v>4</v>
      </c>
      <c r="H41" s="84">
        <v>2</v>
      </c>
      <c r="I41" s="84">
        <v>1</v>
      </c>
      <c r="J41" s="84">
        <v>2</v>
      </c>
      <c r="K41" s="88">
        <v>1</v>
      </c>
      <c r="L41" s="88">
        <v>0</v>
      </c>
      <c r="M41" s="88">
        <v>0</v>
      </c>
      <c r="N41" s="89">
        <v>0</v>
      </c>
    </row>
    <row r="42" spans="1:14" ht="12.75">
      <c r="A42" s="86" t="s">
        <v>149</v>
      </c>
      <c r="B42" s="81">
        <f t="shared" si="1"/>
        <v>2</v>
      </c>
      <c r="C42" s="87">
        <v>0</v>
      </c>
      <c r="D42" s="87">
        <v>0</v>
      </c>
      <c r="E42" s="88">
        <v>0</v>
      </c>
      <c r="F42" s="88">
        <v>0</v>
      </c>
      <c r="G42" s="84">
        <v>1</v>
      </c>
      <c r="H42" s="88">
        <v>0</v>
      </c>
      <c r="I42" s="84">
        <v>1</v>
      </c>
      <c r="J42" s="84">
        <v>0</v>
      </c>
      <c r="K42" s="88">
        <v>0</v>
      </c>
      <c r="L42" s="88">
        <v>0</v>
      </c>
      <c r="M42" s="88">
        <v>0</v>
      </c>
      <c r="N42" s="89">
        <v>0</v>
      </c>
    </row>
    <row r="43" spans="1:14" ht="12.75">
      <c r="A43" s="86" t="s">
        <v>97</v>
      </c>
      <c r="B43" s="81">
        <f t="shared" si="1"/>
        <v>1</v>
      </c>
      <c r="C43" s="87">
        <v>0</v>
      </c>
      <c r="D43" s="87">
        <v>0</v>
      </c>
      <c r="E43" s="88">
        <v>0</v>
      </c>
      <c r="F43" s="84">
        <v>1</v>
      </c>
      <c r="G43" s="88">
        <v>0</v>
      </c>
      <c r="H43" s="88">
        <v>0</v>
      </c>
      <c r="I43" s="84">
        <v>0</v>
      </c>
      <c r="J43" s="84">
        <v>0</v>
      </c>
      <c r="K43" s="88">
        <v>0</v>
      </c>
      <c r="L43" s="88">
        <v>0</v>
      </c>
      <c r="M43" s="88">
        <v>0</v>
      </c>
      <c r="N43" s="89">
        <v>0</v>
      </c>
    </row>
    <row r="44" spans="1:14" ht="12.75">
      <c r="A44" s="86" t="s">
        <v>98</v>
      </c>
      <c r="B44" s="81">
        <f t="shared" si="1"/>
        <v>1</v>
      </c>
      <c r="C44" s="87">
        <v>0</v>
      </c>
      <c r="D44" s="87">
        <v>0</v>
      </c>
      <c r="E44" s="88">
        <v>0</v>
      </c>
      <c r="F44" s="88">
        <v>0</v>
      </c>
      <c r="G44" s="88">
        <v>0</v>
      </c>
      <c r="H44" s="88">
        <v>0</v>
      </c>
      <c r="I44" s="84">
        <v>1</v>
      </c>
      <c r="J44" s="84">
        <v>0</v>
      </c>
      <c r="K44" s="88">
        <v>0</v>
      </c>
      <c r="L44" s="88">
        <v>0</v>
      </c>
      <c r="M44" s="88">
        <v>0</v>
      </c>
      <c r="N44" s="89">
        <v>0</v>
      </c>
    </row>
    <row r="45" spans="1:14" ht="12.75">
      <c r="A45" s="90" t="s">
        <v>190</v>
      </c>
      <c r="B45" s="81">
        <f t="shared" si="1"/>
        <v>7</v>
      </c>
      <c r="C45" s="87">
        <v>2</v>
      </c>
      <c r="D45" s="87">
        <v>1</v>
      </c>
      <c r="E45" s="84">
        <v>2</v>
      </c>
      <c r="F45" s="84">
        <v>2</v>
      </c>
      <c r="G45" s="88">
        <v>0</v>
      </c>
      <c r="H45" s="88">
        <v>0</v>
      </c>
      <c r="I45" s="84">
        <v>0</v>
      </c>
      <c r="J45" s="84">
        <v>0</v>
      </c>
      <c r="K45" s="88">
        <v>0</v>
      </c>
      <c r="L45" s="88">
        <v>0</v>
      </c>
      <c r="M45" s="88">
        <v>0</v>
      </c>
      <c r="N45" s="89">
        <v>0</v>
      </c>
    </row>
    <row r="46" spans="1:14" ht="12.75">
      <c r="A46" s="86" t="s">
        <v>102</v>
      </c>
      <c r="B46" s="81">
        <f t="shared" si="1"/>
        <v>18</v>
      </c>
      <c r="C46" s="87">
        <v>0</v>
      </c>
      <c r="D46" s="87">
        <v>1</v>
      </c>
      <c r="E46" s="84">
        <v>0</v>
      </c>
      <c r="F46" s="88">
        <v>0</v>
      </c>
      <c r="G46" s="84">
        <v>5</v>
      </c>
      <c r="H46" s="84">
        <v>1</v>
      </c>
      <c r="I46" s="84">
        <v>0</v>
      </c>
      <c r="J46" s="84">
        <v>4</v>
      </c>
      <c r="K46" s="88">
        <v>0</v>
      </c>
      <c r="L46" s="88">
        <v>1</v>
      </c>
      <c r="M46" s="88">
        <v>1</v>
      </c>
      <c r="N46" s="89">
        <v>5</v>
      </c>
    </row>
    <row r="47" spans="1:14" ht="12.75">
      <c r="A47" s="86" t="s">
        <v>110</v>
      </c>
      <c r="B47" s="81">
        <f t="shared" si="1"/>
        <v>4</v>
      </c>
      <c r="C47" s="87">
        <v>0</v>
      </c>
      <c r="D47" s="87">
        <v>0</v>
      </c>
      <c r="E47" s="88">
        <v>0</v>
      </c>
      <c r="F47" s="88">
        <v>0</v>
      </c>
      <c r="G47" s="88">
        <v>0</v>
      </c>
      <c r="H47" s="88">
        <v>0</v>
      </c>
      <c r="I47" s="84">
        <v>1</v>
      </c>
      <c r="J47" s="84">
        <v>0</v>
      </c>
      <c r="K47" s="88">
        <v>2</v>
      </c>
      <c r="L47" s="88">
        <v>1</v>
      </c>
      <c r="M47" s="88">
        <v>0</v>
      </c>
      <c r="N47" s="89">
        <v>0</v>
      </c>
    </row>
    <row r="48" spans="1:14" ht="12.75">
      <c r="A48" s="86" t="s">
        <v>113</v>
      </c>
      <c r="B48" s="81">
        <f t="shared" si="1"/>
        <v>1</v>
      </c>
      <c r="C48" s="87">
        <v>0</v>
      </c>
      <c r="D48" s="87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4">
        <v>1</v>
      </c>
      <c r="N48" s="89">
        <v>0</v>
      </c>
    </row>
    <row r="49" spans="1:14" ht="12.75">
      <c r="A49" s="86" t="s">
        <v>120</v>
      </c>
      <c r="B49" s="81">
        <f t="shared" si="1"/>
        <v>1</v>
      </c>
      <c r="C49" s="87">
        <v>0</v>
      </c>
      <c r="D49" s="87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4">
        <v>1</v>
      </c>
      <c r="M49" s="84">
        <v>0</v>
      </c>
      <c r="N49" s="89">
        <v>0</v>
      </c>
    </row>
    <row r="50" spans="1:14" ht="12.75">
      <c r="A50" s="86" t="s">
        <v>122</v>
      </c>
      <c r="B50" s="81">
        <f t="shared" si="1"/>
        <v>5</v>
      </c>
      <c r="C50" s="87">
        <v>0</v>
      </c>
      <c r="D50" s="87">
        <v>0</v>
      </c>
      <c r="E50" s="88">
        <v>0</v>
      </c>
      <c r="F50" s="84">
        <v>1</v>
      </c>
      <c r="G50" s="84">
        <v>2</v>
      </c>
      <c r="H50" s="88">
        <v>0</v>
      </c>
      <c r="I50" s="84">
        <v>0</v>
      </c>
      <c r="J50" s="84">
        <v>0</v>
      </c>
      <c r="K50" s="88">
        <v>0</v>
      </c>
      <c r="L50" s="88">
        <v>0</v>
      </c>
      <c r="M50" s="88">
        <v>1</v>
      </c>
      <c r="N50" s="89">
        <v>1</v>
      </c>
    </row>
    <row r="51" spans="1:14" ht="12.75">
      <c r="A51" s="93"/>
      <c r="B51" s="94"/>
      <c r="C51" s="95"/>
      <c r="D51" s="95"/>
      <c r="E51" s="96"/>
      <c r="F51" s="96"/>
      <c r="G51" s="96"/>
      <c r="H51" s="96"/>
      <c r="I51" s="96"/>
      <c r="J51" s="96"/>
      <c r="K51" s="96"/>
      <c r="L51" s="96"/>
      <c r="M51" s="96"/>
      <c r="N51" s="97"/>
    </row>
    <row r="52" spans="1:2" ht="12.75">
      <c r="A52" s="28" t="s">
        <v>152</v>
      </c>
      <c r="B52" s="70"/>
    </row>
    <row r="53" spans="1:2" ht="12.75">
      <c r="A53" s="28" t="s">
        <v>158</v>
      </c>
      <c r="B53" s="70"/>
    </row>
    <row r="54" spans="1:2" ht="12.75">
      <c r="A54" s="28" t="s">
        <v>159</v>
      </c>
      <c r="B54" s="70"/>
    </row>
    <row r="55" spans="1:2" ht="12.75" customHeight="1" hidden="1">
      <c r="A55" s="98"/>
      <c r="B55" s="99"/>
    </row>
    <row r="56" spans="1:4" ht="12.75">
      <c r="A56" s="100"/>
      <c r="B56" s="100"/>
      <c r="C56" s="100"/>
      <c r="D56" s="100"/>
    </row>
    <row r="65" ht="12.75">
      <c r="B65" s="101"/>
    </row>
    <row r="66" ht="12.75">
      <c r="B66" s="102"/>
    </row>
    <row r="67" ht="12.75">
      <c r="B67" s="101"/>
    </row>
    <row r="68" ht="12.75">
      <c r="B68" s="102"/>
    </row>
    <row r="69" ht="12.75">
      <c r="B69" s="101"/>
    </row>
    <row r="72" spans="1:4" ht="12.75">
      <c r="A72" s="206"/>
      <c r="B72" s="206"/>
      <c r="C72" s="206"/>
      <c r="D72" s="206"/>
    </row>
  </sheetData>
  <sheetProtection/>
  <mergeCells count="8">
    <mergeCell ref="A72:D72"/>
    <mergeCell ref="A1:N1"/>
    <mergeCell ref="A2:N2"/>
    <mergeCell ref="A3:N3"/>
    <mergeCell ref="A4:N4"/>
    <mergeCell ref="A5:B5"/>
    <mergeCell ref="A6:A7"/>
    <mergeCell ref="B6:N6"/>
  </mergeCells>
  <printOptions horizontalCentered="1" verticalCentered="1"/>
  <pageMargins left="0" right="0" top="0" bottom="0" header="0.5118110236220472" footer="0.5118110236220472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aporrass</dc:creator>
  <cp:keywords/>
  <dc:description/>
  <cp:lastModifiedBy>Kausha Luna</cp:lastModifiedBy>
  <dcterms:created xsi:type="dcterms:W3CDTF">2016-08-18T19:37:05Z</dcterms:created>
  <dcterms:modified xsi:type="dcterms:W3CDTF">2016-09-06T18:32:30Z</dcterms:modified>
  <cp:category/>
  <cp:version/>
  <cp:contentType/>
  <cp:contentStatus/>
</cp:coreProperties>
</file>